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bookViews>
    <workbookView xWindow="45915" yWindow="60286" windowWidth="27750" windowHeight="17100" activeTab="0"/>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Architektonicko-sta...'!$C$141:$K$2234</definedName>
    <definedName name="_xlnm._FilterDatabase" localSheetId="3" hidden="1">'EL01 - Silnoproud a hromo...'!$C$126:$K$342</definedName>
    <definedName name="_xlnm._FilterDatabase" localSheetId="6" hidden="1">'MaR - Měření a regulace'!$C$129:$K$206</definedName>
    <definedName name="_xlnm._FilterDatabase" localSheetId="14" hidden="1">'PR-AKU - Prostorová akustika'!$C$129:$K$184</definedName>
    <definedName name="_xlnm._FilterDatabase" localSheetId="11" hidden="1">'PŘE - Přeložka odvodnění ...'!$C$125:$K$356</definedName>
    <definedName name="_xlnm._FilterDatabase" localSheetId="12" hidden="1">'RTCH -  Rozvody tepla a c...'!$C$131:$K$222</definedName>
    <definedName name="_xlnm._FilterDatabase" localSheetId="17" hidden="1">'SAD - Sadové úpravy'!$C$127:$K$522</definedName>
    <definedName name="_xlnm._FilterDatabase" localSheetId="2" hidden="1">'ST - Statická část'!$C$125:$K$891</definedName>
    <definedName name="_xlnm._FilterDatabase" localSheetId="15" hidden="1">'STA - Stavební úpravy u l...'!$C$123:$K$188</definedName>
    <definedName name="_xlnm._FilterDatabase" localSheetId="16" hidden="1">'TÚ - Terénní úpravy'!$C$123:$K$205</definedName>
    <definedName name="_xlnm._FilterDatabase" localSheetId="18" hidden="1">'VRN - Vedlejší rozpočtové...'!$C$123:$K$154</definedName>
    <definedName name="_xlnm._FilterDatabase" localSheetId="13" hidden="1">'VZT - Vzduchotechnická za...'!$C$135:$K$206</definedName>
    <definedName name="_xlnm._FilterDatabase" localSheetId="10" hidden="1">'ZTI - Zdravotechnika'!$C$125:$K$271</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Architektonicko-sta...'!$C$129:$K$2234</definedName>
    <definedName name="_xlnm.Print_Area" localSheetId="3">'EL01 - Silnoproud a hromo...'!$C$4:$J$76,'EL01 - Silnoproud a hromo...'!$C$82:$J$106,'EL01 - Silnoproud a hromo...'!$C$112:$K$342</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akustika'!$C$115:$K$184</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c...'!$C$115:$K$222</definedName>
    <definedName name="_xlnm.Print_Area" localSheetId="17">'SAD - Sadové úpravy'!$C$4:$J$76,'SAD - Sadové úpravy'!$C$82:$J$109,'SAD - Sadové úpravy'!$C$115:$K$522</definedName>
    <definedName name="_xlnm.Print_Area" localSheetId="19">'Seznam figur'!$C$4:$G$448</definedName>
    <definedName name="_xlnm.Print_Area" localSheetId="2">'ST - Statická část'!$C$4:$J$76,'ST - Statická část'!$C$82:$J$107,'ST - Statická část'!$C$113:$K$891</definedName>
    <definedName name="_xlnm.Print_Area" localSheetId="15">'STA - Stavební úpravy u l...'!$C$4:$J$76,'STA - Stavební úpravy u l...'!$C$82:$J$105,'STA - Stavební úpravy u l...'!$C$111:$K$188</definedName>
    <definedName name="_xlnm.Print_Area" localSheetId="16">'TÚ - Terénní úpravy'!$C$4:$J$76,'TÚ - Terénní úpravy'!$C$82:$J$105,'TÚ - Terénní úpravy'!$C$111:$K$205</definedName>
    <definedName name="_xlnm.Print_Area" localSheetId="18">'VRN - Vedlejší rozpočtové...'!$C$4:$J$76,'VRN - Vedlejší rozpočtové...'!$C$82:$J$105,'VRN - Vedlejší rozpočtové...'!$C$111:$K$154</definedName>
    <definedName name="_xlnm.Print_Area" localSheetId="13">'VZT - Vzduchotechnická za...'!$C$4:$J$76,'VZT - Vzduchotechnická za...'!$C$82:$J$113,'VZT - Vzduchotechnická za...'!$C$119:$K$206</definedName>
    <definedName name="_xlnm.Print_Area" localSheetId="10">'ZTI - Zdravotechnika'!$C$4:$J$76,'ZTI - Zdravotechnika'!$C$82:$J$105,'ZTI - Zdravotechnika'!$C$111:$K$271</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<sst xmlns="http://schemas.openxmlformats.org/spreadsheetml/2006/main" count="59476" uniqueCount="6909">
  <si>
    <t>Export Komplet</t>
  </si>
  <si>
    <t/>
  </si>
  <si>
    <t>2.0</t>
  </si>
  <si>
    <t>ZAMOK</t>
  </si>
  <si>
    <t>False</t>
  </si>
  <si>
    <t>{fc14732f-91ac-4172-bbc9-6e9ced87d1d9}</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</si>
  <si>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</si>
  <si>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</si>
  <si>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</si>
  <si>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</si>
  <si>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</si>
  <si>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</si>
  <si>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</si>
  <si>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</si>
  <si>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</si>
  <si>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</si>
  <si>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</si>
  <si>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</si>
  <si>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</si>
  <si>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</si>
  <si>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</si>
  <si>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</si>
  <si>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</si>
  <si>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25. 10. 2023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</si>
  <si>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</si>
  <si>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</si>
  <si>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</si>
  <si>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</si>
  <si>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</si>
  <si>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</si>
  <si>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</si>
  <si>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</si>
  <si>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</si>
  <si>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</si>
  <si>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</si>
  <si>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</si>
  <si>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</si>
  <si>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</si>
  <si>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</si>
  <si>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</si>
  <si>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</si>
  <si>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</si>
  <si>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</si>
  <si>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</si>
  <si>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</si>
  <si>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</si>
  <si>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</si>
  <si>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</si>
  <si>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</si>
  <si>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</si>
  <si>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</si>
  <si>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</si>
  <si>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</si>
  <si>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</si>
  <si>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</si>
  <si>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</si>
  <si>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</si>
  <si>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</si>
  <si>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</si>
  <si>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</si>
  <si>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</si>
  <si>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</si>
  <si>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</si>
  <si>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</si>
  <si>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</si>
  <si>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</si>
  <si>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</si>
  <si>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</si>
  <si>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</si>
  <si>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</si>
  <si>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</si>
  <si>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</si>
  <si>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</si>
  <si>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</si>
  <si>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</si>
  <si>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</si>
  <si>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</si>
  <si>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</si>
  <si>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</si>
  <si>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</si>
  <si>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</si>
  <si>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</si>
  <si>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</si>
  <si>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</si>
  <si>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</si>
  <si>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</si>
  <si>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{5c577cd7-a65e-49c3-ad8c-293390d9dcd3}</t>
  </si>
  <si>
    <t>2</t>
  </si>
  <si>
    <t>ST</t>
  </si>
  <si>
    <t>Statická část</t>
  </si>
  <si>
    <t>{862d8a4b-e0d7-4d2f-8d1b-a62643f3c26c}</t>
  </si>
  <si>
    <t>TZB</t>
  </si>
  <si>
    <t>Technická zařízení budov</t>
  </si>
  <si>
    <t>{d6417c5e-2284-4990-8ed9-cc0ffc44f5bf}</t>
  </si>
  <si>
    <t>EL01</t>
  </si>
  <si>
    <t>Silnoproud a hromosvod</t>
  </si>
  <si>
    <t>Soupis</t>
  </si>
  <si>
    <t>{ea174ae3-1c11-4100-be3a-871a38be341a}</t>
  </si>
  <si>
    <t>EL02</t>
  </si>
  <si>
    <t>Slaboproud</t>
  </si>
  <si>
    <t>{d4f1d2c3-264e-4ac7-a12e-98a011d907e1}</t>
  </si>
  <si>
    <t>02.1</t>
  </si>
  <si>
    <t>Přípojka a přeložka SEK</t>
  </si>
  <si>
    <t>3</t>
  </si>
  <si>
    <t>{aa348c2f-5a76-4e69-ad61-1a62197ed25f}</t>
  </si>
  <si>
    <t>02.2</t>
  </si>
  <si>
    <t>Slaboproud vnitřní</t>
  </si>
  <si>
    <t>{2a0349a6-199b-4d81-a758-8d19ca795e12}</t>
  </si>
  <si>
    <t>MaR</t>
  </si>
  <si>
    <t>Měření a regulace</t>
  </si>
  <si>
    <t>{949d531e-b360-4bfe-95bd-1e40cedc23e2}</t>
  </si>
  <si>
    <t>INS</t>
  </si>
  <si>
    <t>Inženýrské sítě</t>
  </si>
  <si>
    <t>{2f59d314-5c66-42b7-bc1d-a94ec01ca797}</t>
  </si>
  <si>
    <t>02</t>
  </si>
  <si>
    <t>Přípojka vodovodu</t>
  </si>
  <si>
    <t>{a3b13489-f7b8-452c-9471-db19bef751ef}</t>
  </si>
  <si>
    <t>03</t>
  </si>
  <si>
    <t>Přípojka kanalizace</t>
  </si>
  <si>
    <t>{95f935db-e9ae-4184-b3cb-e332b2f58f05}</t>
  </si>
  <si>
    <t>04</t>
  </si>
  <si>
    <t>Dešťová kanalizace</t>
  </si>
  <si>
    <t>{2886ed67-6c1c-4512-b249-459b001c60ee}</t>
  </si>
  <si>
    <t>ZTI</t>
  </si>
  <si>
    <t>Zdravotechnika</t>
  </si>
  <si>
    <t>{1cbded24-da93-4562-84f0-d64d0608f1a3}</t>
  </si>
  <si>
    <t>PŘE</t>
  </si>
  <si>
    <t>Přeložka odvodnění hlediště letního kina</t>
  </si>
  <si>
    <t>{c519cfc0-0bea-4311-b00e-b0fb3af001c0}</t>
  </si>
  <si>
    <t>VZT</t>
  </si>
  <si>
    <t>Vzduchotechnika</t>
  </si>
  <si>
    <t>{de6e86ee-d0fc-4d31-aca9-2a5753fa98f1}</t>
  </si>
  <si>
    <t>RTCH</t>
  </si>
  <si>
    <t xml:space="preserve"> Rozvody tepla a chladu</t>
  </si>
  <si>
    <t>{e7266aa8-6fe9-48c5-ad6c-c919e103f1e8}</t>
  </si>
  <si>
    <t>Vzduchotechnická zařízení</t>
  </si>
  <si>
    <t>{4a58889f-f185-4675-8ec7-16896f73fbc7}</t>
  </si>
  <si>
    <t>PR-AKU</t>
  </si>
  <si>
    <t>Prostorová akustika</t>
  </si>
  <si>
    <t>{b9ffe7f9-7b61-4cc1-af71-3ba540fcad0c}</t>
  </si>
  <si>
    <t>Stavební úpravy u letního kina</t>
  </si>
  <si>
    <t>{0447c30e-25bd-4bec-b0da-4257def0f54d}</t>
  </si>
  <si>
    <t>TÚ</t>
  </si>
  <si>
    <t>Terénní úpravy</t>
  </si>
  <si>
    <t>{39c5831f-536b-4385-8303-9fd1b1d59922}</t>
  </si>
  <si>
    <t>SAD</t>
  </si>
  <si>
    <t>Sadové úpravy</t>
  </si>
  <si>
    <t>{058e4a9d-e520-4a00-a3eb-42d85ebd45c4}</t>
  </si>
  <si>
    <t>VRN</t>
  </si>
  <si>
    <t>Vedlejší rozpočtové náklady</t>
  </si>
  <si>
    <t>{f5bdbfa6-2396-4f78-9a65-c7f9fe271021}</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</si>
  <si>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</si>
  <si>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</si>
  <si>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</si>
  <si>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</si>
  <si>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</si>
  <si>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</si>
  <si>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</si>
  <si>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</si>
  <si>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</si>
  <si>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</si>
  <si>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</si>
  <si>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</si>
  <si>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</si>
  <si>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</si>
  <si>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</si>
  <si>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</si>
  <si>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</si>
  <si>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</si>
  <si>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</si>
  <si>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</si>
  <si>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</si>
  <si>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</si>
  <si>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</si>
  <si>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</si>
  <si>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</si>
  <si>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</si>
  <si>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</si>
  <si>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</si>
  <si>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</si>
  <si>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</si>
  <si>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</si>
  <si>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</si>
  <si>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</si>
  <si>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</si>
  <si>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</si>
  <si>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</si>
  <si>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</si>
  <si>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</si>
  <si>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</si>
  <si>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</si>
  <si>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</si>
  <si>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</si>
  <si>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</si>
  <si>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</si>
  <si>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</si>
  <si>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</si>
  <si>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</si>
  <si>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</si>
  <si>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</si>
  <si>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</si>
  <si>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</si>
  <si>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</si>
  <si>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</si>
  <si>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</si>
  <si>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</si>
  <si>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</si>
  <si>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</si>
  <si>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</si>
  <si>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</si>
  <si>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</si>
  <si>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</si>
  <si>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</si>
  <si>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</si>
  <si>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</si>
  <si>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</si>
  <si>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</si>
  <si>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</si>
  <si>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</si>
  <si>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</si>
  <si>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</si>
  <si>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</si>
  <si>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</si>
  <si>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</si>
  <si>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</si>
  <si>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</si>
  <si>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</si>
  <si>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</si>
  <si>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</si>
  <si>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</si>
  <si>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</si>
  <si>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</si>
  <si>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</si>
  <si>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</si>
  <si>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</si>
  <si>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</si>
  <si>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</si>
  <si>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</si>
  <si>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</si>
  <si>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</si>
  <si>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</si>
  <si>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</si>
  <si>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</si>
  <si>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</si>
  <si>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</si>
  <si>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</si>
  <si>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</si>
  <si>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</si>
  <si>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</si>
  <si>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</si>
  <si>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</si>
  <si>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</si>
  <si>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</si>
  <si>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</si>
  <si>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</si>
  <si>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</si>
  <si>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</si>
  <si>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</si>
  <si>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</si>
  <si>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</si>
  <si>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</si>
  <si>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</si>
  <si>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</si>
  <si>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</si>
  <si>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</si>
  <si>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</si>
  <si>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Nadzákladové zdi z tvárnic ztraceného bednění betonových hladkých, včetně výplně z betonu třídy C 20/25, tloušťky zdiva 150 mm</t>
  </si>
  <si>
    <t>CS ÚRS 2023 01</t>
  </si>
  <si>
    <t>4</t>
  </si>
  <si>
    <t>-1705807998</t>
  </si>
  <si>
    <t>VV</t>
  </si>
  <si>
    <t>" konstrukce pro osazení reproduktorů" 0,9*18,187+0,95*14</t>
  </si>
  <si>
    <t>"stěna 1.NP zádveří" 3,5*2,564</t>
  </si>
  <si>
    <t>Součet</t>
  </si>
  <si>
    <t>342244111</t>
  </si>
  <si>
    <t>Příčky jednoduché z cihel děrovaných klasických spojených na pero a drážku na maltu M5, pevnost cihel do P15, tl. příčky 115 mm</t>
  </si>
  <si>
    <t>-941162542</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</si>
  <si>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</si>
  <si>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</si>
  <si>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</si>
  <si>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</si>
  <si>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</si>
  <si>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</si>
  <si>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</si>
  <si>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</si>
  <si>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</si>
  <si>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</si>
  <si>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</si>
  <si>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</si>
  <si>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</si>
  <si>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</si>
  <si>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</si>
  <si>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</si>
  <si>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</si>
  <si>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</si>
  <si>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</si>
  <si>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</si>
  <si>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</si>
  <si>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Zřízení podkladu nebo ochranné vrstvy vozovky z mechanicky zpevněné zeminy MZ bez přidání pojiva nebo vylepšovacího materiálu, s rozprostřením, vlhčením, promísením a zhutněním, tloušťka po zhutnění 50 mm</t>
  </si>
  <si>
    <t>-560307066</t>
  </si>
  <si>
    <t>M</t>
  </si>
  <si>
    <t>58341341</t>
  </si>
  <si>
    <t>kamenivo drcené drobné frakce 0/4</t>
  </si>
  <si>
    <t>t</t>
  </si>
  <si>
    <t>8</t>
  </si>
  <si>
    <t>-1244265021</t>
  </si>
  <si>
    <t>"ST3" 10,32</t>
  </si>
  <si>
    <t>"ST4" 10,14</t>
  </si>
  <si>
    <t>20,46*0,09 'Přepočtené koeficientem množství</t>
  </si>
  <si>
    <t>561121103</t>
  </si>
  <si>
    <t>Zřízení podkladu nebo ochranné vrstvy vozovky z mechanicky zpevněné zeminy MZ bez přidání pojiva nebo vylepšovacího materiálu, s rozprostřením, vlhčením, promísením a zhutněním, tloušťka po zhutnění 100 mm</t>
  </si>
  <si>
    <t>410684052</t>
  </si>
  <si>
    <t>6</t>
  </si>
  <si>
    <t>58344171</t>
  </si>
  <si>
    <t>štěrkodrť frakce 0/32</t>
  </si>
  <si>
    <t>-730222637</t>
  </si>
  <si>
    <t>20,46*0,18 'Přepočtené koeficientem množství</t>
  </si>
  <si>
    <t>7</t>
  </si>
  <si>
    <t>564710102</t>
  </si>
  <si>
    <t>Podklad nebo kryt z kameniva hrubého drceného vel. 16-32 mm s rozprostřením a zhutněním plochy jednotlivě do 100 m2, po zhutnění tl. 60 mm</t>
  </si>
  <si>
    <t>-276073050</t>
  </si>
  <si>
    <t>564750101</t>
  </si>
  <si>
    <t>Podklad nebo kryt z kameniva hrubého drceného vel. 16-32 mm s rozprostřením a zhutněním plochy jednotlivě do 100 m2, po zhutnění tl. 150 mm</t>
  </si>
  <si>
    <t>-1202107933</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</si>
  <si>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</si>
  <si>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</si>
  <si>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</si>
  <si>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</si>
  <si>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</si>
  <si>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</si>
  <si>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</si>
  <si>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</si>
  <si>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</si>
  <si>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</si>
  <si>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</si>
  <si>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</si>
  <si>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</si>
  <si>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</si>
  <si>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</si>
  <si>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</si>
  <si>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</si>
  <si>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</si>
  <si>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</si>
  <si>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</si>
  <si>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Podkladní a spojovací vrstva vnějších omítaných ploch penetrace nanášená ručně podhledů</t>
  </si>
  <si>
    <t>770278372</t>
  </si>
  <si>
    <t>"S1c podhled" 2,3</t>
  </si>
  <si>
    <t>11</t>
  </si>
  <si>
    <t>621142001x</t>
  </si>
  <si>
    <t>Potažení vnějších ploch pletivem v ploše nebo pruzích, na plném podkladu sklovláknitým vtlačením do tmelu podhledů</t>
  </si>
  <si>
    <t>-1913708966</t>
  </si>
  <si>
    <t>12</t>
  </si>
  <si>
    <t>621151031</t>
  </si>
  <si>
    <t>Penetrační nátěr vnějších pastovitých tenkovrstvých omítek silikonový podhledů</t>
  </si>
  <si>
    <t>-531874876</t>
  </si>
  <si>
    <t>13</t>
  </si>
  <si>
    <t>621211031x</t>
  </si>
  <si>
    <t>Montáž kontaktního zateplení lepením a mechanickým kotvením z polystyrenových desek na vnější podhledy, na podklad betonový nebo z lehčeného betonu, z tvárnic keramických nebo vápenopískových, tloušťky desek přes 120 do 160 mm</t>
  </si>
  <si>
    <t>1654939253</t>
  </si>
  <si>
    <t>14</t>
  </si>
  <si>
    <t>CPR.859379</t>
  </si>
  <si>
    <t>Lepící a armovací tmel Capatect 114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</si>
  <si>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</si>
  <si>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</si>
  <si>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</si>
  <si>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</si>
  <si>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</si>
  <si>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</si>
  <si>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</si>
  <si>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</si>
  <si>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</si>
  <si>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Podkladní a spojovací vrstva vnějších omítaných ploch penetrace nanášená ručně stěn</t>
  </si>
  <si>
    <t>-373726701</t>
  </si>
  <si>
    <t>S1+S1a+S1b+S1c+S2a+S2b+S10+S11</t>
  </si>
  <si>
    <t>"S2B - m.č.4.05" 5,65*6,2-4,69*3,783+1,225*4,0+4,68*1,875</t>
  </si>
  <si>
    <t>"ostění" 0,16*(152,456+179,012)</t>
  </si>
  <si>
    <t>17</t>
  </si>
  <si>
    <t>622142001x</t>
  </si>
  <si>
    <t>Potažení vnějších ploch pletivem v ploše nebo pruzích, na plném podkladu sklovláknitým vtlačením do tmelu stěn</t>
  </si>
  <si>
    <t>1115447331</t>
  </si>
  <si>
    <t>S1+S1a+S1b+S1c+S2a+S2b+S11</t>
  </si>
  <si>
    <t>18</t>
  </si>
  <si>
    <t>622151031</t>
  </si>
  <si>
    <t>Penetrační nátěr vnějších pastovitých tenkovrstvých omítek silikonový stěn</t>
  </si>
  <si>
    <t>-454342692</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</si>
  <si>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</si>
  <si>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</si>
  <si>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</si>
  <si>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</si>
  <si>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</si>
  <si>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</si>
  <si>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</si>
  <si>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</si>
  <si>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</si>
  <si>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</si>
  <si>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</si>
  <si>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</si>
  <si>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</si>
  <si>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lepením a mechanickým kotvením z polystyrenových desek na vnější stěny, na podklad betonový nebo z lehčeného betonu, z tvárnic keramických nebo vápenopískových, tloušťky desek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</si>
  <si>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</si>
  <si>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</si>
  <si>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</si>
  <si>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</si>
  <si>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</si>
  <si>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</si>
  <si>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</si>
  <si>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</si>
  <si>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</si>
  <si>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</si>
  <si>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</si>
  <si>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</si>
  <si>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</si>
  <si>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</si>
  <si>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</si>
  <si>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</si>
  <si>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lepením z polystyrenových desek hloubky špalet do 200 mm, tloušťky desek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</si>
  <si>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</si>
  <si>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</si>
  <si>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</si>
  <si>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</si>
  <si>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</si>
  <si>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</si>
  <si>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</si>
  <si>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</si>
  <si>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</si>
  <si>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</si>
  <si>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</si>
  <si>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</si>
  <si>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</si>
  <si>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</si>
  <si>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</si>
  <si>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</si>
  <si>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</si>
  <si>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</si>
  <si>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</si>
  <si>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</si>
  <si>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</si>
  <si>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</si>
  <si>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</si>
  <si>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</si>
  <si>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</si>
  <si>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</si>
  <si>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</si>
  <si>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</si>
  <si>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</si>
  <si>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</si>
  <si>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</si>
  <si>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</si>
  <si>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</si>
  <si>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</si>
  <si>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</si>
  <si>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</si>
  <si>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</si>
  <si>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</si>
  <si>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</si>
  <si>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</si>
  <si>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</si>
  <si>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</si>
  <si>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</si>
  <si>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</si>
  <si>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</si>
  <si>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lepením z desek z minerální vlny s podélnou nebo kolmou orientací vláken nebo z kombinovaných desek hloubky špalet do 200 mm, tloušťky desek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</si>
  <si>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</si>
  <si>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</si>
  <si>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</si>
  <si>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</si>
  <si>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</si>
  <si>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</si>
  <si>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</si>
  <si>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</si>
  <si>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</si>
  <si>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</si>
  <si>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</si>
  <si>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</si>
  <si>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Montáž kontaktního zateplení lepením a mechanickým kotvením Příplatek k cenám za zápustnou montáž kotev s použitím tepelněizolačních zátek na vnější stěny z polystyrenu</t>
  </si>
  <si>
    <t>1196979728</t>
  </si>
  <si>
    <t>35</t>
  </si>
  <si>
    <t>622251105</t>
  </si>
  <si>
    <t>Montáž kontaktního zateplení lepením a mechanickým kotvením Příplatek k cenám za zápustnou montáž kotev s použitím tepelněizolačních zátek na vnější stěny z minerální vlny</t>
  </si>
  <si>
    <t>462645662</t>
  </si>
  <si>
    <t>36</t>
  </si>
  <si>
    <t>622252002</t>
  </si>
  <si>
    <t>Montáž profilů kontaktního zateplení ostatních stěnových, dilatačních apod. lepených do tmelu</t>
  </si>
  <si>
    <t>-1709470517</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</si>
  <si>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</si>
  <si>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</si>
  <si>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</si>
  <si>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</si>
  <si>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</si>
  <si>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</si>
  <si>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</si>
  <si>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</si>
  <si>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</si>
  <si>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</si>
  <si>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</si>
  <si>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</si>
  <si>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</si>
  <si>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</si>
  <si>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</si>
  <si>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</si>
  <si>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</si>
  <si>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</si>
  <si>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</si>
  <si>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</si>
  <si>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</si>
  <si>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</si>
  <si>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</si>
  <si>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</si>
  <si>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</si>
  <si>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</si>
  <si>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</si>
  <si>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</si>
  <si>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</si>
  <si>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</si>
  <si>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</si>
  <si>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</si>
  <si>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</si>
  <si>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</si>
  <si>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</si>
  <si>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</si>
  <si>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</si>
  <si>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</si>
  <si>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</si>
  <si>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</si>
  <si>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</si>
  <si>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</si>
  <si>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</si>
  <si>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</si>
  <si>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</si>
  <si>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42</t>
  </si>
  <si>
    <t>622381012x</t>
  </si>
  <si>
    <t>Omítka tenkovrstvá minerální vnějších ploch probarvená, bez penetrace zatíraná (škrábaná), zrnitost 1,5 mm stěn</t>
  </si>
  <si>
    <t>-1006310326</t>
  </si>
  <si>
    <t>S1a, S1b, S1c, S2a, S11</t>
  </si>
  <si>
    <t>43</t>
  </si>
  <si>
    <t>622531012x</t>
  </si>
  <si>
    <t>Omítka tenkovrstvá silikonová vnějších ploch probarvená bez penetrace zatíraná (škrábaná), zrnitost 1,5 mm stěn</t>
  </si>
  <si>
    <t>-2114397699</t>
  </si>
  <si>
    <t>44</t>
  </si>
  <si>
    <t>629991011</t>
  </si>
  <si>
    <t>Zakrytí vnějších ploch před znečištěním včetně pozdějšího odkrytí výplní otvorů a svislých ploch fólií přilepenou lepící páskou</t>
  </si>
  <si>
    <t>1224953999</t>
  </si>
  <si>
    <t>3,655*3,0*2+1,1*2,1+2,2*2,2*2+1,568*14,69+1,0*1,0*2+1,3*1,3+2,0*2,0+3,87*4,68+0,9*0,9  "SZ pohled</t>
  </si>
  <si>
    <t>52+1,02*2,16+0,8*0,8*2+2,5*2,5+6,0*6,0+1,5*1,5  "JZ pohled</t>
  </si>
  <si>
    <t>4,75*2,45+2,5*2,5+1,3*1,3*3+0,9*0,9+1,62*14,26+2,2*2,2+1,0*1,0*2+1,5*1,5+1,9*1,9*3+0,8*0,8*2+2,0*2,0  "JV pohled</t>
  </si>
  <si>
    <t>45</t>
  </si>
  <si>
    <t>629999022</t>
  </si>
  <si>
    <t>Příplatky k cenám úprav vnějších povrchů za zvýšenou pracnost při provádění omítek zaoblených ploch, poloměr zaoblení přes 100 mm</t>
  </si>
  <si>
    <t>-1881223731</t>
  </si>
  <si>
    <t>46</t>
  </si>
  <si>
    <t>631311126</t>
  </si>
  <si>
    <t>Mazanina z betonu prostého bez zvýšených nároků na prostředí tl. přes 80 do 120 mm tř. C 25/30</t>
  </si>
  <si>
    <t>m3</t>
  </si>
  <si>
    <t>-1350487958</t>
  </si>
  <si>
    <t>"u betonové mazaniny tl 95mm"</t>
  </si>
  <si>
    <t>P1b*0,095</t>
  </si>
  <si>
    <t>"u betonové mazaniny tl 110mm"</t>
  </si>
  <si>
    <t>P3b*0,11</t>
  </si>
  <si>
    <t>P4a*0,095</t>
  </si>
  <si>
    <t>47</t>
  </si>
  <si>
    <t>632451252</t>
  </si>
  <si>
    <t>Potěr cementový samonivelační litý tř. C 30, tl. přes 35 do 40 mm</t>
  </si>
  <si>
    <t>-779387697</t>
  </si>
  <si>
    <t>48</t>
  </si>
  <si>
    <t>632451253</t>
  </si>
  <si>
    <t>Potěr cementový samonivelační litý tř. C 30, tl. přes 40 do 45 mm</t>
  </si>
  <si>
    <t>-1850236448</t>
  </si>
  <si>
    <t>49</t>
  </si>
  <si>
    <t>632451254</t>
  </si>
  <si>
    <t>Potěr cementový samonivelační litý tř. C 30, tl. přes 45 do 50 mm</t>
  </si>
  <si>
    <t>424704239</t>
  </si>
  <si>
    <t>50</t>
  </si>
  <si>
    <t>632451292</t>
  </si>
  <si>
    <t>Potěr cementový samonivelační litý Příplatek k cenám za každých dalších i započatých 5 mm tloušťky přes 50 mm tř. C 25</t>
  </si>
  <si>
    <t>-1261665076</t>
  </si>
  <si>
    <t>"k cement. litému potěru tl. 65mm"</t>
  </si>
  <si>
    <t>P3*3</t>
  </si>
  <si>
    <t>P3a*3</t>
  </si>
  <si>
    <t>P9*3-6,54*3+6,54*12</t>
  </si>
  <si>
    <t>51</t>
  </si>
  <si>
    <t>632481213</t>
  </si>
  <si>
    <t>Separační vrstva k oddělení podlahových vrstev z polyetylénové fólie</t>
  </si>
  <si>
    <t>-841554327</t>
  </si>
  <si>
    <t>viz podkladní beton "statika"</t>
  </si>
  <si>
    <t>(2,73*2,4+160)*2  "řez 1</t>
  </si>
  <si>
    <t>(0,5*8,305+25,5)*2   "řez 3</t>
  </si>
  <si>
    <t>(0,95*15,905+6)*2   "řez 5</t>
  </si>
  <si>
    <t>(153)*2   "řez 6</t>
  </si>
  <si>
    <t>(0,95*(11,355+7,8))*2   "řez 8</t>
  </si>
  <si>
    <t>(0,475*4,51)*2   "řez 14</t>
  </si>
  <si>
    <t>(3,7*2,7)*2   "řez 15</t>
  </si>
  <si>
    <t>(0,45*7,035)*2   "řez 16</t>
  </si>
  <si>
    <t>52</t>
  </si>
  <si>
    <t>634112112</t>
  </si>
  <si>
    <t>Obvodová dilatace mezi stěnou a mazaninou nebo potěrem podlahovým páskem z pěnového PE tl. do 10 mm, výšky 100 mm</t>
  </si>
  <si>
    <t>-932354909</t>
  </si>
  <si>
    <t>"P1b"  (5,25)+(9,47+8,37)+(6,47+7,05)+(8,34+9,47)</t>
  </si>
  <si>
    <t>53</t>
  </si>
  <si>
    <t>634112113</t>
  </si>
  <si>
    <t>Obvodová dilatace mezi stěnou a mazaninou nebo potěrem podlahovým páskem z pěnového PE tl. do 10 mm, výšky 80 mm</t>
  </si>
  <si>
    <t>1294616524</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</si>
  <si>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</si>
  <si>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</si>
  <si>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</si>
  <si>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</si>
  <si>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</si>
  <si>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</si>
  <si>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</si>
  <si>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</si>
  <si>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</si>
  <si>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</si>
  <si>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</si>
  <si>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</si>
  <si>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</si>
  <si>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</si>
  <si>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</si>
  <si>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</si>
  <si>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mezi stěnou a mazaninou nebo potěrem podlahovým páskem z pěnového PE tl. do 10 mm, výšky 120 mm</t>
  </si>
  <si>
    <t>-1548788419</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</si>
  <si>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</si>
  <si>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</si>
  <si>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</si>
  <si>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</si>
  <si>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</si>
  <si>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</si>
  <si>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</si>
  <si>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</si>
  <si>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</si>
  <si>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</si>
  <si>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</si>
  <si>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</si>
  <si>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</si>
  <si>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</si>
  <si>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mazanin silikonovým tmelem, šířka spáry do 5 mm</t>
  </si>
  <si>
    <t>1147928927</t>
  </si>
  <si>
    <t>Ostatní konstrukce a práce, bourání</t>
  </si>
  <si>
    <t>57</t>
  </si>
  <si>
    <t>941111122</t>
  </si>
  <si>
    <t>Montáž lešení řadového trubkového lehkého pracovního s podlahami s provozním zatížením tř. 3 do 200 kg/m2 šířky tř. W09 od 0,9 do 1,2 m, výšky přes 10 do 25 m</t>
  </si>
  <si>
    <t>471979137</t>
  </si>
  <si>
    <t>30,0*16,0</t>
  </si>
  <si>
    <t>25,0*15,0+6,0*19,0</t>
  </si>
  <si>
    <t>17,0*20,0</t>
  </si>
  <si>
    <t>17,0*18,0</t>
  </si>
  <si>
    <t>16,0*4,0</t>
  </si>
  <si>
    <t>20,0*3,5</t>
  </si>
  <si>
    <t>58</t>
  </si>
  <si>
    <t>941111222</t>
  </si>
  <si>
    <t>Montáž lešení řadového trubkového lehkého pracovního s podlahami s provozním zatížením tř. 3 do 200 kg/m2 Příplatek za první a každý další den použití lešení k ceně -1122</t>
  </si>
  <si>
    <t>-1203732892</t>
  </si>
  <si>
    <t>Předpoklad 4 měsíce</t>
  </si>
  <si>
    <t>1749*30*4</t>
  </si>
  <si>
    <t>59</t>
  </si>
  <si>
    <t>941111822</t>
  </si>
  <si>
    <t>Demontáž lešení řadového trubkového lehkého pracovního s podlahami s provozním zatížením tř. 3 do 200 kg/m2 šířky tř. W09 od 0,9 do 1,2 m, výšky přes 10 do 25 m</t>
  </si>
  <si>
    <t>424614179</t>
  </si>
  <si>
    <t>60</t>
  </si>
  <si>
    <t>944511111</t>
  </si>
  <si>
    <t>Montáž ochranné sítě zavěšené na konstrukci lešení z textilie z umělých vláken</t>
  </si>
  <si>
    <t>-1376464564</t>
  </si>
  <si>
    <t>61</t>
  </si>
  <si>
    <t>944511211</t>
  </si>
  <si>
    <t>Montáž ochranné sítě Příplatek za první a každý další den použití sítě k ceně -1111</t>
  </si>
  <si>
    <t>379274537</t>
  </si>
  <si>
    <t>62</t>
  </si>
  <si>
    <t>944511811</t>
  </si>
  <si>
    <t>Demontáž ochranné sítě zavěšené na konstrukci lešení z textilie z umělých vláken</t>
  </si>
  <si>
    <t>963526790</t>
  </si>
  <si>
    <t>63</t>
  </si>
  <si>
    <t>949101112</t>
  </si>
  <si>
    <t>Lešení pomocné pracovní pro objekty pozemních staveb pro zatížení do 150 kg/m2, o výšce lešeňové podlahy přes 1,9 do 3,5 m</t>
  </si>
  <si>
    <t>1828984553</t>
  </si>
  <si>
    <t>"1.PP" 448,0</t>
  </si>
  <si>
    <t>"1.NP" 251,1</t>
  </si>
  <si>
    <t>"2.NP" 227,0</t>
  </si>
  <si>
    <t>"3.NP" 216,1</t>
  </si>
  <si>
    <t>"4.NP" 220,0</t>
  </si>
  <si>
    <t>64</t>
  </si>
  <si>
    <t>952901111</t>
  </si>
  <si>
    <t>Vyčištění budov nebo objektů před předáním do užívání budov bytové nebo občanské výstavby, světlé výšky podlaží do 4 m</t>
  </si>
  <si>
    <t>-2064701867</t>
  </si>
  <si>
    <t>65</t>
  </si>
  <si>
    <t>953943211</t>
  </si>
  <si>
    <t>Osazování drobných kovových předmětů kotvených do stěny hasicího přístroje</t>
  </si>
  <si>
    <t>kus</t>
  </si>
  <si>
    <t>343411796</t>
  </si>
  <si>
    <t>66</t>
  </si>
  <si>
    <t>44932R01</t>
  </si>
  <si>
    <t>přístroj hasicí ruční práškový 34A, 183B</t>
  </si>
  <si>
    <t>920041168</t>
  </si>
  <si>
    <t>67</t>
  </si>
  <si>
    <t>44932R02</t>
  </si>
  <si>
    <t>přístroj hasicí ruční práškový 21A,113B</t>
  </si>
  <si>
    <t>1247345939</t>
  </si>
  <si>
    <t>68</t>
  </si>
  <si>
    <t>993111111</t>
  </si>
  <si>
    <t>Dovoz a odvoz lešení včetně naložení a složení řadového, na vzdálenost do 10 km</t>
  </si>
  <si>
    <t>157422173</t>
  </si>
  <si>
    <t>69</t>
  </si>
  <si>
    <t>993111119</t>
  </si>
  <si>
    <t>Dovoz a odvoz lešení včetně naložení a složení řadového, na vzdálenost Příplatek k ceně za každých dalších i započatých 10 km přes 10 km</t>
  </si>
  <si>
    <t>1507822332</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</si>
  <si>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</si>
  <si>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</si>
  <si>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</si>
  <si>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</si>
  <si>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</si>
  <si>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</si>
  <si>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</si>
  <si>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
Min. plocha otevření je 0,25 m2.</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</si>
  <si>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</si>
  <si>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</si>
  <si>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</si>
  <si>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</si>
  <si>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</si>
  <si>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</si>
  <si>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</si>
  <si>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</si>
  <si>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</si>
  <si>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1</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</si>
  <si>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</si>
  <si>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</si>
  <si>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</si>
  <si>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</si>
  <si>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</si>
  <si>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</si>
  <si>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</si>
  <si>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</si>
  <si>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</si>
  <si>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</si>
  <si>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</si>
  <si>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</si>
  <si>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</si>
  <si>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</si>
  <si>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</si>
  <si>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</si>
  <si>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</si>
  <si>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</si>
  <si>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</si>
  <si>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</si>
  <si>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</si>
  <si>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</si>
  <si>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</si>
  <si>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</si>
  <si>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</si>
  <si>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</si>
  <si>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</si>
  <si>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</si>
  <si>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</si>
  <si>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</si>
  <si>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</si>
  <si>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</si>
  <si>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</si>
  <si>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</si>
  <si>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</si>
  <si>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</si>
  <si>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</si>
  <si>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občanské výstavby, bydlení, výrobu a služby s nosnou svislou konstrukcí monolitickou betonovou tyčovou nebo plošnou s jakýkoliv obvodovým pláštěm kromě vyzdívaného vodorovná dopravní vzdálenost do 100 m pro budovy výšky přes 12 do 24 m</t>
  </si>
  <si>
    <t>810204726</t>
  </si>
  <si>
    <t>PSV</t>
  </si>
  <si>
    <t>Práce a dodávky PSV</t>
  </si>
  <si>
    <t>711</t>
  </si>
  <si>
    <t>Izolace proti vodě, vlhkosti a plynům</t>
  </si>
  <si>
    <t>81</t>
  </si>
  <si>
    <t>711491171</t>
  </si>
  <si>
    <t>Provedení doplňků izolace proti vodě textilií na ploše vodorovné V vrstva podkladní</t>
  </si>
  <si>
    <t>-422904086</t>
  </si>
  <si>
    <t>(2,73*2,4+160)  "řez 1</t>
  </si>
  <si>
    <t>(0,5*8,305+25,5)   "řez 3</t>
  </si>
  <si>
    <t>0,95*15,905+6   "řez 5</t>
  </si>
  <si>
    <t>153   "řez 6</t>
  </si>
  <si>
    <t>0,95*(11,355+7,8)   "řez 8</t>
  </si>
  <si>
    <t>0,475*4,51   "řez 14</t>
  </si>
  <si>
    <t>3,7*2,7   "řez 15</t>
  </si>
  <si>
    <t>0,45*7,035   "řez 16</t>
  </si>
  <si>
    <t>82</t>
  </si>
  <si>
    <t>711491271</t>
  </si>
  <si>
    <t>Provedení doplňků izolace proti vodě textilií na ploše svislé S vrstva podkladní</t>
  </si>
  <si>
    <t>692052850</t>
  </si>
  <si>
    <t>S10+S1a+S1</t>
  </si>
  <si>
    <t>83</t>
  </si>
  <si>
    <t>69311068</t>
  </si>
  <si>
    <t>geotextilie netkaná separační, ochranná, filtrační, drenážní PP 300g/m2</t>
  </si>
  <si>
    <t>1230058383</t>
  </si>
  <si>
    <t>591,68*1,15 'Přepočtené koeficientem množství</t>
  </si>
  <si>
    <t>84</t>
  </si>
  <si>
    <t>711491571x</t>
  </si>
  <si>
    <t>Provedení pojistné izolace proti vodě fólií položenou volně s přelepením spojů na ploše svislé S</t>
  </si>
  <si>
    <t>933426758</t>
  </si>
  <si>
    <t>S1+S1a+S10</t>
  </si>
  <si>
    <t>"vytažení nad terén 30 mm" 187,85925*0,3</t>
  </si>
  <si>
    <t>85</t>
  </si>
  <si>
    <t>998711203</t>
  </si>
  <si>
    <t>Přesun hmot pro izolace proti vodě, vlhkosti a plynům stanovený procentní sazbou (%) z ceny vodorovná dopravní vzdálenost do 50 m v objektech výšky přes 12 do 60 m</t>
  </si>
  <si>
    <t>%</t>
  </si>
  <si>
    <t>905743405</t>
  </si>
  <si>
    <t>712</t>
  </si>
  <si>
    <t>Povlakové krytiny</t>
  </si>
  <si>
    <t>86</t>
  </si>
  <si>
    <t>712311101</t>
  </si>
  <si>
    <t>Provedení povlakové krytiny střech plochých do 10° natěradly a tmely za studena nátěrem lakem penetračním nebo asfaltovým</t>
  </si>
  <si>
    <t>-1757591059</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</si>
  <si>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</si>
  <si>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</si>
  <si>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</si>
  <si>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</si>
  <si>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</si>
  <si>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</si>
  <si>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</si>
  <si>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</si>
  <si>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</si>
  <si>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</si>
  <si>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</si>
  <si>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</si>
  <si>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</si>
  <si>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</si>
  <si>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</si>
  <si>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</si>
  <si>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</si>
  <si>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</si>
  <si>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</si>
  <si>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</si>
  <si>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</si>
  <si>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</si>
  <si>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</si>
  <si>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</si>
  <si>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</si>
  <si>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</si>
  <si>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</si>
  <si>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</si>
  <si>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</si>
  <si>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</si>
  <si>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plochých do 10° pásy přitavením NAIP v plné ploše</t>
  </si>
  <si>
    <t>-586329801</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</si>
  <si>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</si>
  <si>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</si>
  <si>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</si>
  <si>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</si>
  <si>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</si>
  <si>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</si>
  <si>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</si>
  <si>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</si>
  <si>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</si>
  <si>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</si>
  <si>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</si>
  <si>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</si>
  <si>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</si>
  <si>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</si>
  <si>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</si>
  <si>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</si>
  <si>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</si>
  <si>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</si>
  <si>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</si>
  <si>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</si>
  <si>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</si>
  <si>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</si>
  <si>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</si>
  <si>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</si>
  <si>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</si>
  <si>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plochých do 10° -ostatní práce provedení vrstvy textilní podkladní</t>
  </si>
  <si>
    <t>890162084</t>
  </si>
  <si>
    <t>95</t>
  </si>
  <si>
    <t>69311082</t>
  </si>
  <si>
    <t>geotextilie netkaná separační, ochranná, filtrační, drenážní PP 500g/m2</t>
  </si>
  <si>
    <t>788850295</t>
  </si>
  <si>
    <t>357,71*1,155 'Přepočtené koeficientem množství</t>
  </si>
  <si>
    <t>96</t>
  </si>
  <si>
    <t>712391172</t>
  </si>
  <si>
    <t>Provedení povlakové krytiny střech plochých do 10° -ostatní práce provedení vrstvy textilní ochranné</t>
  </si>
  <si>
    <t>-619488971</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</si>
  <si>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</si>
  <si>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</si>
  <si>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</si>
  <si>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</si>
  <si>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</si>
  <si>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</si>
  <si>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</si>
  <si>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</si>
  <si>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</si>
  <si>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</si>
  <si>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</si>
  <si>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</si>
  <si>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Povlakové krytiny střech plochých s vakuově kotvenou izolací ostatní opracování kolem střešního vtoku</t>
  </si>
  <si>
    <t>527058837</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</si>
  <si>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</si>
  <si>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</si>
  <si>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</si>
  <si>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</si>
  <si>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</si>
  <si>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</si>
  <si>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</si>
  <si>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tloušťky násypu do 100 mm, sklon střechy do 5°</t>
  </si>
  <si>
    <t>-1522721305</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</si>
  <si>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</si>
  <si>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</si>
  <si>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</si>
  <si>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</si>
  <si>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</si>
  <si>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</si>
  <si>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</si>
  <si>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</si>
  <si>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</si>
  <si>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výšky nopů do 25 mm, sklon střechy do 5°</t>
  </si>
  <si>
    <t>1137072705</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</si>
  <si>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</si>
  <si>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</si>
  <si>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</si>
  <si>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</si>
  <si>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</si>
  <si>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</si>
  <si>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</si>
  <si>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kladených volně s přesahem, sklon střechy do 5°</t>
  </si>
  <si>
    <t>1084609488</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</si>
  <si>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</si>
  <si>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</si>
  <si>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</si>
  <si>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</si>
  <si>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</si>
  <si>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</si>
  <si>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</si>
  <si>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</si>
  <si>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</si>
  <si>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</si>
  <si>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 povlakové krytiny stanovený procentní sazbou (%) z ceny vodorovná dopravní vzdálenost do 50 m v objektech výšky přes 12 do 24 m</t>
  </si>
  <si>
    <t>-1303417333</t>
  </si>
  <si>
    <t>713</t>
  </si>
  <si>
    <t>Izolace tepelné</t>
  </si>
  <si>
    <t>110</t>
  </si>
  <si>
    <t>713121111</t>
  </si>
  <si>
    <t>Montáž tepelné izolace podlah rohožemi, pásy, deskami, dílci, bloky (izolační materiál ve specifikaci) kladenými volně jednovrstvá</t>
  </si>
  <si>
    <t>1761842514</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</si>
  <si>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</si>
  <si>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</si>
  <si>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</si>
  <si>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</si>
  <si>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</si>
  <si>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</si>
  <si>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</si>
  <si>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</si>
  <si>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</si>
  <si>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133,8*1,05 'Přepočtené koeficientem množství</t>
  </si>
  <si>
    <t>429</t>
  </si>
  <si>
    <t>28375963</t>
  </si>
  <si>
    <t>deska EPS 200 pro konstrukce s velmi vysokým zatížením λ=0,034 tl 200mm</t>
  </si>
  <si>
    <t>532811679</t>
  </si>
  <si>
    <t>152,9*1,05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</si>
  <si>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</si>
  <si>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</si>
  <si>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</si>
  <si>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</si>
  <si>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</si>
  <si>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</si>
  <si>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</si>
  <si>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</si>
  <si>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</si>
  <si>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</si>
  <si>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</si>
  <si>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tepelné izolace střech plochých rohožemi, pásy, deskami, dílci, bloky (izolační materiál ve specifikaci) přilepenými asfaltem za horka zplna, jednovrstvá</t>
  </si>
  <si>
    <t>-1782574491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</si>
  <si>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</si>
  <si>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</si>
  <si>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</si>
  <si>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</si>
  <si>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</si>
  <si>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</si>
  <si>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</si>
  <si>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</si>
  <si>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</si>
  <si>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</si>
  <si>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</si>
  <si>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</si>
  <si>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</si>
  <si>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</si>
  <si>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</si>
  <si>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</si>
  <si>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</si>
  <si>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</si>
  <si>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</si>
  <si>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</si>
  <si>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</si>
  <si>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</si>
  <si>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</si>
  <si>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tepelné izolace střech plochých rohožemi, pásy, deskami, dílci, bloky (izolační materiál ve specifikaci) přilepenými za studena zplna, jednovrstvá</t>
  </si>
  <si>
    <t>-407418777</t>
  </si>
  <si>
    <t>121</t>
  </si>
  <si>
    <t>28375927</t>
  </si>
  <si>
    <t>deska EPS 200 pro konstrukce s velmi vysokým zatížením λ=0,034 tl 120mm</t>
  </si>
  <si>
    <t>1740340983</t>
  </si>
  <si>
    <t>"ST1" 127,23+37,09+(29,78+31,31+8,76)*0,1+(4,45)*0,04</t>
  </si>
  <si>
    <t>171,48*1,05 'Přepočtené koeficientem množství</t>
  </si>
  <si>
    <t>122</t>
  </si>
  <si>
    <t>713141211</t>
  </si>
  <si>
    <t>Montáž tepelné izolace střech plochých atikovými klíny kladenými volně</t>
  </si>
  <si>
    <t>-2140796997</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</si>
  <si>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</si>
  <si>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</si>
  <si>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</si>
  <si>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</si>
  <si>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</si>
  <si>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</si>
  <si>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</si>
  <si>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</si>
  <si>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</si>
  <si>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</si>
  <si>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tepelné izolace střech plochých spádovými klíny v ploše kladenými volně</t>
  </si>
  <si>
    <t>1873555776</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</si>
  <si>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</si>
  <si>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</si>
  <si>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</si>
  <si>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</si>
  <si>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</si>
  <si>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</si>
  <si>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</si>
  <si>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</si>
  <si>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</si>
  <si>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</si>
  <si>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</si>
  <si>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</si>
  <si>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</si>
  <si>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</si>
  <si>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</si>
  <si>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</si>
  <si>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</si>
  <si>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</si>
  <si>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</si>
  <si>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</si>
  <si>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</si>
  <si>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</si>
  <si>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</si>
  <si>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</si>
  <si>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</si>
  <si>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tepelné izolace střech plochých spádovými klíny na zhlaví atiky šířky do 500 mm přilepenými asfaltem za horka zplna</t>
  </si>
  <si>
    <t>-789378293</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</si>
  <si>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</si>
  <si>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</si>
  <si>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</si>
  <si>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</si>
  <si>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</si>
  <si>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</si>
  <si>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</si>
  <si>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</si>
  <si>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</si>
  <si>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</si>
  <si>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</si>
  <si>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</si>
  <si>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</si>
  <si>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</si>
  <si>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</si>
  <si>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</si>
  <si>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</si>
  <si>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</si>
  <si>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</si>
  <si>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</si>
  <si>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</si>
  <si>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</si>
  <si>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</si>
  <si>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</si>
  <si>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</si>
  <si>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</si>
  <si>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</si>
  <si>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</si>
  <si>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tepelné izolace střech plochých na konstrukce stěn převyšující úroveň střechy např. atiky, prostupy střešní krytinou do výšky 1 000 mm přilepenými asfaltem za horka zplna</t>
  </si>
  <si>
    <t>65570841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</si>
  <si>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</si>
  <si>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</si>
  <si>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</si>
  <si>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</si>
  <si>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</si>
  <si>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</si>
  <si>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</si>
  <si>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</si>
  <si>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</si>
  <si>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</si>
  <si>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</si>
  <si>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</si>
  <si>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</si>
  <si>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</si>
  <si>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tepelné izolace střech plochých na konstrukce stěn převyšující úroveň střechy např. atiky, prostupy střešní krytinou do výšky 1 000 mm přilepenými za studena nízkoexpanzní (PUR) pěnou</t>
  </si>
  <si>
    <t>1320505174</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</si>
  <si>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</si>
  <si>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</si>
  <si>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</si>
  <si>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</si>
  <si>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</si>
  <si>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</si>
  <si>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</si>
  <si>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</si>
  <si>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</si>
  <si>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 izolace tepelné stanovený procentní sazbou (%) z ceny vodorovná dopravní vzdálenost do 50 m v objektech výšky přes 12 do 24 m</t>
  </si>
  <si>
    <t>-1047578789</t>
  </si>
  <si>
    <t>714</t>
  </si>
  <si>
    <t>Akustická a protiotřesová opatření</t>
  </si>
  <si>
    <t>139</t>
  </si>
  <si>
    <t>714451011</t>
  </si>
  <si>
    <t>Montáž antivibračních rohoží stavebních konstrukcí a strojních zařízení z recyklované pryže celoplošně lepené vodorovně</t>
  </si>
  <si>
    <t>735662298</t>
  </si>
  <si>
    <t>140</t>
  </si>
  <si>
    <t>27244R01</t>
  </si>
  <si>
    <t>rohož antivibrační pryžová tl 10mm, specifikace dle PD</t>
  </si>
  <si>
    <t>620600005</t>
  </si>
  <si>
    <t>"ST2, 4.5, venkovní čistírna - terasa" (11,74/3,9)/0,6*0,2</t>
  </si>
  <si>
    <t>1*1,05 'Přepočtené koeficientem množství</t>
  </si>
  <si>
    <t>141</t>
  </si>
  <si>
    <t>998714203</t>
  </si>
  <si>
    <t>Přesun hmot pro akustická a protiotřesová opatření stanovený procentní sazbou (%) z ceny vodorovná dopravní vzdálenost do 50 m v objektech výšky přes 12 do 24 m</t>
  </si>
  <si>
    <t>-970669648</t>
  </si>
  <si>
    <t>762</t>
  </si>
  <si>
    <t>Konstrukce tesařské</t>
  </si>
  <si>
    <t>142</t>
  </si>
  <si>
    <t>762361320.R</t>
  </si>
  <si>
    <t>Konstrukční vrstva pod klempířské prvky pro oplechování horních ploch zdí a nadezdívek (atik) z desek cementotřískových šroubovaných do podkladu, tloušťky desky 15 mm</t>
  </si>
  <si>
    <t>-96120002</t>
  </si>
  <si>
    <t>"atika DET 14" 2,66*2*0,53</t>
  </si>
  <si>
    <t>143</t>
  </si>
  <si>
    <t>762361323</t>
  </si>
  <si>
    <t>Konstrukční vrstva pod klempířské prvky pro oplechování horních ploch zdí a nadezdívek (atik) z desek cementotřískových šroubovaných do podkladu, tloušťky desky 24 mm</t>
  </si>
  <si>
    <t>998921351</t>
  </si>
  <si>
    <t>"atika ST1" (46,11+32,58+11,73)*0,53</t>
  </si>
  <si>
    <t>144</t>
  </si>
  <si>
    <t>762951004</t>
  </si>
  <si>
    <t>Montáž terasy podkladního roštu, z profilů dřevěných, osové vzdálenosti podpěr přes 550 mm</t>
  </si>
  <si>
    <t>-1887600093</t>
  </si>
  <si>
    <t>145</t>
  </si>
  <si>
    <t>60516110</t>
  </si>
  <si>
    <t>řezivo modřínové sušené tl 30mm</t>
  </si>
  <si>
    <t>-582541146</t>
  </si>
  <si>
    <t>"ST2, 4.5, venkovní čistírna - terasa" 11,74*0,03</t>
  </si>
  <si>
    <t>0,35*1,1 'Přepočtené koeficientem množství</t>
  </si>
  <si>
    <t>146</t>
  </si>
  <si>
    <t>762952004</t>
  </si>
  <si>
    <t>Montáž terasy nášlapné vrstvy z prken z dřevin velmi měkkých nebo měkkých, s broušením, bez povrchové úpravy, spojovaných šroubováním, šířky přes 135 mm</t>
  </si>
  <si>
    <t>-260331922</t>
  </si>
  <si>
    <t>147</t>
  </si>
  <si>
    <t>61198R02</t>
  </si>
  <si>
    <t>terasový profil dřevěný tl 22mm sibiřský modřín</t>
  </si>
  <si>
    <t>-1923719838</t>
  </si>
  <si>
    <t>11,74*1,08 'Přepočtené koeficientem množství</t>
  </si>
  <si>
    <t>148</t>
  </si>
  <si>
    <t>762953002</t>
  </si>
  <si>
    <t>Montáž terasy nátěr dřevěných teras olejem, včetně očištění dvojnásobně</t>
  </si>
  <si>
    <t>95821299</t>
  </si>
  <si>
    <t>149</t>
  </si>
  <si>
    <t>998762203</t>
  </si>
  <si>
    <t>Přesun hmot pro konstrukce tesařské stanovený procentní sazbou (%) z ceny vodorovná dopravní vzdálenost do 50 m v objektech výšky přes 12 do 24 m</t>
  </si>
  <si>
    <t>-1777661981</t>
  </si>
  <si>
    <t>763</t>
  </si>
  <si>
    <t>Konstrukce suché výstavby</t>
  </si>
  <si>
    <t>150</t>
  </si>
  <si>
    <t>763111333</t>
  </si>
  <si>
    <t>Příčka ze sádrokartonových desek s nosnou konstrukcí z jednoduchých ocelových profilů UW, CW jednoduše opláštěná deskou impregnovanou H2 tl. 12,5 mm, příčka tl. 100 mm, profil 75, s izolací, EI 30, Rw do 45 dB</t>
  </si>
  <si>
    <t>1696135639</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</si>
  <si>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</si>
  <si>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</si>
  <si>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</si>
  <si>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</si>
  <si>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</si>
  <si>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</si>
  <si>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</si>
  <si>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</si>
  <si>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</si>
  <si>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</si>
  <si>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</si>
  <si>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</si>
  <si>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</si>
  <si>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</si>
  <si>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</si>
  <si>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Příčka ze sádrokartonových desek s nosnou konstrukcí z jednoduchých ocelových profilů UW, CW jednoduše opláštěná deskou akustickou tl. 12,5 mm s izolací, EI 45, příčka tl. 100 mm, profil 75,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</si>
  <si>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</si>
  <si>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</si>
  <si>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</si>
  <si>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</si>
  <si>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</si>
  <si>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</si>
  <si>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</si>
  <si>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</si>
  <si>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</si>
  <si>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</si>
  <si>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</si>
  <si>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</si>
  <si>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</si>
  <si>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</si>
  <si>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</si>
  <si>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</si>
  <si>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</si>
  <si>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</si>
  <si>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</si>
  <si>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Příčka ze sádrokartonových desek s nosnou konstrukcí z jednoduchých ocelových profilů UW, CW dvojitě opláštěná deskami protipožárními impregnovanými DFH2 tl. 2 x 12,5 mm EI 90, příčka tl. 100 mm, profil 50, s izolací, Rw do 56 dB</t>
  </si>
  <si>
    <t>1278463415</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</si>
  <si>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</si>
  <si>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</si>
  <si>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</si>
  <si>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</si>
  <si>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</si>
  <si>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</si>
  <si>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</si>
  <si>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</si>
  <si>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</si>
  <si>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</si>
  <si>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</si>
  <si>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Příčka ze sádrokartonových desek ostatní konstrukce a práce na příčkách ze sádrokartonových desek kluzné napojení příčky ke stropu</t>
  </si>
  <si>
    <t>-114221904</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</si>
  <si>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</si>
  <si>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</si>
  <si>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</si>
  <si>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</si>
  <si>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</si>
  <si>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</si>
  <si>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</si>
  <si>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</si>
  <si>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</si>
  <si>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</si>
  <si>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</si>
  <si>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</si>
  <si>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</si>
  <si>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</si>
  <si>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</si>
  <si>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</si>
  <si>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</si>
  <si>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</si>
  <si>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</si>
  <si>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</si>
  <si>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</si>
  <si>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</si>
  <si>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</si>
  <si>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</si>
  <si>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</si>
  <si>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</si>
  <si>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</si>
  <si>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</si>
  <si>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</si>
  <si>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</si>
  <si>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</si>
  <si>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</si>
  <si>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</si>
  <si>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</si>
  <si>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</si>
  <si>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Příčka ze sádrokartonových desek ostatní konstrukce a práce na příčkách ze sádrokartonových desek ukončení příčky ve volném prostoru</t>
  </si>
  <si>
    <t>1411961762</t>
  </si>
  <si>
    <t>"1.PP" 3,0*2</t>
  </si>
  <si>
    <t>"1.NP" 3,0*1</t>
  </si>
  <si>
    <t>"2.NP" 3,0*10</t>
  </si>
  <si>
    <t>"3.NP" 3,0*10</t>
  </si>
  <si>
    <t>"4.NP" 3,0*4</t>
  </si>
  <si>
    <t>155</t>
  </si>
  <si>
    <t>763111717</t>
  </si>
  <si>
    <t>Příčka ze sádrokartonových desek ostatní konstrukce a práce na příčkách ze sádrokartonových desek základní penetrační nátěr (oboustranný)</t>
  </si>
  <si>
    <t>-1870956366</t>
  </si>
  <si>
    <t>225,19553+233,96859+118,32177</t>
  </si>
  <si>
    <t>156</t>
  </si>
  <si>
    <t>763111718</t>
  </si>
  <si>
    <t>Příčka ze sádrokartonových desek ostatní konstrukce a práce na příčkách ze sádrokartonových desek úprava styku příčky a podhledu (oboustranně) separační páskou s akrylátem</t>
  </si>
  <si>
    <t>2141740960</t>
  </si>
  <si>
    <t>157</t>
  </si>
  <si>
    <t>763111722</t>
  </si>
  <si>
    <t>Příčka ze sádrokartonových desek ostatní konstrukce a práce na příčkách ze sádrokartonových desek ochrana rohů úhelníky pozinkované</t>
  </si>
  <si>
    <t>1457649281</t>
  </si>
  <si>
    <t>"1.PP" 3,0*8</t>
  </si>
  <si>
    <t>"1.NP" 3,0*10</t>
  </si>
  <si>
    <t>"2.NP" 3,0*20</t>
  </si>
  <si>
    <t>"3.NP" 3,0*24</t>
  </si>
  <si>
    <t>"4.NP" 3,0*20</t>
  </si>
  <si>
    <t>158</t>
  </si>
  <si>
    <t>763111752</t>
  </si>
  <si>
    <t>Příčka ze sádrokartonových desek Příplatek k cenám za zakřivení příčky (plynulý oblouk)</t>
  </si>
  <si>
    <t>1988619366</t>
  </si>
  <si>
    <t>3,11*(5,226+3,373)</t>
  </si>
  <si>
    <t>3,11*(2,147+4,011+4,568)-(1,5*1,5+0,8*2,1*2)</t>
  </si>
  <si>
    <t>3,11*(0,289+1,997+1,59+0,848)-1,997*2,0</t>
  </si>
  <si>
    <t>3,11*(0,429+1,055+1,0+0,91)-1,0*1,0</t>
  </si>
  <si>
    <t>159</t>
  </si>
  <si>
    <t>763111771</t>
  </si>
  <si>
    <t>Příčka ze sádrokartonových desek Příplatek k cenám za rovinnost speciální tmelení kvality Q3</t>
  </si>
  <si>
    <t>-1424746493</t>
  </si>
  <si>
    <t>160</t>
  </si>
  <si>
    <t>763113341</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</si>
  <si>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</si>
  <si>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1967543887</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</si>
  <si>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</si>
  <si>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</si>
  <si>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</si>
  <si>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</si>
  <si>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</si>
  <si>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</si>
  <si>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</si>
  <si>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</si>
  <si>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</si>
  <si>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</si>
  <si>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</si>
  <si>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</si>
  <si>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</si>
  <si>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</si>
  <si>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</si>
  <si>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</si>
  <si>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</si>
  <si>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Stěna předsazená ze sádrokartonových desek ostatní konstrukce a práce na předsazených stěnách ze sádrokartonových desek úprava styku stěny a podhledu separační páskou s akrylátem</t>
  </si>
  <si>
    <t>584274516</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</si>
  <si>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</si>
  <si>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</si>
  <si>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</si>
  <si>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</si>
  <si>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</si>
  <si>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</si>
  <si>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</si>
  <si>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</si>
  <si>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</si>
  <si>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</si>
  <si>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</si>
  <si>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</si>
  <si>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</si>
  <si>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</si>
  <si>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</si>
  <si>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</si>
  <si>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Stěna předsazená ze sádrokartonových desek Příplatek k cenám za rovinnost kvality speciální tmelení kvality Q3</t>
  </si>
  <si>
    <t>741623639</t>
  </si>
  <si>
    <t>163</t>
  </si>
  <si>
    <t>7631314R</t>
  </si>
  <si>
    <t>Podhled ze sádrokartonových desek dvouvrstvá zavěšená spodní konstrukce z ocelových profilů CD, UD jednoduše opláštěná deskou impregnovanou H2, tl. 12,5 mm, bez izolace</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</si>
  <si>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</si>
  <si>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</si>
  <si>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</si>
  <si>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</si>
  <si>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</si>
  <si>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</si>
  <si>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</si>
  <si>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</si>
  <si>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</si>
  <si>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</si>
  <si>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</si>
  <si>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</si>
  <si>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</si>
  <si>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</si>
  <si>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</si>
  <si>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</si>
  <si>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</si>
  <si>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</si>
  <si>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</si>
  <si>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</si>
  <si>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</si>
  <si>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</si>
  <si>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</si>
  <si>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</si>
  <si>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</si>
  <si>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</si>
  <si>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</si>
  <si>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</si>
  <si>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</si>
  <si>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Podhled ze sádrokartonových desek ostatní práce a konstrukce na podhledech ze sádrokartonových desek základní penetrační nátěr</t>
  </si>
  <si>
    <t>-302036774</t>
  </si>
  <si>
    <t>165</t>
  </si>
  <si>
    <t>763172325</t>
  </si>
  <si>
    <t>Montáž dvířek pro konstrukce ze sádrokartonových desek revizních jednoplášťových pro příčky a předsazené stěny velikost (šxv) 600 x 600 mm</t>
  </si>
  <si>
    <t>-1632994798</t>
  </si>
  <si>
    <t>166</t>
  </si>
  <si>
    <t>59030714</t>
  </si>
  <si>
    <t>dvířka revizní jednokřídlá s automatickým zámkem 600x600mm</t>
  </si>
  <si>
    <t>-1439009794</t>
  </si>
  <si>
    <t>"A17d" 1</t>
  </si>
  <si>
    <t>167</t>
  </si>
  <si>
    <t>763172352</t>
  </si>
  <si>
    <t>Montáž dvířek pro konstrukce ze sádrokartonových desek revizních jednoplášťových pro podhledy velikost (šxv) 300 x 300 mm</t>
  </si>
  <si>
    <t>-898781425</t>
  </si>
  <si>
    <t>168</t>
  </si>
  <si>
    <t>59030711</t>
  </si>
  <si>
    <t>dvířka revizní jednokřídlá s automatickým zámkem 300x300mm</t>
  </si>
  <si>
    <t>727090399</t>
  </si>
  <si>
    <t>"A16a" 4</t>
  </si>
  <si>
    <t>"A16B" 15</t>
  </si>
  <si>
    <t>169</t>
  </si>
  <si>
    <t>763172353</t>
  </si>
  <si>
    <t>Montáž dvířek pro konstrukce ze sádrokartonových desek revizních jednoplášťových pro podhledy velikost (šxv) 400 x 400 mm</t>
  </si>
  <si>
    <t>-1615086100</t>
  </si>
  <si>
    <t>170</t>
  </si>
  <si>
    <t>59030712</t>
  </si>
  <si>
    <t>dvířka revizní jednokřídlá s automatickým zámkem 400x400mm</t>
  </si>
  <si>
    <t>845883272</t>
  </si>
  <si>
    <t>"A16c" 1</t>
  </si>
  <si>
    <t>171</t>
  </si>
  <si>
    <t>763172355</t>
  </si>
  <si>
    <t>Montáž dvířek pro konstrukce ze sádrokartonových desek revizních jednoplášťových pro podhledy velikost (šxv) 600 x 600 mm</t>
  </si>
  <si>
    <t>1693991369</t>
  </si>
  <si>
    <t>172</t>
  </si>
  <si>
    <t>-1811875598</t>
  </si>
  <si>
    <t>"A16d" 1</t>
  </si>
  <si>
    <t>"A16e" 2</t>
  </si>
  <si>
    <t>173</t>
  </si>
  <si>
    <t>763173111</t>
  </si>
  <si>
    <t>Montáž nosičů zařizovacích předmětů pro konstrukce ze sádrokartonových desek úchytu pro umyvadlo</t>
  </si>
  <si>
    <t>347497504</t>
  </si>
  <si>
    <t>"1.PP" 2</t>
  </si>
  <si>
    <t>"1.NP" 3</t>
  </si>
  <si>
    <t>"2.NP" 1</t>
  </si>
  <si>
    <t>"3.NP" 3</t>
  </si>
  <si>
    <t>174</t>
  </si>
  <si>
    <t>59030729</t>
  </si>
  <si>
    <t>konstrukce pro uchycení umyvadla s nástěnnými bateriemi osová rozteč CW profilů 450-625mm</t>
  </si>
  <si>
    <t>-467546584</t>
  </si>
  <si>
    <t>175</t>
  </si>
  <si>
    <t>763173112</t>
  </si>
  <si>
    <t>Montáž nosičů zařizovacích předmětů pro konstrukce ze sádrokartonových desek úchytu pro pisoár</t>
  </si>
  <si>
    <t>-1637417958</t>
  </si>
  <si>
    <t>"1.NP" 1</t>
  </si>
  <si>
    <t>"3.NP" 2</t>
  </si>
  <si>
    <t>176</t>
  </si>
  <si>
    <t>59030728</t>
  </si>
  <si>
    <t>konstrukce pro uchycení pisoáru osová rozteč CW profilů 450-625mm</t>
  </si>
  <si>
    <t>-1498486433</t>
  </si>
  <si>
    <t>177</t>
  </si>
  <si>
    <t>763173113</t>
  </si>
  <si>
    <t>Montáž nosičů zařizovacích předmětů pro konstrukce ze sádrokartonových desek úchytu pro WC</t>
  </si>
  <si>
    <t>-2068144689</t>
  </si>
  <si>
    <t>"1.NP" 4</t>
  </si>
  <si>
    <t>"3.NP" 4</t>
  </si>
  <si>
    <t>178</t>
  </si>
  <si>
    <t>59030731</t>
  </si>
  <si>
    <t>konstrukce pro uchycení WC osová rozteč CW profilů 450-625mm</t>
  </si>
  <si>
    <t>1358765208</t>
  </si>
  <si>
    <t>179</t>
  </si>
  <si>
    <t>763181421</t>
  </si>
  <si>
    <t>Výplně otvorů konstrukcí ze sádrokartonových desek ztužující výplň otvoru pro dveře s UA a UW profilem, výšky příčky přes 2,75 do 3,25 m nebo zátěže dveřního křídla přes 25 kg</t>
  </si>
  <si>
    <t>-1634491826</t>
  </si>
  <si>
    <t>"1.PP" 9,0</t>
  </si>
  <si>
    <t>"1.NP" 11,0</t>
  </si>
  <si>
    <t>"2.NP" 21,0</t>
  </si>
  <si>
    <t>"3.NP" 21,0</t>
  </si>
  <si>
    <t>"4.NP" 23,0</t>
  </si>
  <si>
    <t>180</t>
  </si>
  <si>
    <t>763412114</t>
  </si>
  <si>
    <t>Sanitární příčky vhodné do suchého prostředí dělící z dřevotřískových desek laminovaných tl. 32 mm</t>
  </si>
  <si>
    <t>2007520352</t>
  </si>
  <si>
    <t>"A01" 2,05*(1,4)</t>
  </si>
  <si>
    <t>"A02" 2,05*(1,4)</t>
  </si>
  <si>
    <t>"A03" 2,05*(1,86*1,48)</t>
  </si>
  <si>
    <t>"A04" 2,05*(1,71*2)</t>
  </si>
  <si>
    <t>"A05" 2,05*(1,46)</t>
  </si>
  <si>
    <t>"A06" 2,05*(2,07+1,55)</t>
  </si>
  <si>
    <t>"A07" 2,05*(2,42+1,55)</t>
  </si>
  <si>
    <t>181</t>
  </si>
  <si>
    <t>763412124</t>
  </si>
  <si>
    <t>Sanitární příčky vhodné do suchého prostředí dveře vnitřní do sanitárních příček šířky do 800 mm, výšky do 2 000 mm z dřevotřískových desek laminovaných včetně nerezového kování tl. 32 mm</t>
  </si>
  <si>
    <t>-1614877941</t>
  </si>
  <si>
    <t>"A01" 1</t>
  </si>
  <si>
    <t>"A02" 1</t>
  </si>
  <si>
    <t>"A03" 2</t>
  </si>
  <si>
    <t>"A04" 2</t>
  </si>
  <si>
    <t>"A05" 1</t>
  </si>
  <si>
    <t>"A06" 2</t>
  </si>
  <si>
    <t>"A07" 2</t>
  </si>
  <si>
    <t>182</t>
  </si>
  <si>
    <t>998763403</t>
  </si>
  <si>
    <t>Přesun hmot pro konstrukce montované z desek stanovený procentní sazbou (%) z ceny vodorovná dopravní vzdálenost do 50 m v objektech výšky přes 12 do 24 m</t>
  </si>
  <si>
    <t>176626981</t>
  </si>
  <si>
    <t>764</t>
  </si>
  <si>
    <t>Konstrukce klempířské</t>
  </si>
  <si>
    <t>183</t>
  </si>
  <si>
    <t>764226400.R</t>
  </si>
  <si>
    <t>Oplechování parapetů z hliníkového plechu rovných mechanicky kotvené, bez rohů do rš 150 mm</t>
  </si>
  <si>
    <t>-1679751689</t>
  </si>
  <si>
    <t>184</t>
  </si>
  <si>
    <t>764202134</t>
  </si>
  <si>
    <t>Montáž oplechování střešních prvků okapu okapovým plechem rovným</t>
  </si>
  <si>
    <t>-1837880724</t>
  </si>
  <si>
    <t>"K17" 2*3,21</t>
  </si>
  <si>
    <t>185</t>
  </si>
  <si>
    <t>764204105</t>
  </si>
  <si>
    <t>Montáž oplechování horních ploch zdí a nadezdívek (atik) rozvinuté šířky do 400 mm</t>
  </si>
  <si>
    <t>1648580170</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</si>
  <si>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</si>
  <si>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</si>
  <si>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</si>
  <si>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</si>
  <si>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</si>
  <si>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</si>
  <si>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</si>
  <si>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</si>
  <si>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</si>
  <si>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</si>
  <si>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</si>
  <si>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</si>
  <si>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</si>
  <si>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</si>
  <si>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</si>
  <si>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</si>
  <si>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</si>
  <si>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zdí a nadezdívek (atik) rozvinuté šířky přes 400 do 800 mm</t>
  </si>
  <si>
    <t>-3654991</t>
  </si>
  <si>
    <t>188</t>
  </si>
  <si>
    <t>1479108152</t>
  </si>
  <si>
    <t>"K16" (15,9*0,537/2)*32/1000</t>
  </si>
  <si>
    <t>189</t>
  </si>
  <si>
    <t>998764203</t>
  </si>
  <si>
    <t>Přesun hmot pro konstrukce klempířské stanovený procentní sazbou (%) z ceny vodorovná dopravní vzdálenost do 50 m v objektech výšky přes 12 do 24 m</t>
  </si>
  <si>
    <t>-2024078456</t>
  </si>
  <si>
    <t>766</t>
  </si>
  <si>
    <t>Konstrukce truhlářské</t>
  </si>
  <si>
    <t>190</t>
  </si>
  <si>
    <t>766694116</t>
  </si>
  <si>
    <t>Montáž ostatních truhlářských konstrukcí parapetních desek dřevěných nebo plastových šířky do 300 mm</t>
  </si>
  <si>
    <t>532417937</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</si>
  <si>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</si>
  <si>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</si>
  <si>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</si>
  <si>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</si>
  <si>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</si>
  <si>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</si>
  <si>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</si>
  <si>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</si>
  <si>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</si>
  <si>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</si>
  <si>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</si>
  <si>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</si>
  <si>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</si>
  <si>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</si>
  <si>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</si>
  <si>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</si>
  <si>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</si>
  <si>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</si>
  <si>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</si>
  <si>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</si>
  <si>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</si>
  <si>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</si>
  <si>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</si>
  <si>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</si>
  <si>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</si>
  <si>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</si>
  <si>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</si>
  <si>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</si>
  <si>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</si>
  <si>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</si>
  <si>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</si>
  <si>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</si>
  <si>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</si>
  <si>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</si>
  <si>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</si>
  <si>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</si>
  <si>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</si>
  <si>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</si>
  <si>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</si>
  <si>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</si>
  <si>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</si>
  <si>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</si>
  <si>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</si>
  <si>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</si>
  <si>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</si>
  <si>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</si>
  <si>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</si>
  <si>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</si>
  <si>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</si>
  <si>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</si>
  <si>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</si>
  <si>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</si>
  <si>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</si>
  <si>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</si>
  <si>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</si>
  <si>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</si>
  <si>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</si>
  <si>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</si>
  <si>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</si>
  <si>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</si>
  <si>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</si>
  <si>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</si>
  <si>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</si>
  <si>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</si>
  <si>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</si>
  <si>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</si>
  <si>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</si>
  <si>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</si>
  <si>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</si>
  <si>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</si>
  <si>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</si>
  <si>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</si>
  <si>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</si>
  <si>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</si>
  <si>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</si>
  <si>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</si>
  <si>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</si>
  <si>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</si>
  <si>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</si>
  <si>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</si>
  <si>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</si>
  <si>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</si>
  <si>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</si>
  <si>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</si>
  <si>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</si>
  <si>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</si>
  <si>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</si>
  <si>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</si>
  <si>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</si>
  <si>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</si>
  <si>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</si>
  <si>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</si>
  <si>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</si>
  <si>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</si>
  <si>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</si>
  <si>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</si>
  <si>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</si>
  <si>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</si>
  <si>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</si>
  <si>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</si>
  <si>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</si>
  <si>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</si>
  <si>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</si>
  <si>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</si>
  <si>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</si>
  <si>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</si>
  <si>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</si>
  <si>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</si>
  <si>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</si>
  <si>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</si>
  <si>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</si>
  <si>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</si>
  <si>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</si>
  <si>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</si>
  <si>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</si>
  <si>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</si>
  <si>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</si>
  <si>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</si>
  <si>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</si>
  <si>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</si>
  <si>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</si>
  <si>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</si>
  <si>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</si>
  <si>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</si>
  <si>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</si>
  <si>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</si>
  <si>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</si>
  <si>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</si>
  <si>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</si>
  <si>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</si>
  <si>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</si>
  <si>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</si>
  <si>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</si>
  <si>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</si>
  <si>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</si>
  <si>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</si>
  <si>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</si>
  <si>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</si>
  <si>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</si>
  <si>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</si>
  <si>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</si>
  <si>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</si>
  <si>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</si>
  <si>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</si>
  <si>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</si>
  <si>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</si>
  <si>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</si>
  <si>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</si>
  <si>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</si>
  <si>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</si>
  <si>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</si>
  <si>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</si>
  <si>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</si>
  <si>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</si>
  <si>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</si>
  <si>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</si>
  <si>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</si>
  <si>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</si>
  <si>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</si>
  <si>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</si>
  <si>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</si>
  <si>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</si>
  <si>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</si>
  <si>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</si>
  <si>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</si>
  <si>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</si>
  <si>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</si>
  <si>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</si>
  <si>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</si>
  <si>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</si>
  <si>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</si>
  <si>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</si>
  <si>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</si>
  <si>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</si>
  <si>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</si>
  <si>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</si>
  <si>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</si>
  <si>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</si>
  <si>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</si>
  <si>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</si>
  <si>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</si>
  <si>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</si>
  <si>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</si>
  <si>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</si>
  <si>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</si>
  <si>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</si>
  <si>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</si>
  <si>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</si>
  <si>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</si>
  <si>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</si>
  <si>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</si>
  <si>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</si>
  <si>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</si>
  <si>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</si>
  <si>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</si>
  <si>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</si>
  <si>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</si>
  <si>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</si>
  <si>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</si>
  <si>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</si>
  <si>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</si>
  <si>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</si>
  <si>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</si>
  <si>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</si>
  <si>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</si>
  <si>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</si>
  <si>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</si>
  <si>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</si>
  <si>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</si>
  <si>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</si>
  <si>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</si>
  <si>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</si>
  <si>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</si>
  <si>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</si>
  <si>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</si>
  <si>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</si>
  <si>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</si>
  <si>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</si>
  <si>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</si>
  <si>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</si>
  <si>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</si>
  <si>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</si>
  <si>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</si>
  <si>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</si>
  <si>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</si>
  <si>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</si>
  <si>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</si>
  <si>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</si>
  <si>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</si>
  <si>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</si>
  <si>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</si>
  <si>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</si>
  <si>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</si>
  <si>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</si>
  <si>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</si>
  <si>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</si>
  <si>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</si>
  <si>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</si>
  <si>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</si>
  <si>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</si>
  <si>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</si>
  <si>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</si>
  <si>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</si>
  <si>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</si>
  <si>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</si>
  <si>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</si>
  <si>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</si>
  <si>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</si>
  <si>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</si>
  <si>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</si>
  <si>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</si>
  <si>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</si>
  <si>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</si>
  <si>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</si>
  <si>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</si>
  <si>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</si>
  <si>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</si>
  <si>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</si>
  <si>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</si>
  <si>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</si>
  <si>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</si>
  <si>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</si>
  <si>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</si>
  <si>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</si>
  <si>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</si>
  <si>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</si>
  <si>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</si>
  <si>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</si>
  <si>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</si>
  <si>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</si>
  <si>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</si>
  <si>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</si>
  <si>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 konstrukce truhlářské stanovený procentní sazbou (%) z ceny vodorovná dopravní vzdálenost do 50 m v objektech výšky přes 12 do 24 m</t>
  </si>
  <si>
    <t>-170991665</t>
  </si>
  <si>
    <t>767</t>
  </si>
  <si>
    <t>Konstrukce zámečnické</t>
  </si>
  <si>
    <t>242</t>
  </si>
  <si>
    <t>767135722</t>
  </si>
  <si>
    <t>Montáž stěn a příček z plechu stěn doplňujících částí soklové lišty do zdiva</t>
  </si>
  <si>
    <t>-841891387</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</si>
  <si>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</si>
  <si>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</si>
  <si>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</si>
  <si>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</si>
  <si>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</si>
  <si>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</si>
  <si>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</si>
  <si>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</si>
  <si>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čistících zón z rohoží kovových nebo plastových</t>
  </si>
  <si>
    <t>-546045415</t>
  </si>
  <si>
    <t>245</t>
  </si>
  <si>
    <t>69752R01</t>
  </si>
  <si>
    <t>rohož vstupní pro hrubé čistění provedení hliník 17 mm</t>
  </si>
  <si>
    <t>-49877936</t>
  </si>
  <si>
    <t>"A20" 5</t>
  </si>
  <si>
    <t>5*1,1 'Přepočtené koeficientem množství</t>
  </si>
  <si>
    <t>246</t>
  </si>
  <si>
    <t>69752R02</t>
  </si>
  <si>
    <t>rohož vstupní pro jemné čištění provedení hliník 17 mm</t>
  </si>
  <si>
    <t>-526691332</t>
  </si>
  <si>
    <t>"A21" 11,6</t>
  </si>
  <si>
    <t>247</t>
  </si>
  <si>
    <t>767531121</t>
  </si>
  <si>
    <t>Montáž vstupních čistících zón z rohoží osazení rámu mosazného nebo hliníkového zapuštěného z L profilů</t>
  </si>
  <si>
    <t>-100559852</t>
  </si>
  <si>
    <t>248</t>
  </si>
  <si>
    <t>69752R10</t>
  </si>
  <si>
    <t>nerezový obvodový rám z "L" profilu 20x20x3mm</t>
  </si>
  <si>
    <t>-519556978</t>
  </si>
  <si>
    <t>"A20" 5,85+6,96</t>
  </si>
  <si>
    <t>"A21" 9,58+7,15+5,81</t>
  </si>
  <si>
    <t>35,35*1,1 'Přepočtené koeficientem množství</t>
  </si>
  <si>
    <t>249</t>
  </si>
  <si>
    <t>767646411</t>
  </si>
  <si>
    <t>Montáž revizních dveří a dvířek hliníkových, ocelových nebo plastových s rámem jednokřídlových, plochy do 0,5 m2</t>
  </si>
  <si>
    <t>-1644501362</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</si>
  <si>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</si>
  <si>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</si>
  <si>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</si>
  <si>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</si>
  <si>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</si>
  <si>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</si>
  <si>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</si>
  <si>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</si>
  <si>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</si>
  <si>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</si>
  <si>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</si>
  <si>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</si>
  <si>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</si>
  <si>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</si>
  <si>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</si>
  <si>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</si>
  <si>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</si>
  <si>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</si>
  <si>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</si>
  <si>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</si>
  <si>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</si>
  <si>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</si>
  <si>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254</t>
  </si>
  <si>
    <t>44983001</t>
  </si>
  <si>
    <t>žebřík venkovní se suchovodem v provedení žárový Zn</t>
  </si>
  <si>
    <t>1670738306</t>
  </si>
  <si>
    <t>"A13" 3,36</t>
  </si>
  <si>
    <t>255</t>
  </si>
  <si>
    <t>767881100.R</t>
  </si>
  <si>
    <t>Montáž záchytného systému proti pádu bodů samostatných nebo v systému s poddajným kotvícím vedením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</si>
  <si>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</si>
  <si>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</si>
  <si>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</si>
  <si>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</si>
  <si>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</si>
  <si>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</si>
  <si>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</si>
  <si>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</si>
  <si>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</si>
  <si>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</si>
  <si>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</si>
  <si>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</si>
  <si>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</si>
  <si>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</si>
  <si>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</si>
  <si>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</si>
  <si>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záchytného systému proti pádu nástavců určených k upevnění na sloupky nebo body v systému poddajného kotvícího vedení montáž lana uchycení lana k nástavcům</t>
  </si>
  <si>
    <t>-638601721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</si>
  <si>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</si>
  <si>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</si>
  <si>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</si>
  <si>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</si>
  <si>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</si>
  <si>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</si>
  <si>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</si>
  <si>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</si>
  <si>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</si>
  <si>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</si>
  <si>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</si>
  <si>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</si>
  <si>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</si>
  <si>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</si>
  <si>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</si>
  <si>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</si>
  <si>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</si>
  <si>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</si>
  <si>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</si>
  <si>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</si>
  <si>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</si>
  <si>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</si>
  <si>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</si>
  <si>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</si>
  <si>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</si>
  <si>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</si>
  <si>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</si>
  <si>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</si>
  <si>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</si>
  <si>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</si>
  <si>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</si>
  <si>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</si>
  <si>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</si>
  <si>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</si>
  <si>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</si>
  <si>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</si>
  <si>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</si>
  <si>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</si>
  <si>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</si>
  <si>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</si>
  <si>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</si>
  <si>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</si>
  <si>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</si>
  <si>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</si>
  <si>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</si>
  <si>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</si>
  <si>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</si>
  <si>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</si>
  <si>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</si>
  <si>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</si>
  <si>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</si>
  <si>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</si>
  <si>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</si>
  <si>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</si>
  <si>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</si>
  <si>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</si>
  <si>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</si>
  <si>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</si>
  <si>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</si>
  <si>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</si>
  <si>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</si>
  <si>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</si>
  <si>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</si>
  <si>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</si>
  <si>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</si>
  <si>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</si>
  <si>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</si>
  <si>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</si>
  <si>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</si>
  <si>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</si>
  <si>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</si>
  <si>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</si>
  <si>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</si>
  <si>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</si>
  <si>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</si>
  <si>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</si>
  <si>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</si>
  <si>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</si>
  <si>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</si>
  <si>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</si>
  <si>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</si>
  <si>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</si>
  <si>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</si>
  <si>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</si>
  <si>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</si>
  <si>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</si>
  <si>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</si>
  <si>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</si>
  <si>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</si>
  <si>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</si>
  <si>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</si>
  <si>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</si>
  <si>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</si>
  <si>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</si>
  <si>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</si>
  <si>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</si>
  <si>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</si>
  <si>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</si>
  <si>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</si>
  <si>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</si>
  <si>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</si>
  <si>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</si>
  <si>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</si>
  <si>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</si>
  <si>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</si>
  <si>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</si>
  <si>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</si>
  <si>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</si>
  <si>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</si>
  <si>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</si>
  <si>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</si>
  <si>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</si>
  <si>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</si>
  <si>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</si>
  <si>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</si>
  <si>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</si>
  <si>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</si>
  <si>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</si>
  <si>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</si>
  <si>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</si>
  <si>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</si>
  <si>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</si>
  <si>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</si>
  <si>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</si>
  <si>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</si>
  <si>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</si>
  <si>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</si>
  <si>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</si>
  <si>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</si>
  <si>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</si>
  <si>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</si>
  <si>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</si>
  <si>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</si>
  <si>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</si>
  <si>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</si>
  <si>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</si>
  <si>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</si>
  <si>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</si>
  <si>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</si>
  <si>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</si>
  <si>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</si>
  <si>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</si>
  <si>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</si>
  <si>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</si>
  <si>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</si>
  <si>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</si>
  <si>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</si>
  <si>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</si>
  <si>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</si>
  <si>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</si>
  <si>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</si>
  <si>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</si>
  <si>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</si>
  <si>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</si>
  <si>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</si>
  <si>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</si>
  <si>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</si>
  <si>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</si>
  <si>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</si>
  <si>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</si>
  <si>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</si>
  <si>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</si>
  <si>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</si>
  <si>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</si>
  <si>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</si>
  <si>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</si>
  <si>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</si>
  <si>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</si>
  <si>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</si>
  <si>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</si>
  <si>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</si>
  <si>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</si>
  <si>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</si>
  <si>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</si>
  <si>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</si>
  <si>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</si>
  <si>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</si>
  <si>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</si>
  <si>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</si>
  <si>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</si>
  <si>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</si>
  <si>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</si>
  <si>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</si>
  <si>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</si>
  <si>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</si>
  <si>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</si>
  <si>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</si>
  <si>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</si>
  <si>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</si>
  <si>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</si>
  <si>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</si>
  <si>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</si>
  <si>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</si>
  <si>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</si>
  <si>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</si>
  <si>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</si>
  <si>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</si>
  <si>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</si>
  <si>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</si>
  <si>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</si>
  <si>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</si>
  <si>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</si>
  <si>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</si>
  <si>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</si>
  <si>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</si>
  <si>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</si>
  <si>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</si>
  <si>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</si>
  <si>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</si>
  <si>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</si>
  <si>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</si>
  <si>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</si>
  <si>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</si>
  <si>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</si>
  <si>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</si>
  <si>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</si>
  <si>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</si>
  <si>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</si>
  <si>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</si>
  <si>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</si>
  <si>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</si>
  <si>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</si>
  <si>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</si>
  <si>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</si>
  <si>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</si>
  <si>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</si>
  <si>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</si>
  <si>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</si>
  <si>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</si>
  <si>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</si>
  <si>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</si>
  <si>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</si>
  <si>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</si>
  <si>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</si>
  <si>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</si>
  <si>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</si>
  <si>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</si>
  <si>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</si>
  <si>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</si>
  <si>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</si>
  <si>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</si>
  <si>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</si>
  <si>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</si>
  <si>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</si>
  <si>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</si>
  <si>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</si>
  <si>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</si>
  <si>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</si>
  <si>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</si>
  <si>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</si>
  <si>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</si>
  <si>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</si>
  <si>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</si>
  <si>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</si>
  <si>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</si>
  <si>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</si>
  <si>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</si>
  <si>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</si>
  <si>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</si>
  <si>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</si>
  <si>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</si>
  <si>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</si>
  <si>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</si>
  <si>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</si>
  <si>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</si>
  <si>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</si>
  <si>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</si>
  <si>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</si>
  <si>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</si>
  <si>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</si>
  <si>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</si>
  <si>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</si>
  <si>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</si>
  <si>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</si>
  <si>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</si>
  <si>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</si>
  <si>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</si>
  <si>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</si>
  <si>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</si>
  <si>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</si>
  <si>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</si>
  <si>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</si>
  <si>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</si>
  <si>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</si>
  <si>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</si>
  <si>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</si>
  <si>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</si>
  <si>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</si>
  <si>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</si>
  <si>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</si>
  <si>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</si>
  <si>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</si>
  <si>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</si>
  <si>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</si>
  <si>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</si>
  <si>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</si>
  <si>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</si>
  <si>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</si>
  <si>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</si>
  <si>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</si>
  <si>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</si>
  <si>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</si>
  <si>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</si>
  <si>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</si>
  <si>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</si>
  <si>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</si>
  <si>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</si>
  <si>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</si>
  <si>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</si>
  <si>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</si>
  <si>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</si>
  <si>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</si>
  <si>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</si>
  <si>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</si>
  <si>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</si>
  <si>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</si>
  <si>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</si>
  <si>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</si>
  <si>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</si>
  <si>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</si>
  <si>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</si>
  <si>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</si>
  <si>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</si>
  <si>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</si>
  <si>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</si>
  <si>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</si>
  <si>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</si>
  <si>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</si>
  <si>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</si>
  <si>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</si>
  <si>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</si>
  <si>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 zámečnické konstrukce stanovený procentní sazbou (%) z ceny vodorovná dopravní vzdálenost do 50 m v objektech výšky přes 12 do 24 m</t>
  </si>
  <si>
    <t>-275451387</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</si>
  <si>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</si>
  <si>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</si>
  <si>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</si>
  <si>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</si>
  <si>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</si>
  <si>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</si>
  <si>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</si>
  <si>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</si>
  <si>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</si>
  <si>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</si>
  <si>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</si>
  <si>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</si>
  <si>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</si>
  <si>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</si>
  <si>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</si>
  <si>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</si>
  <si>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</si>
  <si>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</si>
  <si>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</si>
  <si>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</si>
  <si>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</si>
  <si>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</si>
  <si>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</si>
  <si>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</si>
  <si>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</si>
  <si>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</si>
  <si>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</si>
  <si>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</si>
  <si>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</si>
  <si>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</si>
  <si>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</si>
  <si>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</si>
  <si>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</si>
  <si>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</si>
  <si>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</si>
  <si>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</si>
  <si>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</si>
  <si>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</si>
  <si>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</si>
  <si>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</si>
  <si>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</si>
  <si>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</si>
  <si>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</si>
  <si>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</si>
  <si>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</si>
  <si>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</si>
  <si>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</si>
  <si>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</si>
  <si>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</si>
  <si>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</si>
  <si>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</si>
  <si>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</si>
  <si>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</si>
  <si>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</si>
  <si>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</si>
  <si>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</si>
  <si>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</si>
  <si>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</si>
  <si>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</si>
  <si>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</si>
  <si>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</si>
  <si>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</si>
  <si>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</si>
  <si>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</si>
  <si>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</si>
  <si>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</si>
  <si>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</si>
  <si>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</si>
  <si>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</si>
  <si>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</si>
  <si>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</si>
  <si>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</si>
  <si>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</si>
  <si>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</si>
  <si>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</si>
  <si>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</si>
  <si>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</si>
  <si>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</si>
  <si>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</si>
  <si>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</si>
  <si>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</si>
  <si>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</si>
  <si>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</si>
  <si>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</si>
  <si>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</si>
  <si>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</si>
  <si>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</si>
  <si>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</si>
  <si>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</si>
  <si>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</si>
  <si>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</si>
  <si>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</si>
  <si>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</si>
  <si>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</si>
  <si>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</si>
  <si>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</si>
  <si>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</si>
  <si>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</si>
  <si>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</si>
  <si>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</si>
  <si>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</si>
  <si>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</si>
  <si>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</si>
  <si>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</si>
  <si>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</si>
  <si>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</si>
  <si>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</si>
  <si>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</si>
  <si>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</si>
  <si>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</si>
  <si>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</si>
  <si>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</si>
  <si>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</si>
  <si>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</si>
  <si>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</si>
  <si>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</si>
  <si>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</si>
  <si>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</si>
  <si>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</si>
  <si>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</si>
  <si>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</si>
  <si>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</si>
  <si>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</si>
  <si>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</si>
  <si>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</si>
  <si>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</si>
  <si>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</si>
  <si>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</si>
  <si>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</si>
  <si>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</si>
  <si>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</si>
  <si>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</si>
  <si>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</si>
  <si>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</si>
  <si>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</si>
  <si>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</si>
  <si>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</si>
  <si>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</si>
  <si>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</si>
  <si>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</si>
  <si>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</si>
  <si>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</si>
  <si>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</si>
  <si>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</si>
  <si>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</si>
  <si>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</si>
  <si>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</si>
  <si>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</si>
  <si>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</si>
  <si>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</si>
  <si>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</si>
  <si>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</si>
  <si>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</si>
  <si>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</si>
  <si>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</si>
  <si>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</si>
  <si>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</si>
  <si>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</si>
  <si>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</si>
  <si>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</si>
  <si>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</si>
  <si>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</si>
  <si>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</si>
  <si>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</si>
  <si>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</si>
  <si>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</si>
  <si>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</si>
  <si>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</si>
  <si>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</si>
  <si>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</si>
  <si>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</si>
  <si>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</si>
  <si>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</si>
  <si>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</si>
  <si>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</si>
  <si>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</si>
  <si>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</si>
  <si>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</si>
  <si>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</si>
  <si>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 vnitřní dveře stanovený procentní sazbou (%) z ceny vodorovná dopravní vzdálenost do 50 m v objektech výšky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</si>
  <si>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</si>
  <si>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</si>
  <si>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</si>
  <si>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</si>
  <si>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</si>
  <si>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</si>
  <si>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</si>
  <si>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</si>
  <si>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</si>
  <si>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</si>
  <si>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</si>
  <si>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</si>
  <si>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</si>
  <si>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</si>
  <si>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</si>
  <si>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</si>
  <si>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</si>
  <si>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</si>
  <si>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</si>
  <si>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</si>
  <si>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</si>
  <si>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</si>
  <si>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</si>
  <si>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</si>
  <si>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</si>
  <si>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</si>
  <si>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</si>
  <si>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</si>
  <si>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</si>
  <si>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</si>
  <si>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</si>
  <si>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</si>
  <si>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</si>
  <si>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</si>
  <si>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</si>
  <si>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</si>
  <si>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</si>
  <si>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</si>
  <si>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</si>
  <si>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</si>
  <si>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</si>
  <si>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</si>
  <si>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</si>
  <si>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</si>
  <si>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</si>
  <si>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</si>
  <si>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</si>
  <si>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</si>
  <si>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</si>
  <si>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</si>
  <si>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</si>
  <si>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</si>
  <si>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</si>
  <si>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</si>
  <si>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</si>
  <si>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</si>
  <si>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</si>
  <si>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</si>
  <si>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</si>
  <si>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</si>
  <si>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</si>
  <si>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</si>
  <si>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</si>
  <si>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</si>
  <si>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</si>
  <si>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</si>
  <si>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</si>
  <si>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</si>
  <si>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</si>
  <si>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</si>
  <si>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</si>
  <si>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</si>
  <si>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</si>
  <si>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</si>
  <si>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</si>
  <si>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</si>
  <si>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</si>
  <si>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</si>
  <si>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</si>
  <si>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</si>
  <si>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</si>
  <si>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</si>
  <si>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</si>
  <si>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</si>
  <si>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</si>
  <si>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</si>
  <si>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</si>
  <si>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</si>
  <si>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</si>
  <si>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</si>
  <si>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-1327998118</t>
  </si>
  <si>
    <t>387</t>
  </si>
  <si>
    <t>L06</t>
  </si>
  <si>
    <t>D+M hliníkový fasádní systém, tepelně izolovaný , vč. příslušenství - komplet provedení dle tabulky vnějších výplní</t>
  </si>
  <si>
    <t>2089991433</t>
  </si>
  <si>
    <t>Poznámka k položce:
Součinitel prostupu tepla - Uw = 0,87 W/m2K, více v tabulce D.1.1.31</t>
  </si>
  <si>
    <t>388</t>
  </si>
  <si>
    <t>L07</t>
  </si>
  <si>
    <t>D+M hliníkový fasádní systém,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</si>
  <si>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</si>
  <si>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</si>
  <si>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</si>
  <si>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</si>
  <si>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</si>
  <si>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</si>
  <si>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</si>
  <si>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</si>
  <si>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</si>
  <si>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</si>
  <si>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</si>
  <si>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</si>
  <si>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</si>
  <si>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 vnější dveře stanovený procentní sazbou (%) z ceny vodorovná dopravní vzdálenost do 50 m v objektech výšky přes 12 do 24 m</t>
  </si>
  <si>
    <t>-38627338</t>
  </si>
  <si>
    <t>771</t>
  </si>
  <si>
    <t>Podlahy z dlaždic</t>
  </si>
  <si>
    <t>392</t>
  </si>
  <si>
    <t>771121011</t>
  </si>
  <si>
    <t>Příprava podkladu před provedením dlažby nátěr penetrační na podlahu</t>
  </si>
  <si>
    <t>986054225</t>
  </si>
  <si>
    <t>393</t>
  </si>
  <si>
    <t>771474111</t>
  </si>
  <si>
    <t>Montáž soklů z dlaždic keramických lepených flexibilním lepidlem rovných, výšky do 65 mm</t>
  </si>
  <si>
    <t>1469907832</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</si>
  <si>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</si>
  <si>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</si>
  <si>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</si>
  <si>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</si>
  <si>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</si>
  <si>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</si>
  <si>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</si>
  <si>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</si>
  <si>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</si>
  <si>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</si>
  <si>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</si>
  <si>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z dlaždic keramických lepených flexibilním lepidlem velkoformátových hladkých přes 4 do 6 ks/m2</t>
  </si>
  <si>
    <t>1873877504</t>
  </si>
  <si>
    <t>396</t>
  </si>
  <si>
    <t>59761R03</t>
  </si>
  <si>
    <t>dlažba velkoformátová keramická slinutá hladká do interiéru i exteriéru přes 4 do 6ks/m2, specifikace dle PD</t>
  </si>
  <si>
    <t>-1562059239</t>
  </si>
  <si>
    <t>196,27*1,15 'Přepočtené koeficientem množství</t>
  </si>
  <si>
    <t>397</t>
  </si>
  <si>
    <t>771591112</t>
  </si>
  <si>
    <t>Izolace podlahy pod dlažbu nátěrem nebo stěrkou ve dvou vrstvách</t>
  </si>
  <si>
    <t>-1002986243</t>
  </si>
  <si>
    <t>P2*1,1</t>
  </si>
  <si>
    <t>P7*1,1</t>
  </si>
  <si>
    <t>398</t>
  </si>
  <si>
    <t>998771203</t>
  </si>
  <si>
    <t>Přesun hmot pro podlahy z dlaždic stanovený procentní sazbou (%) z ceny vodorovná dopravní vzdálenost do 50 m v objektech výšky přes 12 do 24 m</t>
  </si>
  <si>
    <t>2094647127</t>
  </si>
  <si>
    <t>775</t>
  </si>
  <si>
    <t>Podlahy skládané</t>
  </si>
  <si>
    <t>399</t>
  </si>
  <si>
    <t>775121111</t>
  </si>
  <si>
    <t>Příprava podkladu skládaných podlah penetrace vodou ředitelná na savý podklad (válečkováním) podlah</t>
  </si>
  <si>
    <t>-1086066691</t>
  </si>
  <si>
    <t>400</t>
  </si>
  <si>
    <t>775413115</t>
  </si>
  <si>
    <t>Montáž podlahového soklíku nebo lišty obvodové (soklové) dřevěné bez základního nátěru lišty ze dřeva tvrdého nebo měkkého, v přírodní barvě lepené</t>
  </si>
  <si>
    <t>-1334242324</t>
  </si>
  <si>
    <t>401</t>
  </si>
  <si>
    <t>61418R01</t>
  </si>
  <si>
    <t>lišta soklová dřevěná š 15.0 mm, h 60.0 mm, specifikace dle PD</t>
  </si>
  <si>
    <t>890104622</t>
  </si>
  <si>
    <t>"T20" 257,81</t>
  </si>
  <si>
    <t>257,81*1,08 'Přepočtené koeficientem množství</t>
  </si>
  <si>
    <t>402</t>
  </si>
  <si>
    <t>775541151</t>
  </si>
  <si>
    <t>Montáž podlah plovoucích z velkoplošných lamel dýhovaných a laminovaných bez podložky, spojovaných zaklapnutím</t>
  </si>
  <si>
    <t>-825658406</t>
  </si>
  <si>
    <t>403</t>
  </si>
  <si>
    <t>61198R01</t>
  </si>
  <si>
    <t>parkety třívrstvé 3-lamela tl 12mm dub - olejovaná úprava, specifikace dle PD</t>
  </si>
  <si>
    <t>-1335876117</t>
  </si>
  <si>
    <t>498,4*1,08 'Přepočtené koeficientem množství</t>
  </si>
  <si>
    <t>404</t>
  </si>
  <si>
    <t>775541191</t>
  </si>
  <si>
    <t>Montáž podlah plovoucích z velkoplošných lamel dýhovaných a laminovaných bez podložky, spojovaných Příplatek k cenám za lepení k podkladu</t>
  </si>
  <si>
    <t>87491451</t>
  </si>
  <si>
    <t>405</t>
  </si>
  <si>
    <t>998775203</t>
  </si>
  <si>
    <t>Přesun hmot pro podlahy skládané stanovený procentní sazbou (%) z ceny vodorovná dopravní vzdálenost do 50 m v objektech výšky přes 12 do 24 m</t>
  </si>
  <si>
    <t>-1897108161</t>
  </si>
  <si>
    <t>781</t>
  </si>
  <si>
    <t>Dokončovací práce - obklady</t>
  </si>
  <si>
    <t>406</t>
  </si>
  <si>
    <t>781121011</t>
  </si>
  <si>
    <t>Příprava podkladu před provedením obkladu nátěr penetrační na stěnu</t>
  </si>
  <si>
    <t>1607139417</t>
  </si>
  <si>
    <t>"1PP" 51,59</t>
  </si>
  <si>
    <t>"1NP" 68,62</t>
  </si>
  <si>
    <t>"2NP" 23,24</t>
  </si>
  <si>
    <t>"3NP" 72,78</t>
  </si>
  <si>
    <t>407</t>
  </si>
  <si>
    <t>781131112</t>
  </si>
  <si>
    <t>Izolace stěny pod obklad izolace nátěrem nebo stěrkou ve dvou vrstvách</t>
  </si>
  <si>
    <t>2051421263</t>
  </si>
  <si>
    <t>408</t>
  </si>
  <si>
    <t>781131232</t>
  </si>
  <si>
    <t>Izolace stěny pod obklad izolace těsnícími izolačními pásy pro styčné nebo dilatační spáry</t>
  </si>
  <si>
    <t>-1687723920</t>
  </si>
  <si>
    <t>"1PP" 16,62</t>
  </si>
  <si>
    <t>"1NP" 25,97</t>
  </si>
  <si>
    <t>"2NP" 22,34</t>
  </si>
  <si>
    <t>"3NP" 27,59</t>
  </si>
  <si>
    <t>409</t>
  </si>
  <si>
    <t>781131241</t>
  </si>
  <si>
    <t>Izolace stěny pod obklad izolace těsnícími izolačními pásy vnitřní kout</t>
  </si>
  <si>
    <t>972352851</t>
  </si>
  <si>
    <t>"1PP" 16</t>
  </si>
  <si>
    <t>"1NP" 9</t>
  </si>
  <si>
    <t>"2NP" 8</t>
  </si>
  <si>
    <t>"3NP" 16</t>
  </si>
  <si>
    <t>410</t>
  </si>
  <si>
    <t>781131242</t>
  </si>
  <si>
    <t>Izolace stěny pod obklad izolace těsnícími izolačními pásy vnější roh</t>
  </si>
  <si>
    <t>-1189583105</t>
  </si>
  <si>
    <t>"1PP" 4</t>
  </si>
  <si>
    <t>"1NP" 2</t>
  </si>
  <si>
    <t>"2NP" 3</t>
  </si>
  <si>
    <t>"3NP" 5</t>
  </si>
  <si>
    <t>411</t>
  </si>
  <si>
    <t>781131264</t>
  </si>
  <si>
    <t>Izolace stěny pod obklad izolace těsnícími izolačními pásy mezi podlahou a stěnu</t>
  </si>
  <si>
    <t>-1007183865</t>
  </si>
  <si>
    <t>412</t>
  </si>
  <si>
    <t>781474150.R</t>
  </si>
  <si>
    <t>Montáž obkladů vnitřních stěn z dlaždic keramických lepených flexibilním lepidlem velkoformátových hladkých</t>
  </si>
  <si>
    <t>-997086237</t>
  </si>
  <si>
    <t>413</t>
  </si>
  <si>
    <t>59761001</t>
  </si>
  <si>
    <t>obklad velkoformátový keramický hladký, specifikace dl PD</t>
  </si>
  <si>
    <t>-1175155124</t>
  </si>
  <si>
    <t>216,23*1,15 'Přepočtené koeficientem množství</t>
  </si>
  <si>
    <t>414</t>
  </si>
  <si>
    <t>998781203</t>
  </si>
  <si>
    <t>Přesun hmot pro obklady keramické stanovený procentní sazbou (%) z ceny vodorovná dopravní vzdálenost do 50 m v objektech výšky přes 12 do 24 m</t>
  </si>
  <si>
    <t>-1450222111</t>
  </si>
  <si>
    <t>783</t>
  </si>
  <si>
    <t>Dokončovací práce - nátěry</t>
  </si>
  <si>
    <t>415</t>
  </si>
  <si>
    <t>783823101</t>
  </si>
  <si>
    <t>Penetrační nátěr omítek hladkých betonových povrchů akrylátový</t>
  </si>
  <si>
    <t>-504551511</t>
  </si>
  <si>
    <t>"strop"</t>
  </si>
  <si>
    <t>"1PP" 525,7</t>
  </si>
  <si>
    <t>"1NP" 307,15</t>
  </si>
  <si>
    <t>"2NP" 354,41</t>
  </si>
  <si>
    <t>"3NP" 356,35</t>
  </si>
  <si>
    <t>"4NP" 322,51</t>
  </si>
  <si>
    <t>-107,817*2</t>
  </si>
  <si>
    <t>416</t>
  </si>
  <si>
    <t>783823135x</t>
  </si>
  <si>
    <t>Penetrační nátěr omítek hladkých omítek hladkých, zrnitých tenkovrstvých nebo štukových stupně členitosti 1 a 2 silikonový</t>
  </si>
  <si>
    <t>1899581982</t>
  </si>
  <si>
    <t>417</t>
  </si>
  <si>
    <t>783826615x</t>
  </si>
  <si>
    <t>Hydrofobizační nátěr omítek silikonový, transparentní, povrchů hladkých omítek hladkých, zrnitých tenkovrstvých nebo štukových stupně členitosti 1 a 2</t>
  </si>
  <si>
    <t>494889889</t>
  </si>
  <si>
    <t>418</t>
  </si>
  <si>
    <t>783827123x</t>
  </si>
  <si>
    <t>Krycí (ochranný ) nátěr omítek jednonásobný hladkých omítek hladkých, zrnitých tenkovrstvých nebo štukových stupně členitosti 1 a 2 silikátový</t>
  </si>
  <si>
    <t>1949926105</t>
  </si>
  <si>
    <t>419</t>
  </si>
  <si>
    <t>783901453</t>
  </si>
  <si>
    <t>Příprava podkladu betonových podlah před provedením nátěru vysátím</t>
  </si>
  <si>
    <t>345972220</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</si>
  <si>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</si>
  <si>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</si>
  <si>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</si>
  <si>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</si>
  <si>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</si>
  <si>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</si>
  <si>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</si>
  <si>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</si>
  <si>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</si>
  <si>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</si>
  <si>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</si>
  <si>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</si>
  <si>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</si>
  <si>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</si>
  <si>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</si>
  <si>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</si>
  <si>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</si>
  <si>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</si>
  <si>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</si>
  <si>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</si>
  <si>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</si>
  <si>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</si>
  <si>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podkladu v místnostech výšky do 3,80 m</t>
  </si>
  <si>
    <t>-1745491366</t>
  </si>
  <si>
    <t>"za mokra SDK"</t>
  </si>
  <si>
    <t>"1PP" 8,65</t>
  </si>
  <si>
    <t>"1NP" 11,27</t>
  </si>
  <si>
    <t>"2NP" 3,38</t>
  </si>
  <si>
    <t>"3NP" 11,88</t>
  </si>
  <si>
    <t>"za sucha SDK"</t>
  </si>
  <si>
    <t>"1PP" 91,89</t>
  </si>
  <si>
    <t>"1NP" 235,48</t>
  </si>
  <si>
    <t>"2NP" 161,93</t>
  </si>
  <si>
    <t>"3NP" 191,29</t>
  </si>
  <si>
    <t>"4NP" 151,82</t>
  </si>
  <si>
    <t>"stropy"</t>
  </si>
  <si>
    <t>423</t>
  </si>
  <si>
    <t>784181101</t>
  </si>
  <si>
    <t>Penetrace podkladu jednonásobná základní akrylátová bezbarvá v místnostech výšky do 3,80 m</t>
  </si>
  <si>
    <t>571929660</t>
  </si>
  <si>
    <t>"za mokra"</t>
  </si>
  <si>
    <t>"za sucha"</t>
  </si>
  <si>
    <t>424</t>
  </si>
  <si>
    <t>784211101</t>
  </si>
  <si>
    <t>Malby z malířských směsí oděruvzdorných za mokra dvojnásobné, bílé za mokra oděruvzdorné výborně v místnostech výšky do 3,80 m</t>
  </si>
  <si>
    <t>1590953087</t>
  </si>
  <si>
    <t>425</t>
  </si>
  <si>
    <t>784221101</t>
  </si>
  <si>
    <t>Malby z malířských směsí otěruvzdorných za sucha dvojnásobné, bílé za sucha otěruvzdorné dobře v místnostech výšky do 3,80 m</t>
  </si>
  <si>
    <t>-386546667</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</si>
  <si>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</si>
  <si>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</si>
  <si>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</si>
  <si>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</si>
  <si>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</si>
  <si>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</si>
  <si>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</si>
  <si>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</si>
  <si>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</si>
  <si>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 stínění a čalounické úpravy stanovený procentní sazbou (%) z ceny vodorovná dopravní vzdálenost do 50 m v objektech výšky přes 12 do 24 m</t>
  </si>
  <si>
    <t>-1823564284</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</si>
  <si>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</si>
  <si>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</si>
  <si>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</si>
  <si>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</si>
  <si>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</si>
  <si>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</si>
  <si>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</si>
  <si>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</si>
  <si>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</si>
  <si>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</si>
  <si>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</si>
  <si>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</si>
  <si>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</si>
  <si>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</si>
  <si>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</si>
  <si>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nezapažených jam a zářezů strojně s urovnáním dna do předepsaného profilu a spádu v hornině třídy těžitelnosti I skupiny 3 přes 1 000 do 5 000 m3</t>
  </si>
  <si>
    <t>-550255559</t>
  </si>
  <si>
    <t>"odhad" 1850</t>
  </si>
  <si>
    <t>132251103</t>
  </si>
  <si>
    <t>Hloubení nezapažených rýh šířky do 800 mm strojně s urovnáním dna do předepsaného profilu a spádu v hornině třídy těžitelnosti I skupiny 3 přes 50 do 100 m3</t>
  </si>
  <si>
    <t>-865644415</t>
  </si>
  <si>
    <t>0,5*0,65*16,1</t>
  </si>
  <si>
    <t>0,45*0,65*12,75</t>
  </si>
  <si>
    <t>0,45*0,7*(3,2+0,45+6,8)</t>
  </si>
  <si>
    <t>0,65*0,7*4,4</t>
  </si>
  <si>
    <t>0,45*0,95*(7,8+2,665+0,5)</t>
  </si>
  <si>
    <t>0,45*0,6*14,75</t>
  </si>
  <si>
    <t>0,5*0,6*(0,9+11,415+6,8+0,5)</t>
  </si>
  <si>
    <t>151711121</t>
  </si>
  <si>
    <t>Osazení ocelových zápor pro pažení hloubených vykopávek do předem provedených vrtů se zabetonováním spodního konce, s případným obsypem zápory pískem délky od 0 do 14 m</t>
  </si>
  <si>
    <t>-299340210</t>
  </si>
  <si>
    <t>8*9,0</t>
  </si>
  <si>
    <t>13010984</t>
  </si>
  <si>
    <t>ocel profilová jakost S235JR (11 375) průřez HEB 240</t>
  </si>
  <si>
    <t>-987290480</t>
  </si>
  <si>
    <t>"HEB 240 .... 83,2 kg/m" 8*9,0*83,2/1000</t>
  </si>
  <si>
    <t>5,99*1,05 'Přepočtené koeficientem množství</t>
  </si>
  <si>
    <t>151711141</t>
  </si>
  <si>
    <t>Vytažení ocelových zápor pro pažení délky od 0 do 14 m</t>
  </si>
  <si>
    <t>-1084493180</t>
  </si>
  <si>
    <t>151713111</t>
  </si>
  <si>
    <t>Vrchní kotvení zápor na povrch výkopové jámy s provedením kotevních bloků z betonu nebo se zaberaněním ocelových pilot, případně s provedením vrtů a jejich výplní betonem, s dodáním hmot při délce zápory do 8 m zřízení</t>
  </si>
  <si>
    <t>-1115272666</t>
  </si>
  <si>
    <t>151713112</t>
  </si>
  <si>
    <t>Vrchní kotvení zápor na povrch výkopové jámy s provedením kotevních bloků z betonu nebo se zaberaněním ocelových pilot, případně s provedením vrtů a jejich výplní betonem, s dodáním hmot při délce zápory do 8 m odstranění</t>
  </si>
  <si>
    <t>1387003023</t>
  </si>
  <si>
    <t>151721111</t>
  </si>
  <si>
    <t>Pažení do ocelových zápor bez ohledu na druh pažin, s odstraněním pažení, hloubky výkopu do 4 m</t>
  </si>
  <si>
    <t>1040079859</t>
  </si>
  <si>
    <t>4,0*10,5</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</si>
  <si>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</si>
  <si>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</si>
  <si>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-1144004987</t>
  </si>
  <si>
    <t>1850+28,81017</t>
  </si>
  <si>
    <t>162351103</t>
  </si>
  <si>
    <t>Vodorovné přemístění výkopku nebo sypaniny po suchu na obvyklém dopravním prostředku, bez naložení výkopku, avšak se složením bez rozhrnutí z horniny třídy těžitelnosti I skupiny 1 až 3 na vzdálenost přes 50 do 500 m</t>
  </si>
  <si>
    <t>-2057087141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</si>
  <si>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</si>
  <si>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</si>
  <si>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1490835394</t>
  </si>
  <si>
    <t>1878,81017*2/3</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</si>
  <si>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</si>
  <si>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</si>
  <si>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1646425263</t>
  </si>
  <si>
    <t>167151111</t>
  </si>
  <si>
    <t>Nakládání, skládání a překládání neulehlého výkopku nebo sypaniny strojně nakládání, množství přes 100 m3, z hornin třídy těžitelnosti I, skupiny 1 až 3</t>
  </si>
  <si>
    <t>136338030</t>
  </si>
  <si>
    <t>171201231</t>
  </si>
  <si>
    <t>Poplatek za uložení stavebního odpadu na recyklační skládce (skládkovné) zeminy a kamení zatříděného do Katalogu odpadů pod kódem 17 05 04</t>
  </si>
  <si>
    <t>-2058866216</t>
  </si>
  <si>
    <t>1252,54011*1,7 'Přepočtené koeficientem množství</t>
  </si>
  <si>
    <t>171251201</t>
  </si>
  <si>
    <t>Uložení sypaniny na skládky nebo meziskládky bez hutnění s upravením uložené sypaniny do předepsaného tvaru</t>
  </si>
  <si>
    <t>-1679497846</t>
  </si>
  <si>
    <t>175151201</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</si>
  <si>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</si>
  <si>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1476514439</t>
  </si>
  <si>
    <t>"odhad 1/3" 1878,81017/3</t>
  </si>
  <si>
    <t>Zakládání</t>
  </si>
  <si>
    <t>226211113</t>
  </si>
  <si>
    <t>Velkoprofilové vrty náběrovým vrtáním svislé zapažené ocelovými pažnicemi průměru přes 400 do 450 mm, v hl od 0 do 5 m v hornině tř. III</t>
  </si>
  <si>
    <t>754285040</t>
  </si>
  <si>
    <t>8*5,0 "vrt pro záporové pažení</t>
  </si>
  <si>
    <t>226212313</t>
  </si>
  <si>
    <t>Velkoprofilové vrty náběrovým vrtáním svislé zapažené ocelovými pažnicemi průměru přes 550 do 650 mm, v hl od 0 do 20 m v hornině tř. III</t>
  </si>
  <si>
    <t>624559115</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</si>
  <si>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</si>
  <si>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</si>
  <si>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</si>
  <si>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</si>
  <si>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</si>
  <si>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</si>
  <si>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</si>
  <si>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</si>
  <si>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</si>
  <si>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</si>
  <si>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</si>
  <si>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</si>
  <si>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</si>
  <si>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</si>
  <si>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</si>
  <si>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</si>
  <si>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</si>
  <si>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</si>
  <si>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</si>
  <si>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</si>
  <si>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</si>
  <si>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</si>
  <si>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</si>
  <si>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</si>
  <si>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227211113</t>
  </si>
  <si>
    <t>Odpažení velkoprofilových vrtů průměru přes 550 do 650 mm</t>
  </si>
  <si>
    <t>1672263650</t>
  </si>
  <si>
    <t>231212212</t>
  </si>
  <si>
    <t>Zřízení výplně pilot zapažených s vytažením pažnic z vrtu svislých z betonu železového, v hl od 0 do 20 m, při průměru piloty přes 450 do 650 mm</t>
  </si>
  <si>
    <t>1869809764</t>
  </si>
  <si>
    <t>58932937</t>
  </si>
  <si>
    <t>beton C 25/30 XF1XA1 kamenivo frakce 0/22</t>
  </si>
  <si>
    <t>2094560443</t>
  </si>
  <si>
    <t>231611111</t>
  </si>
  <si>
    <t>Výztuž pilot betonovaných do země z oceli 10 216 (E)</t>
  </si>
  <si>
    <t>-828485319</t>
  </si>
  <si>
    <t>viz výkres "Piloty - specifikace, tvar, výztuž. výkaz"</t>
  </si>
  <si>
    <t>5,143087*1,1</t>
  </si>
  <si>
    <t>239111112</t>
  </si>
  <si>
    <t>Odbourání vrchní znehodnocené části výplně betonových pilot při průměru piloty přes 450 do 650 mm</t>
  </si>
  <si>
    <t>915223004</t>
  </si>
  <si>
    <t>24*0,25</t>
  </si>
  <si>
    <t>273313711</t>
  </si>
  <si>
    <t>Základy z betonu prostého desky z betonu kamenem neprokládaného tř. C 20/25</t>
  </si>
  <si>
    <t>-1788090803</t>
  </si>
  <si>
    <t>0,1*(2,73*2,4+160)  "řez 1</t>
  </si>
  <si>
    <t>0,1*(0,5*8,305+25,5)   "řez 3</t>
  </si>
  <si>
    <t>0,1*0,95*15,905+0,1*6   "řez 5</t>
  </si>
  <si>
    <t>0,1*153   "řez 6</t>
  </si>
  <si>
    <t>0,1*0,95*(11,355+7,8)   "řez 8</t>
  </si>
  <si>
    <t>0,1*0,475*4,51   "řez 14</t>
  </si>
  <si>
    <t>0,1*3,7*2,7   "řez 15</t>
  </si>
  <si>
    <t>0,14*0,45*7,035   "řez 16</t>
  </si>
  <si>
    <t>273326241</t>
  </si>
  <si>
    <t>Základy z betonu železového desky z betonu pro prostředí s mrazovými cykly tř. C 30/37</t>
  </si>
  <si>
    <t>1528813599</t>
  </si>
  <si>
    <t xml:space="preserve">základy </t>
  </si>
  <si>
    <t>0,4*3,5*2,5   "řez 15</t>
  </si>
  <si>
    <t>273326341</t>
  </si>
  <si>
    <t>Základy z betonu železového desky z betonu pro konstrukce bílých van tř. C 30/37</t>
  </si>
  <si>
    <t>-1956499193</t>
  </si>
  <si>
    <t>základová deska</t>
  </si>
  <si>
    <t>0,3*2,53*2,2 "ZD 01</t>
  </si>
  <si>
    <t>0,3*(147,5+3,8*0,95)   "ZD 02</t>
  </si>
  <si>
    <t>0,3*150   "ZD 03</t>
  </si>
  <si>
    <t>0,3*28+0,455*4,51   "ZD 04</t>
  </si>
  <si>
    <t>0,3*1,25*(11,355+7,8)   "ZD05</t>
  </si>
  <si>
    <t>0,3*28   "ZD07</t>
  </si>
  <si>
    <t>273356021</t>
  </si>
  <si>
    <t>Bednění základů z betonu prostého nebo železového desek pro plochy rovinné zřízení</t>
  </si>
  <si>
    <t>-1293015633</t>
  </si>
  <si>
    <t>0,4*2*(3,5+2,5)   "ZD06</t>
  </si>
  <si>
    <t>273356022</t>
  </si>
  <si>
    <t>Bednění základů z betonu prostého nebo železového desek pro plochy rovinné odstranění</t>
  </si>
  <si>
    <t>694546589</t>
  </si>
  <si>
    <t>273356031</t>
  </si>
  <si>
    <t>Bednění základů z betonu prostého nebo železového desek pro plochy zaoblené zřízení</t>
  </si>
  <si>
    <t>-114804670</t>
  </si>
  <si>
    <t>0,3*(14,55+1,375+2,53+2,2+2,53+1,03+6,63+15,345+12,745)   "ZD 02</t>
  </si>
  <si>
    <t>0,3*(3,095+0,95+8,29+14,71+11,13+4,205+1,25+9,575)   "ZD 03</t>
  </si>
  <si>
    <t>0,3*(6,78+3,107+6,23+2,93+4,51+3,15+0,45)   "ZD 04</t>
  </si>
  <si>
    <t>0,3*2*(11,355+7,8)   "ZD05</t>
  </si>
  <si>
    <t>0,3*(15,905+4,525+3,44+1,225+0,5+19,17+0,5+1,19)   "ZD07</t>
  </si>
  <si>
    <t>273356032</t>
  </si>
  <si>
    <t>Bednění základů z betonu prostého nebo železového desek pro plochy zaoblené odstranění</t>
  </si>
  <si>
    <t>-1568435000</t>
  </si>
  <si>
    <t>273366006</t>
  </si>
  <si>
    <t>Výztuž základů desek z oceli 10 505 (R) nebo BSt 500</t>
  </si>
  <si>
    <t>427062909</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</si>
  <si>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</si>
  <si>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</si>
  <si>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</si>
  <si>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</si>
  <si>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</si>
  <si>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</si>
  <si>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</si>
  <si>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</si>
  <si>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</si>
  <si>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</si>
  <si>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</si>
  <si>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</si>
  <si>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</si>
  <si>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</si>
  <si>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</si>
  <si>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</si>
  <si>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</si>
  <si>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</si>
  <si>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</si>
  <si>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</si>
  <si>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</si>
  <si>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</si>
  <si>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Základy z betonu prostého pasy betonu kamenem neprokládaného tř. C 20/25</t>
  </si>
  <si>
    <t>111078370</t>
  </si>
  <si>
    <t>"statika základy</t>
  </si>
  <si>
    <t>0,63*0,54*4,8 "řez 14</t>
  </si>
  <si>
    <t>0,45*0,8*11,13 "řez 12</t>
  </si>
  <si>
    <t>0,45*0,69*14,76 "řez 13</t>
  </si>
  <si>
    <t>0,5*0,69*(19,17+0,5) "řez 5</t>
  </si>
  <si>
    <t>0,5*0,73*(15,585+0,5)  "řez 8</t>
  </si>
  <si>
    <t>0,45*0,73*12,745  "řez 9</t>
  </si>
  <si>
    <t>0,45*0,8*6,78  "řez 3</t>
  </si>
  <si>
    <t>0,45*0,8*3,865  "řez 10</t>
  </si>
  <si>
    <t>274326341</t>
  </si>
  <si>
    <t>Základy z betonu železového pasy z betonu pro konstrukce bílých van tř. C 30/37</t>
  </si>
  <si>
    <t>-487975250</t>
  </si>
  <si>
    <t>základové stěny</t>
  </si>
  <si>
    <t>(0,3*3,96+0,08*0,1)*19,0   "ZW 01</t>
  </si>
  <si>
    <t>(0,3*3,6+0,08*0,1)*24,0   "ZW 02</t>
  </si>
  <si>
    <t>0,4*1,485*4,0   "ZW 03</t>
  </si>
  <si>
    <t>0,3*1,64*15,0   "ZW04</t>
  </si>
  <si>
    <t>0,3*0,88*10,0   "ZW 05</t>
  </si>
  <si>
    <t>0,2*1,64*2,0   "ZW06</t>
  </si>
  <si>
    <t>0,3*2,2*8,0   "ZW07</t>
  </si>
  <si>
    <t>274353111</t>
  </si>
  <si>
    <t>Bednění kotevních otvorů a prostupů v základových konstrukcích v pasech včetně polohového zajištění a odbednění, popř. ztraceného bednění z pletiva apod. průřezu přes 0,01 do 0,02 m2, hl. do 0,50 m</t>
  </si>
  <si>
    <t>-598334877</t>
  </si>
  <si>
    <t>"kanalizace" 20</t>
  </si>
  <si>
    <t>"vodovod" 11</t>
  </si>
  <si>
    <t>"plyn" 4</t>
  </si>
  <si>
    <t>"VZT" 2</t>
  </si>
  <si>
    <t>"VYT" 1</t>
  </si>
  <si>
    <t>274353121</t>
  </si>
  <si>
    <t>Bednění kotevních otvorů a prostupů v základových konstrukcích v pasech včetně polohového zajištění a odbednění, popř. ztraceného bednění z pletiva apod. průřezu přes 0,02 do 0,05 m2, hl. do 0,50 m</t>
  </si>
  <si>
    <t>-1863667202</t>
  </si>
  <si>
    <t>"kanalizace" 1</t>
  </si>
  <si>
    <t>"VZT" 3</t>
  </si>
  <si>
    <t>274353151</t>
  </si>
  <si>
    <t>Bednění kotevních otvorů a prostupů v základových konstrukcích v pasech včetně polohového zajištění a odbednění, popř. ztraceného bednění z pletiva apod. průřezu přes 0,17 do 0,25 m2, hl. do 1,00 m</t>
  </si>
  <si>
    <t>-761475958</t>
  </si>
  <si>
    <t>"VZT" 4</t>
  </si>
  <si>
    <t>274356021</t>
  </si>
  <si>
    <t>Bednění základů z betonu prostého nebo železového pasů pro plochy rovinné zřízení</t>
  </si>
  <si>
    <t>997759268</t>
  </si>
  <si>
    <t>2*1,485*4,0   "ZW 03</t>
  </si>
  <si>
    <t>2*1,64*15,0   "ZW04</t>
  </si>
  <si>
    <t>2*0,88*10,0   "ZW 05</t>
  </si>
  <si>
    <t>2*1,64*2,0   "ZW06</t>
  </si>
  <si>
    <t>274356022</t>
  </si>
  <si>
    <t>Bednění základů z betonu prostého nebo železového pasů pro plochy rovinné odstranění</t>
  </si>
  <si>
    <t>1279125404</t>
  </si>
  <si>
    <t>274356031</t>
  </si>
  <si>
    <t>Bednění základů z betonu prostého nebo železového pasů pro plochy zaoblené zřízení</t>
  </si>
  <si>
    <t>1504147697</t>
  </si>
  <si>
    <t>(2*3,96+2*0,1)*19,0   "ZW 01</t>
  </si>
  <si>
    <t>(2*3,6+2*0,1)*24,0   "ZW 02</t>
  </si>
  <si>
    <t>2*2,2*8,0   "ZW07</t>
  </si>
  <si>
    <t>274356032</t>
  </si>
  <si>
    <t>Bednění základů z betonu prostého nebo železového pasů pro plochy zaoblené odstranění</t>
  </si>
  <si>
    <t>1237178668</t>
  </si>
  <si>
    <t>274366006</t>
  </si>
  <si>
    <t>Výztuž základů pasů z oceli 10 505 (R) nebo BSt 500</t>
  </si>
  <si>
    <t>-272067389</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</si>
  <si>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</si>
  <si>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</si>
  <si>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</si>
  <si>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</si>
  <si>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</si>
  <si>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</si>
  <si>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</si>
  <si>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</si>
  <si>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</si>
  <si>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</si>
  <si>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</si>
  <si>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</si>
  <si>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</si>
  <si>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</si>
  <si>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</si>
  <si>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</si>
  <si>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</si>
  <si>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</si>
  <si>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</si>
  <si>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</si>
  <si>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</si>
  <si>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</si>
  <si>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</si>
  <si>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Základové zdi z betonu železového (bez výztuže) pro konstrukce bílých van tř. C 30/37</t>
  </si>
  <si>
    <t>1895572948</t>
  </si>
  <si>
    <t>0,25*3,26*27,0   "W 01</t>
  </si>
  <si>
    <t>0,25*3,36*16,0   "W 02</t>
  </si>
  <si>
    <t>0,25*3,26*6,0   "W 03</t>
  </si>
  <si>
    <t>0,25*3,26*18+0,2*3,26*10   "W 04</t>
  </si>
  <si>
    <t>0,25*3,26*8,0    "W 05</t>
  </si>
  <si>
    <t>0,25*3,36*18,0   "W 06</t>
  </si>
  <si>
    <t>0,2*3,26*12,0    "W 07</t>
  </si>
  <si>
    <t>0,2*3,26*10,0    "W 08</t>
  </si>
  <si>
    <t>279351121</t>
  </si>
  <si>
    <t>Bednění základových zdí rovné oboustranné za každou stranu zřízení</t>
  </si>
  <si>
    <t>-406783984</t>
  </si>
  <si>
    <t>3,26*10,0    "W 08</t>
  </si>
  <si>
    <t>279351122</t>
  </si>
  <si>
    <t>Bednění základových zdí rovné oboustranné za každou stranu odstranění</t>
  </si>
  <si>
    <t>-1971869434</t>
  </si>
  <si>
    <t>279352241</t>
  </si>
  <si>
    <t>Bednění základových zdí kruhové nebo obloukové oboustranné za každou stranu poloměru přes 4 m zřízení</t>
  </si>
  <si>
    <t>-325303533</t>
  </si>
  <si>
    <t>3,26*27,0   "W 01</t>
  </si>
  <si>
    <t>3,36*16,0   "W 02</t>
  </si>
  <si>
    <t>3,26*6,0   "W 03</t>
  </si>
  <si>
    <t>3,26*18+3,26*10   "W 04</t>
  </si>
  <si>
    <t>3,26*8,0    "W 05</t>
  </si>
  <si>
    <t>3,36*18,0   "W 06</t>
  </si>
  <si>
    <t>3,26*12,0    "W 07</t>
  </si>
  <si>
    <t>279352242</t>
  </si>
  <si>
    <t>Bednění základových zdí kruhové nebo obloukové oboustranné za každou stranu poloměru přes 4 m odstranění</t>
  </si>
  <si>
    <t>-1201394415</t>
  </si>
  <si>
    <t>279361821</t>
  </si>
  <si>
    <t>Výztuž základových zdí nosných svislých nebo odkloněných od svislice, rovinných nebo oblých, deskových nebo žebrových, včetně výztuže jejich žeber z betonářské oceli 10 505 (R) nebo BSt 500</t>
  </si>
  <si>
    <t>91219215</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</si>
  <si>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</si>
  <si>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</si>
  <si>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</si>
  <si>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</si>
  <si>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</si>
  <si>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</si>
  <si>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</si>
  <si>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</si>
  <si>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</si>
  <si>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</si>
  <si>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</si>
  <si>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</si>
  <si>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</si>
  <si>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</si>
  <si>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</si>
  <si>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</si>
  <si>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</si>
  <si>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</si>
  <si>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</si>
  <si>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</si>
  <si>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</si>
  <si>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</si>
  <si>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</si>
  <si>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</si>
  <si>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</si>
  <si>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Nadzákladové zdi z betonu železového (bez výztuže) nosné pohledového (v přírodní barvě drtí a přísad) tř. C 30/37</t>
  </si>
  <si>
    <t>-2051920861</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</si>
  <si>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</si>
  <si>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</si>
  <si>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</si>
  <si>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</si>
  <si>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</si>
  <si>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</si>
  <si>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</si>
  <si>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</si>
  <si>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</si>
  <si>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</si>
  <si>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</si>
  <si>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</si>
  <si>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</si>
  <si>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</si>
  <si>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</si>
  <si>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</si>
  <si>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</si>
  <si>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</si>
  <si>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</si>
  <si>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</si>
  <si>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</si>
  <si>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</si>
  <si>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</si>
  <si>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</si>
  <si>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</si>
  <si>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</si>
  <si>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</si>
  <si>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Bednění nadzákladových zdí nosných rovné oboustranné za každou stranu zřízení</t>
  </si>
  <si>
    <t>1582039485</t>
  </si>
  <si>
    <t>"W 18" 3,26*10,0</t>
  </si>
  <si>
    <t>"W 28" 3,26*10,0</t>
  </si>
  <si>
    <t>"W 08" 3,26*10,0</t>
  </si>
  <si>
    <t>"W 48" 4,24*10,0</t>
  </si>
  <si>
    <t>311351122</t>
  </si>
  <si>
    <t>Bednění nadzákladových zdí nosných rovné oboustranné za každou stranu odstranění</t>
  </si>
  <si>
    <t>-1316567514</t>
  </si>
  <si>
    <t>311351611</t>
  </si>
  <si>
    <t>Bednění nadzákladových zdí nosných kruhové nebo obloukové oboustranné za každou stranu poloměru přes 4 m zřízení</t>
  </si>
  <si>
    <t>-417929341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</si>
  <si>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</si>
  <si>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</si>
  <si>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</si>
  <si>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</si>
  <si>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</si>
  <si>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</si>
  <si>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</si>
  <si>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</si>
  <si>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</si>
  <si>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</si>
  <si>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</si>
  <si>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</si>
  <si>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</si>
  <si>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</si>
  <si>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</si>
  <si>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</si>
  <si>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</si>
  <si>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</si>
  <si>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</si>
  <si>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</si>
  <si>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</si>
  <si>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</si>
  <si>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</si>
  <si>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Bednění nadzákladových zdí nosných kruhové nebo obloukové oboustranné za každou stranu poloměru přes 4 m odstranění</t>
  </si>
  <si>
    <t>-1852252643</t>
  </si>
  <si>
    <t>311351911</t>
  </si>
  <si>
    <t>Bednění nadzákladových zdí nosných Příplatek k cenám bednění za pohledový beton</t>
  </si>
  <si>
    <t>-1592861697</t>
  </si>
  <si>
    <t>1377,008*2</t>
  </si>
  <si>
    <t>311361821</t>
  </si>
  <si>
    <t>Výztuž nadzákladových zdí nosných svislých nebo odkloněných od svislice, rovných nebo oblých z betonářské oceli 10 505 (R) nebo BSt 500</t>
  </si>
  <si>
    <t>-707030998</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</si>
  <si>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</si>
  <si>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</si>
  <si>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</si>
  <si>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</si>
  <si>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</si>
  <si>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</si>
  <si>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</si>
  <si>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</si>
  <si>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</si>
  <si>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</si>
  <si>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</si>
  <si>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</si>
  <si>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</si>
  <si>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</si>
  <si>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</si>
  <si>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</si>
  <si>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</si>
  <si>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</si>
  <si>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</si>
  <si>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</si>
  <si>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</si>
  <si>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</si>
  <si>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</si>
  <si>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</si>
  <si>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</si>
  <si>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</si>
  <si>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</si>
  <si>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</si>
  <si>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</si>
  <si>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</si>
  <si>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</si>
  <si>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</si>
  <si>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</si>
  <si>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</si>
  <si>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</si>
  <si>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</si>
  <si>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</si>
  <si>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</si>
  <si>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</si>
  <si>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</si>
  <si>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</si>
  <si>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</si>
  <si>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</si>
  <si>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</si>
  <si>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</si>
  <si>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</si>
  <si>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</si>
  <si>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</si>
  <si>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pilíře, táhla, rámové stojky, vzpěry z betonu železového (bez výztuže) pohledového bez zvláštních nároků na vliv prostředí tř. C 30/37</t>
  </si>
  <si>
    <t>453291202</t>
  </si>
  <si>
    <t>"S 01" (PI*0,17*0,17*3,3)</t>
  </si>
  <si>
    <t>"S 11" (PI*0,17*0,17*3,3)</t>
  </si>
  <si>
    <t>"S 12" (PI*0,17*0,17*3,3)</t>
  </si>
  <si>
    <t>332351115</t>
  </si>
  <si>
    <t>Bednění kruhových a oblých sloupů a pilířů včetně vzepření průřezu kruhového nebo zakřiveného výšky do 4 m, průměru sloupu přes 0,25 do 0,40 m zřízení</t>
  </si>
  <si>
    <t>1637097855</t>
  </si>
  <si>
    <t>"S 01" (2*PI*0,17*0,17+2*PI*0,17*3,3)</t>
  </si>
  <si>
    <t>"S 11" (2*PI*0,17*0,17+2*PI*0,17*3,3)</t>
  </si>
  <si>
    <t>"S 12" (2*PI*0,17*0,17+2*PI*0,17*3,3)</t>
  </si>
  <si>
    <t>332351116</t>
  </si>
  <si>
    <t>Bednění kruhových a oblých sloupů a pilířů včetně vzepření průřezu kruhového nebo zakřiveného výšky do 4 m, průměru sloupu přes 0,25 do 0,40 m odstranění</t>
  </si>
  <si>
    <t>-40881241</t>
  </si>
  <si>
    <t>332351911</t>
  </si>
  <si>
    <t>Bednění kruhových a oblých sloupů a pilířů Příplatek k cenám za pohledový beton</t>
  </si>
  <si>
    <t>1952460011</t>
  </si>
  <si>
    <t>332361821</t>
  </si>
  <si>
    <t>Výztuž sloupů, pilířů, rámových stojek, táhel nebo vzpěr oblých svislých nebo šikmých (odkloněných) z betonářské oceli 10 505 (R) nebo BSt 500</t>
  </si>
  <si>
    <t>-520918151</t>
  </si>
  <si>
    <t>S 01</t>
  </si>
  <si>
    <t>"R22" 8*5,5*2,98/1000</t>
  </si>
  <si>
    <t>"R8" 22*1,1*0,395/1000</t>
  </si>
  <si>
    <t>S 11</t>
  </si>
  <si>
    <t>S 12</t>
  </si>
  <si>
    <t>Vodorovné konstrukce</t>
  </si>
  <si>
    <t>411324646</t>
  </si>
  <si>
    <t>Stropy z betonu železového (bez výztuže) pohledového stropů deskových, plochých střech, desek balkonových, desek hřibových stropů včetně hlavic hřibových sloupů tř. C 30/37</t>
  </si>
  <si>
    <t>-439681219</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</si>
  <si>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</si>
  <si>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</si>
  <si>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</si>
  <si>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</si>
  <si>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</si>
  <si>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</si>
  <si>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</si>
  <si>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</si>
  <si>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</si>
  <si>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</si>
  <si>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</si>
  <si>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</si>
  <si>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</si>
  <si>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</si>
  <si>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</si>
  <si>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</si>
  <si>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</si>
  <si>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</si>
  <si>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</si>
  <si>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</si>
  <si>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</si>
  <si>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</si>
  <si>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</si>
  <si>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</si>
  <si>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</si>
  <si>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</si>
  <si>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</si>
  <si>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</si>
  <si>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</si>
  <si>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</si>
  <si>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</si>
  <si>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</si>
  <si>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</si>
  <si>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Bednění stropních konstrukcí - bez podpěrné konstrukce desek tloušťky stropní desky přes 5 do 25 cm zřízení</t>
  </si>
  <si>
    <t>106978178</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</si>
  <si>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</si>
  <si>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</si>
  <si>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</si>
  <si>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</si>
  <si>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</si>
  <si>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</si>
  <si>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</si>
  <si>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</si>
  <si>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</si>
  <si>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</si>
  <si>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</si>
  <si>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</si>
  <si>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</si>
  <si>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</si>
  <si>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</si>
  <si>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</si>
  <si>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</si>
  <si>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</si>
  <si>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</si>
  <si>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</si>
  <si>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</si>
  <si>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</si>
  <si>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</si>
  <si>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</si>
  <si>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</si>
  <si>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</si>
  <si>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</si>
  <si>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</si>
  <si>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</si>
  <si>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</si>
  <si>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</si>
  <si>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</si>
  <si>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</si>
  <si>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Bednění stropních konstrukcí - bez podpěrné konstrukce desek tloušťky stropní desky přes 5 do 25 cm odstranění</t>
  </si>
  <si>
    <t>1455270530</t>
  </si>
  <si>
    <t>411354313</t>
  </si>
  <si>
    <t>Podpěrná konstrukce stropů - desek, kleneb a skořepin výška podepření do 4 m tloušťka stropu přes 15 do 25 cm zřízení</t>
  </si>
  <si>
    <t>616310860</t>
  </si>
  <si>
    <t>411354314</t>
  </si>
  <si>
    <t>Podpěrná konstrukce stropů - desek, kleneb a skořepin výška podepření do 4 m tloušťka stropu přes 15 do 25 cm odstranění</t>
  </si>
  <si>
    <t>316026531</t>
  </si>
  <si>
    <t>411359111</t>
  </si>
  <si>
    <t>Bednění stropních konstrukcí - bez podpěrné konstrukce Příplatek k cenám za pohledový beton</t>
  </si>
  <si>
    <t>-957830281</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</si>
  <si>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</si>
  <si>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</si>
  <si>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-177510003</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</si>
  <si>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</si>
  <si>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</si>
  <si>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</si>
  <si>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</si>
  <si>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</si>
  <si>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</si>
  <si>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</si>
  <si>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</si>
  <si>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</si>
  <si>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</si>
  <si>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</si>
  <si>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</si>
  <si>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</si>
  <si>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</si>
  <si>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</si>
  <si>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</si>
  <si>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</si>
  <si>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</si>
  <si>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</si>
  <si>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</si>
  <si>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</si>
  <si>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</si>
  <si>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</si>
  <si>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</si>
  <si>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</si>
  <si>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</si>
  <si>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</si>
  <si>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</si>
  <si>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</si>
  <si>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</si>
  <si>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</si>
  <si>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</si>
  <si>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</si>
  <si>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</si>
  <si>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</si>
  <si>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</si>
  <si>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</si>
  <si>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</si>
  <si>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</si>
  <si>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</si>
  <si>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</si>
  <si>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</si>
  <si>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</si>
  <si>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</si>
  <si>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</si>
  <si>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</si>
  <si>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</si>
  <si>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</si>
  <si>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</si>
  <si>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</si>
  <si>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</si>
  <si>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</si>
  <si>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</si>
  <si>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</si>
  <si>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</si>
  <si>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</si>
  <si>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</si>
  <si>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</si>
  <si>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</si>
  <si>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</si>
  <si>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</si>
  <si>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</si>
  <si>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</si>
  <si>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</si>
  <si>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</si>
  <si>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</si>
  <si>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</si>
  <si>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</si>
  <si>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</si>
  <si>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</si>
  <si>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</si>
  <si>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</si>
  <si>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</si>
  <si>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</si>
  <si>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</si>
  <si>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</si>
  <si>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</si>
  <si>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</si>
  <si>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</si>
  <si>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</si>
  <si>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</si>
  <si>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</si>
  <si>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</si>
  <si>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</si>
  <si>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</si>
  <si>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</si>
  <si>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</si>
  <si>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</si>
  <si>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</si>
  <si>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</si>
  <si>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</si>
  <si>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</si>
  <si>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</si>
  <si>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</si>
  <si>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</si>
  <si>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</si>
  <si>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</si>
  <si>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</si>
  <si>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</si>
  <si>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z betonu železového (bez výztuže) včetně stěnových i jeřábových drah, volných trámů, průvlaků, rámových příčlí, ztužidel, konzol, vodorovných táhel apod., tyčových konstrukcí pohledového tř. C 30/37</t>
  </si>
  <si>
    <t>323963874</t>
  </si>
  <si>
    <t>Stropní trámy</t>
  </si>
  <si>
    <t>"T 01" 0,25*0,54*4,8</t>
  </si>
  <si>
    <t>"T 02" (0,2*0,57+0,08*0,11)*8,5</t>
  </si>
  <si>
    <t>"T 31" 0,25*0,55*5,5</t>
  </si>
  <si>
    <t>"T 32" 0,25*0,55*5,0</t>
  </si>
  <si>
    <t>"T 41" 0,25*0,685*4,5</t>
  </si>
  <si>
    <t>"T 42" 0,2*1,125*5,0</t>
  </si>
  <si>
    <t>413351111</t>
  </si>
  <si>
    <t>Bednění nosníků a průvlaků - bez podpěrné konstrukce výška nosníku po spodní líc stropní desky do 100 cm zřízení</t>
  </si>
  <si>
    <t>616740146</t>
  </si>
  <si>
    <t>"T 01" 2*0,54*4,8</t>
  </si>
  <si>
    <t>"T 02" 2*(0,57+0,11)*8,5</t>
  </si>
  <si>
    <t>"T 31" 2*0,55*5,5</t>
  </si>
  <si>
    <t>"T 32" 2*0,55*5,0</t>
  </si>
  <si>
    <t>"T 41" 2*0,685*4,5</t>
  </si>
  <si>
    <t>"T 42" 2*1,125*5,0</t>
  </si>
  <si>
    <t>413351112</t>
  </si>
  <si>
    <t>Bednění nosníků a průvlaků - bez podpěrné konstrukce výška nosníku po spodní líc stropní desky do 100 cm odstranění</t>
  </si>
  <si>
    <t>-1501672842</t>
  </si>
  <si>
    <t>413351191</t>
  </si>
  <si>
    <t>Bednění nosníků a průvlaků - bez podpěrné konstrukce Příplatek k cenám za pohledový beton</t>
  </si>
  <si>
    <t>-223559810</t>
  </si>
  <si>
    <t>413352111</t>
  </si>
  <si>
    <t>Podpěrná konstrukce nosníků a průvlaků výšky podepření do 4 m výšky nosníku (po spodní hranu stropní desky) do 100 cm zřízení</t>
  </si>
  <si>
    <t>1572160297</t>
  </si>
  <si>
    <t>"T 01" 0,25*4,8</t>
  </si>
  <si>
    <t>"T 02" 0,2*8,5</t>
  </si>
  <si>
    <t>"T 31" 0,25*5,5</t>
  </si>
  <si>
    <t>"T 32" 0,25*5,0</t>
  </si>
  <si>
    <t>"T 41" 0,25*4,5</t>
  </si>
  <si>
    <t>"T 42" 0,2*5,0</t>
  </si>
  <si>
    <t>413352112</t>
  </si>
  <si>
    <t>Podpěrná konstrukce nosníků a průvlaků výšky podepření do 4 m výšky nosníku (po spodní hranu stropní desky) do 100 cm odstranění</t>
  </si>
  <si>
    <t>-1226030581</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</si>
  <si>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</si>
  <si>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</si>
  <si>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932380758</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</si>
  <si>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</si>
  <si>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</si>
  <si>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</si>
  <si>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</si>
  <si>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</si>
  <si>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</si>
  <si>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</si>
  <si>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</si>
  <si>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</si>
  <si>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</si>
  <si>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</si>
  <si>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</si>
  <si>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</si>
  <si>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</si>
  <si>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</si>
  <si>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</si>
  <si>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</si>
  <si>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</si>
  <si>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</si>
  <si>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</si>
  <si>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</si>
  <si>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</si>
  <si>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</si>
  <si>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</si>
  <si>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</si>
  <si>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SCH01-SCH09</t>
  </si>
  <si>
    <t>-312618448</t>
  </si>
  <si>
    <t>935.X01</t>
  </si>
  <si>
    <t>D+M IZO nosníků</t>
  </si>
  <si>
    <t>-1605137017</t>
  </si>
  <si>
    <t>953121212x</t>
  </si>
  <si>
    <t>Smyková lišta proti protlačení se 3 kotvami průměr výztuže 12 mm</t>
  </si>
  <si>
    <t>1809242188</t>
  </si>
  <si>
    <t>170+160</t>
  </si>
  <si>
    <t>953121213x</t>
  </si>
  <si>
    <t>Smyková lišta proti protlačení se 3 kotvami průměr výztuže 14 mm</t>
  </si>
  <si>
    <t>1144352231</t>
  </si>
  <si>
    <t>953121214x</t>
  </si>
  <si>
    <t>Smyková lišta proti protlačení se 3 kotvami průměr výztuže 16 mm</t>
  </si>
  <si>
    <t>1624155356</t>
  </si>
  <si>
    <t>"HDB-16/195-4/627" 8</t>
  </si>
  <si>
    <t>"HDB-S-16/165-6/660" 28+28</t>
  </si>
  <si>
    <t>953312125X</t>
  </si>
  <si>
    <t>Vložky svislé do dilatačních spár z polystyrenových desek extrudovaných včetně dodání a osazení, v jakémkoliv zdivu přes 40 do 50 mm</t>
  </si>
  <si>
    <t>-1183029466</t>
  </si>
  <si>
    <t>0,56*(4,7+3,5)</t>
  </si>
  <si>
    <t>0,3*(0,65+0,6+1,6+0,6+0,65)</t>
  </si>
  <si>
    <t>953611141</t>
  </si>
  <si>
    <t>Schodišťový prvek pro útlum kročejového hluku nosný a zvukově izolační mezi prefabrikovaným ramenem a podestou délky 1,2 m</t>
  </si>
  <si>
    <t>-2055129262</t>
  </si>
  <si>
    <t>998001011</t>
  </si>
  <si>
    <t>Přesun hmot pro piloty nebo podzemní stěny betonované na místě</t>
  </si>
  <si>
    <t>-1050843757</t>
  </si>
  <si>
    <t>37,141+0,004+0,041+768,293+6,281</t>
  </si>
  <si>
    <t>-937615155</t>
  </si>
  <si>
    <t>3678,962-811,76</t>
  </si>
  <si>
    <t>767995112</t>
  </si>
  <si>
    <t>Montáž ostatních atypických zámečnických konstrukcí hmotnosti přes 5 do 10 kg</t>
  </si>
  <si>
    <t>826469145</t>
  </si>
  <si>
    <t>"SE 04 - P20-160/160" 4*6</t>
  </si>
  <si>
    <t>SE04</t>
  </si>
  <si>
    <t>Ložiskové desky, vč. spřahovacích prostředků P20-160/160</t>
  </si>
  <si>
    <t>-1559090121</t>
  </si>
  <si>
    <t>24*1,075 'Přepočtené koeficientem množství</t>
  </si>
  <si>
    <t>767995114</t>
  </si>
  <si>
    <t>Montáž ostatních atypických zámečnických konstrukcí hmotnosti přes 20 do 50 kg</t>
  </si>
  <si>
    <t>1970658612</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</si>
  <si>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</si>
  <si>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</si>
  <si>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</si>
  <si>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</si>
  <si>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</si>
  <si>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</si>
  <si>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</si>
  <si>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</si>
  <si>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</si>
  <si>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</si>
  <si>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</si>
  <si>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</si>
  <si>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</si>
  <si>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</si>
  <si>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</si>
  <si>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ostatních atypických zámečnických konstrukcí hmotnosti přes 100 do 250 kg</t>
  </si>
  <si>
    <t>1122665359</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</si>
  <si>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</si>
  <si>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</si>
  <si>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</si>
  <si>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</si>
  <si>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</si>
  <si>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</si>
  <si>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</si>
  <si>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</si>
  <si>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</si>
  <si>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</si>
  <si>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</si>
  <si>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</si>
  <si>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</si>
  <si>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</si>
  <si>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</si>
  <si>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</si>
  <si>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</si>
  <si>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</si>
  <si>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</si>
  <si>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</si>
  <si>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</si>
  <si>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</si>
  <si>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</si>
  <si>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</si>
  <si>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trubek elektroinstalačních s nasunutím nebo našroubováním do krabic plastových ohebných, uložených pod omítku, vnější Ø přes 11 do 23 mm</t>
  </si>
  <si>
    <t>557451449</t>
  </si>
  <si>
    <t>"DN 16" 350</t>
  </si>
  <si>
    <t>"DN 23" 270</t>
  </si>
  <si>
    <t>741110062</t>
  </si>
  <si>
    <t>Montáž trubek elektroinstalačních s nasunutím nebo našroubováním do krabic plastových ohebných, uložených pod omítku, vnější Ø přes 23 do 35 mm</t>
  </si>
  <si>
    <t>-1293602229</t>
  </si>
  <si>
    <t>741110063</t>
  </si>
  <si>
    <t>Montáž trubek elektroinstalačních s nasunutím nebo našroubováním do krabic plastových ohebných, uložených pod omítku, vnější Ø přes 35 mm</t>
  </si>
  <si>
    <t>317105056</t>
  </si>
  <si>
    <t>741110314</t>
  </si>
  <si>
    <t>Montáž trubek ochranných s nasunutím nebo našroubováním do krabic plastových tuhých, uložených volně, vnitřní Ø přes 133 do 152 mm</t>
  </si>
  <si>
    <t>1869547389</t>
  </si>
  <si>
    <t>741111002</t>
  </si>
  <si>
    <t>Montáž systému podlahových kanálů se spojkami, ohyby a rohy a s nasunutím do krabic krabic s vývody</t>
  </si>
  <si>
    <t>-1673483383</t>
  </si>
  <si>
    <t>741112001</t>
  </si>
  <si>
    <t>Montáž krabic elektroinstalačních bez napojení na trubky a lišty, demontáže a montáže víčka a přístroje protahovacích nebo odbočných zapuštěných plastových kruhových</t>
  </si>
  <si>
    <t>846714383</t>
  </si>
  <si>
    <t>741112061</t>
  </si>
  <si>
    <t>Montáž krabic elektroinstalačních bez napojení na trubky a lišty, demontáže a montáže víčka a přístroje přístrojových zapuštěných plastových kruhových</t>
  </si>
  <si>
    <t>-225384747</t>
  </si>
  <si>
    <t>741112101</t>
  </si>
  <si>
    <t>Montáž krabic elektroinstalačních bez napojení na trubky a lišty, demontáže a montáže víčka a přístroje rozvodek se zapojením vodičů na svorkovnici zapuštěných plastových kruhových</t>
  </si>
  <si>
    <t>-981391202</t>
  </si>
  <si>
    <t>741120001</t>
  </si>
  <si>
    <t>Montáž vodičů izolovaných měděných bez ukončení uložených pod omítku plných a laněných (např. CY), průřezu žíly 0,35 až 6 mm2</t>
  </si>
  <si>
    <t>1688058103</t>
  </si>
  <si>
    <t>"CY 2,5 mm2" 230</t>
  </si>
  <si>
    <t>"CY 4 mm2" 210</t>
  </si>
  <si>
    <t>"CY 6 mm2" 240</t>
  </si>
  <si>
    <t>741120003</t>
  </si>
  <si>
    <t>Montáž vodičů izolovaných měděných bez ukončení uložených pod omítku plných a laněných (např. CY), průřezu žíly 10 až 16 mm2</t>
  </si>
  <si>
    <t>-1890756427</t>
  </si>
  <si>
    <t>741122011</t>
  </si>
  <si>
    <t>Montáž kabelů měděných bez ukončení uložených pod omítku plných kulatých (např. CYKY), počtu a průřezu žil 2x1,5 až 2,5 mm2</t>
  </si>
  <si>
    <t>1596354354</t>
  </si>
  <si>
    <t>741122015</t>
  </si>
  <si>
    <t>Montáž kabelů měděných bez ukončení uložených pod omítku plných kulatých (např. CYKY), počtu a průřezu žil 3x1,5 mm2</t>
  </si>
  <si>
    <t>-915499082</t>
  </si>
  <si>
    <t>741122016</t>
  </si>
  <si>
    <t>Montáž kabelů měděných bez ukončení uložených pod omítku plných kulatých (např. CYKY), počtu a průřezu žil 3x2,5 až 6 mm2</t>
  </si>
  <si>
    <t>63553417</t>
  </si>
  <si>
    <t>741122031</t>
  </si>
  <si>
    <t>Montáž kabelů měděných bez ukončení uložených pod omítku plných kulatých (např. CYKY), počtu a průřezu žil 5x1,5 až 2,5 mm2</t>
  </si>
  <si>
    <t>704573374</t>
  </si>
  <si>
    <t>-1688980111</t>
  </si>
  <si>
    <t>741122032</t>
  </si>
  <si>
    <t>Montáž kabelů měděných bez ukončení uložených pod omítku plných kulatých (např. CYKY), počtu a průřezu žil 5x4 až 6 mm2</t>
  </si>
  <si>
    <t>-449581457</t>
  </si>
  <si>
    <t>720577724</t>
  </si>
  <si>
    <t>741122033</t>
  </si>
  <si>
    <t>Montáž kabelů měděných bez ukončení uložených pod omítku plných kulatých (např. CYKY), počtu a průřezu žil 5x10 mm2</t>
  </si>
  <si>
    <t>-624962671</t>
  </si>
  <si>
    <t>741122034</t>
  </si>
  <si>
    <t>Montáž kabelů měděných bez ukončení uložených pod omítku plných kulatých (např. CYKY), počtu a průřezu žil 5x25 až 35 mm2</t>
  </si>
  <si>
    <t>434732882</t>
  </si>
  <si>
    <t>741123235</t>
  </si>
  <si>
    <t>Montáž kabelů hliníkových bez ukončení uložených volně plných nebo laněných kulatých (např. AYKY) počtu a průřezu žil 4x150 až 185 mm2</t>
  </si>
  <si>
    <t>-1851160311</t>
  </si>
  <si>
    <t>741130001</t>
  </si>
  <si>
    <t>Ukončení vodičů izolovaných s označením a zapojením v rozváděči nebo na přístroji, průřezu žíly do 2,5 mm2</t>
  </si>
  <si>
    <t>-1330019554</t>
  </si>
  <si>
    <t>741130004</t>
  </si>
  <si>
    <t>Ukončení vodičů izolovaných s označením a zapojením v rozváděči nebo na přístroji, průřezu žíly do 6 mm2</t>
  </si>
  <si>
    <t>-1011042683</t>
  </si>
  <si>
    <t>741130006</t>
  </si>
  <si>
    <t>Ukončení vodičů izolovaných s označením a zapojením v rozváděči nebo na přístroji, průřezu žíly do 16 mm2</t>
  </si>
  <si>
    <t>-240598845</t>
  </si>
  <si>
    <t>741130013</t>
  </si>
  <si>
    <t>Ukončení vodičů izolovaných s označením a zapojením v rozváděči nebo na přístroji, průřezu žíly do 95 mm2</t>
  </si>
  <si>
    <t>258257627</t>
  </si>
  <si>
    <t>741130017</t>
  </si>
  <si>
    <t>Ukončení vodičů izolovaných s označením a zapojením v rozváděči nebo na přístroji, průřezu žíly do 240 mm2</t>
  </si>
  <si>
    <t>984663253</t>
  </si>
  <si>
    <t>741210001</t>
  </si>
  <si>
    <t>Montáž rozvodnic oceloplechových nebo plastových bez zapojení vodičů běžných, hmotnosti do 20 kg</t>
  </si>
  <si>
    <t>1700000402</t>
  </si>
  <si>
    <t>741210002</t>
  </si>
  <si>
    <t>Montáž rozvodnic oceloplechových nebo plastových bez zapojení vodičů běžných, hmotnosti do 50 kg</t>
  </si>
  <si>
    <t>1777130031</t>
  </si>
  <si>
    <t>741210004</t>
  </si>
  <si>
    <t>Montáž rozvodnic oceloplechových nebo plastových bez zapojení vodičů běžných, hmotnosti do 150 kg</t>
  </si>
  <si>
    <t>-1011866160</t>
  </si>
  <si>
    <t>741310011</t>
  </si>
  <si>
    <t>Montáž spínačů jedno nebo dvoupólových nástěnných se zapojením vodičů, pro prostředí normální ovladačů, řazení 1/0-tlačítkových zapínacích</t>
  </si>
  <si>
    <t>-84032244</t>
  </si>
  <si>
    <t>741313041</t>
  </si>
  <si>
    <t>Montáž zásuvek domovních se zapojením vodičů šroubové připojení polozapuštěných nebo zapuštěných 10/16 A, provedení 2P + PE</t>
  </si>
  <si>
    <t>-618644260</t>
  </si>
  <si>
    <t>741313082</t>
  </si>
  <si>
    <t>Montáž zásuvek domovních se zapojením vodičů šroubové připojení venkovní nebo mokré, provedení 2P + PE</t>
  </si>
  <si>
    <t>479603254</t>
  </si>
  <si>
    <t>741370034</t>
  </si>
  <si>
    <t>Montáž svítidel žárovkových se zapojením vodičů bytových nebo společenských místností nástěnných přisazených 2 zdroje nouzové</t>
  </si>
  <si>
    <t>-748621430</t>
  </si>
  <si>
    <t>7413720</t>
  </si>
  <si>
    <t>Montáž svítidel s integrovaným zdrojem LED se zapojením vodičů interiérových přisazených stropních hranatých nebo kruhových, plochy do 0,09 m2</t>
  </si>
  <si>
    <t>-760968669</t>
  </si>
  <si>
    <t>741372061</t>
  </si>
  <si>
    <t>-1220315822</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</si>
  <si>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</si>
  <si>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</si>
  <si>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</si>
  <si>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</si>
  <si>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</si>
  <si>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</si>
  <si>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</si>
  <si>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</si>
  <si>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</si>
  <si>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</si>
  <si>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</si>
  <si>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</si>
  <si>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</si>
  <si>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</si>
  <si>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</si>
  <si>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</si>
  <si>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</si>
  <si>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</si>
  <si>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</si>
  <si>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</si>
  <si>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</si>
  <si>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</si>
  <si>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</si>
  <si>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</si>
  <si>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</si>
  <si>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</si>
  <si>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</si>
  <si>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4,80% z C21M a navázaného materiálu</t>
  </si>
  <si>
    <t>-1819934283</t>
  </si>
  <si>
    <t>21.2</t>
  </si>
  <si>
    <t>Hromosvod</t>
  </si>
  <si>
    <t>210220022</t>
  </si>
  <si>
    <t>uzemění v zemi FeZn průměru 8-10mm a FeZn 30/4 vč. svorek, propojení a izolace spojů</t>
  </si>
  <si>
    <t>1358278076</t>
  </si>
  <si>
    <t>210220212</t>
  </si>
  <si>
    <t>Montáž hromosvodného vedení jímacích tyčí délky do 3 m na konstrukci zděnou</t>
  </si>
  <si>
    <t>640460114</t>
  </si>
  <si>
    <t>210220301</t>
  </si>
  <si>
    <t>svorky hromosvodové do 2 šroubu (SS, SR 03)</t>
  </si>
  <si>
    <t>1151333686</t>
  </si>
  <si>
    <t>210220302</t>
  </si>
  <si>
    <t>svorky hromosvodové nad 2 šrouby (ST, SJ, SK, SZ, SR01, 02)</t>
  </si>
  <si>
    <t>-2023367047</t>
  </si>
  <si>
    <t>210220020</t>
  </si>
  <si>
    <t>Montáž uzemňovacího vedení s upevněním, propojením a připojením pomocí svorek v zemi s izolací spojů vodičů FeZn páskou průřezu do 120 mm2 v městské zástavbě</t>
  </si>
  <si>
    <t>-1835636960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</si>
  <si>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</si>
  <si>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</si>
  <si>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</si>
  <si>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</si>
  <si>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</si>
  <si>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</si>
  <si>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</si>
  <si>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</si>
  <si>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</si>
  <si>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</si>
  <si>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</si>
  <si>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Odvoz vybouraného mat. do 1km</t>
  </si>
  <si>
    <t>soub</t>
  </si>
  <si>
    <t>-2035671069</t>
  </si>
  <si>
    <t>974031121</t>
  </si>
  <si>
    <t>Vysekání rýh ve zdivu cihelném na maltu vápennou nebo vápenocementovou do hl. 30 mm a šířky do 30 mm</t>
  </si>
  <si>
    <t>162210218</t>
  </si>
  <si>
    <t>973031614</t>
  </si>
  <si>
    <t>Vysekání výklenků nebo kapes ve zdivu z cihel na maltu vápennou nebo vápenocementovou kapes pro špalíky a krabice, velikosti do 50x50x50 mm</t>
  </si>
  <si>
    <t>-1031117144</t>
  </si>
  <si>
    <t>977151112</t>
  </si>
  <si>
    <t>Jádrové vrty diamantovými korunkami do stavebních materiálů (železobetonu, betonu, cihel, obkladů, dlažeb, kamene) průměru přes 35 do 40 mm</t>
  </si>
  <si>
    <t>1044217420</t>
  </si>
  <si>
    <t>80*0,25</t>
  </si>
  <si>
    <t>460600061</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</si>
  <si>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</si>
  <si>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</si>
  <si>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</si>
  <si>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</si>
  <si>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</si>
  <si>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</si>
  <si>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</si>
  <si>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</si>
  <si>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</si>
  <si>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</si>
  <si>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</si>
  <si>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</si>
  <si>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</si>
  <si>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</si>
  <si>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 silnoproud stanovený procentní sazbou (%) z ceny vodorovná dopravní vzdálenost do 50 m v objektech výšky přes 12 do 24 m</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</si>
  <si>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</si>
  <si>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</si>
  <si>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</si>
  <si>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</si>
  <si>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</si>
  <si>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</si>
  <si>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</si>
  <si>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</si>
  <si>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</si>
  <si>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</si>
  <si>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</si>
  <si>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</si>
  <si>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</si>
  <si>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</si>
  <si>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</si>
  <si>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</si>
  <si>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</si>
  <si>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</si>
  <si>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</si>
  <si>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</si>
  <si>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</si>
  <si>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</si>
  <si>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</si>
  <si>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</si>
  <si>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</si>
  <si>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</si>
  <si>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</si>
  <si>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</si>
  <si>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</si>
  <si>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</si>
  <si>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</si>
  <si>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</si>
  <si>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</si>
  <si>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</si>
  <si>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</si>
  <si>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</si>
  <si>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</si>
  <si>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</si>
  <si>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</si>
  <si>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</si>
  <si>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</si>
  <si>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</si>
  <si>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</si>
  <si>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</si>
  <si>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</si>
  <si>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</si>
  <si>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</si>
  <si>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</si>
  <si>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</si>
  <si>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</si>
  <si>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</si>
  <si>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</si>
  <si>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</si>
  <si>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</si>
  <si>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</si>
  <si>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</si>
  <si>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</si>
  <si>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</si>
  <si>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</si>
  <si>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</si>
  <si>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</si>
  <si>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</si>
  <si>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</si>
  <si>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</si>
  <si>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</si>
  <si>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</si>
  <si>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</si>
  <si>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</si>
  <si>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</si>
  <si>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</si>
  <si>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</si>
  <si>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</si>
  <si>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</si>
  <si>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</si>
  <si>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</si>
  <si>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</si>
  <si>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</si>
  <si>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</si>
  <si>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</si>
  <si>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</si>
  <si>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</si>
  <si>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</si>
  <si>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</si>
  <si>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</si>
  <si>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</si>
  <si>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</si>
  <si>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</si>
  <si>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</si>
  <si>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</si>
  <si>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</si>
  <si>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</si>
  <si>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</si>
  <si>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</si>
  <si>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</si>
  <si>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</si>
  <si>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</si>
  <si>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</si>
  <si>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</si>
  <si>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</si>
  <si>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</si>
  <si>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</si>
  <si>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</si>
  <si>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</si>
  <si>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</si>
  <si>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</si>
  <si>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</si>
  <si>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</si>
  <si>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</si>
  <si>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</si>
  <si>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</si>
  <si>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</si>
  <si>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</si>
  <si>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</si>
  <si>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</si>
  <si>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</si>
  <si>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</si>
  <si>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</si>
  <si>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</si>
  <si>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</si>
  <si>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</si>
  <si>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</si>
  <si>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</si>
  <si>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</si>
  <si>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</si>
  <si>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</si>
  <si>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</si>
  <si>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</si>
  <si>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</si>
  <si>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</si>
  <si>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</si>
  <si>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</si>
  <si>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</si>
  <si>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</si>
  <si>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</si>
  <si>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</si>
  <si>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</si>
  <si>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</si>
  <si>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</si>
  <si>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</si>
  <si>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</si>
  <si>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</si>
  <si>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</si>
  <si>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</si>
  <si>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</si>
  <si>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</si>
  <si>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</si>
  <si>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</si>
  <si>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</si>
  <si>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</si>
  <si>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</si>
  <si>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</si>
  <si>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</si>
  <si>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</si>
  <si>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</si>
  <si>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</si>
  <si>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</si>
  <si>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</si>
  <si>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</si>
  <si>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</si>
  <si>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</si>
  <si>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</si>
  <si>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</si>
  <si>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</si>
  <si>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</si>
  <si>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</si>
  <si>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</si>
  <si>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</si>
  <si>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</si>
  <si>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</si>
  <si>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</si>
  <si>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</si>
  <si>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</si>
  <si>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</si>
  <si>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</si>
  <si>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</si>
  <si>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</si>
  <si>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</si>
  <si>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</si>
  <si>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</si>
  <si>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</si>
  <si>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</si>
  <si>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</si>
  <si>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</si>
  <si>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</si>
  <si>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</si>
  <si>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</si>
  <si>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</si>
  <si>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</si>
  <si>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</si>
  <si>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</si>
  <si>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</si>
  <si>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</si>
  <si>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</si>
  <si>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</si>
  <si>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</si>
  <si>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</si>
  <si>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</si>
  <si>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</si>
  <si>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</si>
  <si>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</si>
  <si>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</si>
  <si>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</si>
  <si>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</si>
  <si>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</si>
  <si>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</si>
  <si>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</si>
  <si>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</si>
  <si>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</si>
  <si>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</si>
  <si>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</si>
  <si>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</si>
  <si>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</si>
  <si>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</si>
  <si>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</si>
  <si>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</si>
  <si>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</si>
  <si>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</si>
  <si>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</si>
  <si>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</si>
  <si>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</si>
  <si>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</si>
  <si>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</si>
  <si>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</si>
  <si>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</si>
  <si>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</si>
  <si>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</si>
  <si>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</si>
  <si>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</si>
  <si>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</si>
  <si>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</si>
  <si>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</si>
  <si>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</si>
  <si>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</si>
  <si>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</si>
  <si>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</si>
  <si>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</si>
  <si>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</si>
  <si>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</si>
  <si>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</si>
  <si>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</si>
  <si>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</si>
  <si>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</si>
  <si>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</si>
  <si>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</si>
  <si>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</si>
  <si>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</si>
  <si>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</si>
  <si>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</si>
  <si>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</si>
  <si>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</si>
  <si>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</si>
  <si>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</si>
  <si>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</si>
  <si>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</si>
  <si>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</si>
  <si>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</si>
  <si>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</si>
  <si>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</si>
  <si>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</si>
  <si>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</si>
  <si>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</si>
  <si>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</si>
  <si>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</si>
  <si>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</si>
  <si>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</si>
  <si>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</si>
  <si>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</si>
  <si>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</si>
  <si>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</si>
  <si>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</si>
  <si>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</si>
  <si>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</si>
  <si>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</si>
  <si>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</si>
  <si>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</si>
  <si>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</si>
  <si>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</si>
  <si>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</si>
  <si>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</si>
  <si>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</si>
  <si>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</si>
  <si>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</si>
  <si>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</si>
  <si>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</si>
  <si>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</si>
  <si>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</si>
  <si>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</si>
  <si>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</si>
  <si>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</si>
  <si>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</si>
  <si>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</si>
  <si>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</si>
  <si>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</si>
  <si>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</si>
  <si>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</si>
  <si>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</si>
  <si>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</si>
  <si>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</si>
  <si>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</si>
  <si>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</si>
  <si>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</si>
  <si>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</si>
  <si>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</si>
  <si>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</si>
  <si>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</si>
  <si>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</si>
  <si>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</si>
  <si>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</si>
  <si>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</si>
  <si>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</si>
  <si>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</si>
  <si>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</si>
  <si>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</si>
  <si>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</si>
  <si>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</si>
  <si>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</si>
  <si>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</si>
  <si>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</si>
  <si>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</si>
  <si>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</si>
  <si>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</si>
  <si>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</si>
  <si>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</si>
  <si>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</si>
  <si>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</si>
  <si>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</si>
  <si>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</si>
  <si>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</si>
  <si>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</si>
  <si>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</si>
  <si>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</si>
  <si>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</si>
  <si>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</si>
  <si>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</si>
  <si>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</si>
  <si>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</si>
  <si>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</si>
  <si>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</si>
  <si>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</si>
  <si>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</si>
  <si>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</si>
  <si>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</si>
  <si>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</si>
  <si>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</si>
  <si>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</si>
  <si>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</si>
  <si>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</si>
  <si>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</si>
  <si>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</si>
  <si>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</si>
  <si>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Prořez 5%</t>
  </si>
  <si>
    <t>746553097</t>
  </si>
  <si>
    <t>21.X03</t>
  </si>
  <si>
    <t>Podružný materiál 5,00%</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</si>
  <si>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</si>
  <si>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</si>
  <si>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</si>
  <si>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</si>
  <si>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</si>
  <si>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</si>
  <si>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</si>
  <si>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</si>
  <si>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</si>
  <si>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</si>
  <si>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</si>
  <si>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</si>
  <si>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</si>
  <si>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</si>
  <si>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</si>
  <si>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</si>
  <si>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</si>
  <si>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</si>
  <si>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</si>
  <si>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</si>
  <si>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</si>
  <si>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</si>
  <si>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</si>
  <si>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</si>
  <si>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</si>
  <si>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</si>
  <si>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</si>
  <si>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</si>
  <si>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</si>
  <si>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</si>
  <si>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</si>
  <si>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</si>
  <si>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</si>
  <si>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</si>
  <si>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</si>
  <si>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</si>
  <si>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</si>
  <si>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</si>
  <si>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</si>
  <si>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</si>
  <si>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</si>
  <si>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</si>
  <si>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</si>
  <si>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</si>
  <si>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</si>
  <si>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</si>
  <si>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</si>
  <si>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</si>
  <si>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</si>
  <si>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</si>
  <si>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</si>
  <si>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</si>
  <si>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</si>
  <si>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</si>
  <si>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</si>
  <si>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</si>
  <si>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</si>
  <si>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</si>
  <si>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</si>
  <si>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</si>
  <si>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</si>
  <si>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</si>
  <si>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</si>
  <si>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</si>
  <si>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</si>
  <si>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</si>
  <si>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</si>
  <si>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</si>
  <si>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</si>
  <si>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</si>
  <si>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</si>
  <si>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</si>
  <si>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</si>
  <si>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</si>
  <si>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</si>
  <si>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</si>
  <si>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</si>
  <si>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</si>
  <si>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</si>
  <si>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</si>
  <si>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</si>
  <si>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</si>
  <si>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</si>
  <si>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</si>
  <si>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</si>
  <si>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</si>
  <si>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</si>
  <si>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</si>
  <si>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</si>
  <si>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</si>
  <si>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</si>
  <si>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</si>
  <si>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</si>
  <si>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</si>
  <si>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</si>
  <si>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</si>
  <si>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</si>
  <si>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</si>
  <si>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</si>
  <si>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</si>
  <si>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</si>
  <si>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</si>
  <si>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</si>
  <si>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</si>
  <si>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</si>
  <si>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</si>
  <si>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</si>
  <si>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</si>
  <si>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</si>
  <si>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</si>
  <si>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</si>
  <si>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</si>
  <si>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</si>
  <si>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</si>
  <si>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</si>
  <si>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</si>
  <si>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</si>
  <si>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</si>
  <si>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</si>
  <si>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</si>
  <si>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</si>
  <si>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</si>
  <si>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</si>
  <si>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</si>
  <si>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</si>
  <si>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</si>
  <si>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</si>
  <si>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</si>
  <si>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</si>
  <si>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</si>
  <si>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</si>
  <si>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</si>
  <si>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</si>
  <si>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</si>
  <si>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</si>
  <si>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</si>
  <si>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</si>
  <si>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</si>
  <si>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</si>
  <si>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</si>
  <si>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</si>
  <si>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</si>
  <si>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</si>
  <si>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</si>
  <si>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</si>
  <si>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</si>
  <si>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</si>
  <si>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</si>
  <si>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</si>
  <si>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</si>
  <si>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</si>
  <si>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</si>
  <si>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</si>
  <si>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bezhalogenové trubky 16 mm, požárně odolná</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</si>
  <si>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</si>
  <si>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</si>
  <si>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</si>
  <si>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</si>
  <si>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</si>
  <si>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</si>
  <si>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</si>
  <si>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</si>
  <si>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</si>
  <si>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</si>
  <si>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</si>
  <si>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</si>
  <si>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</si>
  <si>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sv. šedá</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</si>
  <si>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</si>
  <si>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</si>
  <si>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</si>
  <si>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</si>
  <si>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</si>
  <si>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</si>
  <si>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</si>
  <si>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</si>
  <si>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</si>
  <si>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</si>
  <si>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</si>
  <si>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</si>
  <si>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</si>
  <si>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</si>
  <si>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</si>
  <si>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</si>
  <si>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</si>
  <si>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</si>
  <si>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</si>
  <si>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</si>
  <si>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</si>
  <si>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</si>
  <si>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</si>
  <si>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</si>
  <si>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</si>
  <si>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</si>
  <si>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</si>
  <si>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</si>
  <si>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</si>
  <si>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</si>
  <si>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</si>
  <si>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</si>
  <si>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</si>
  <si>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</si>
  <si>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</si>
  <si>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</si>
  <si>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</si>
  <si>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</si>
  <si>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</si>
  <si>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</si>
  <si>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</si>
  <si>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</si>
  <si>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</si>
  <si>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</si>
  <si>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</si>
  <si>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</si>
  <si>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</si>
  <si>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</si>
  <si>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</si>
  <si>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</si>
  <si>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</si>
  <si>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</si>
  <si>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</si>
  <si>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</si>
  <si>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</si>
  <si>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</si>
  <si>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</si>
  <si>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</si>
  <si>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</si>
  <si>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</si>
  <si>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</si>
  <si>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</si>
  <si>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</si>
  <si>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</si>
  <si>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</si>
  <si>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</si>
  <si>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</si>
  <si>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</si>
  <si>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</si>
  <si>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</si>
  <si>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</si>
  <si>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</si>
  <si>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</si>
  <si>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</si>
  <si>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</si>
  <si>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</si>
  <si>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</si>
  <si>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</si>
  <si>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</si>
  <si>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</si>
  <si>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</si>
  <si>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</si>
  <si>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</si>
  <si>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</si>
  <si>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</si>
  <si>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</si>
  <si>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</si>
  <si>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</si>
  <si>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</si>
  <si>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</si>
  <si>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</si>
  <si>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</si>
  <si>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</si>
  <si>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</si>
  <si>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</si>
  <si>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</si>
  <si>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</si>
  <si>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</si>
  <si>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</si>
  <si>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</si>
  <si>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Cat.6A</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</si>
  <si>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</si>
  <si>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</si>
  <si>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</si>
  <si>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</si>
  <si>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</si>
  <si>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</si>
  <si>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</si>
  <si>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</si>
  <si>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</si>
  <si>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</si>
  <si>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</si>
  <si>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</si>
  <si>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</si>
  <si>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</si>
  <si>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</si>
  <si>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</si>
  <si>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</si>
  <si>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</si>
  <si>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</si>
  <si>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</si>
  <si>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t>
  </si>
  <si>
    <t>-540314979</t>
  </si>
  <si>
    <t>Pol021</t>
  </si>
  <si>
    <t>Elektroinstalační trubka tuhá s nízkou mechanickou odolností, 25 mm, sv. šedá - po stropě</t>
  </si>
  <si>
    <t>-71861840</t>
  </si>
  <si>
    <t>5225 ZNM_S</t>
  </si>
  <si>
    <t>Příchytka pro trubku 25 mm, Omega - rozteč 1 m</t>
  </si>
  <si>
    <t>-354511788</t>
  </si>
  <si>
    <t>Pol022</t>
  </si>
  <si>
    <t>Elektroinstalační trubka tuhá s nízkou mechanickou odolností, 32 mm, sv. šedá - po stropě</t>
  </si>
  <si>
    <t>-2095639351</t>
  </si>
  <si>
    <t>5232 ZNM_S</t>
  </si>
  <si>
    <t>Příchytka pro trubku 32 mm, Omega - rozteč 1 m</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</si>
  <si>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</si>
  <si>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</si>
  <si>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</si>
  <si>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</si>
  <si>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</si>
  <si>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</si>
  <si>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</si>
  <si>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</si>
  <si>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</si>
  <si>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</si>
  <si>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</si>
  <si>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</si>
  <si>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</si>
  <si>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</si>
  <si>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</si>
  <si>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</si>
  <si>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</si>
  <si>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</si>
  <si>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</si>
  <si>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</si>
  <si>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</si>
  <si>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</si>
  <si>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</si>
  <si>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Cat.6A, LSOH, Dca</t>
  </si>
  <si>
    <t>Pol187</t>
  </si>
  <si>
    <t>Měření SK, protokol - 4 linky Cat.6A</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</si>
  <si>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</si>
  <si>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</si>
  <si>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</si>
  <si>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</si>
  <si>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</si>
  <si>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</si>
  <si>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</si>
  <si>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</si>
  <si>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</si>
  <si>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</si>
  <si>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</si>
  <si>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</si>
  <si>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</si>
  <si>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</si>
  <si>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</si>
  <si>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</si>
  <si>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</si>
  <si>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</si>
  <si>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</si>
  <si>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</si>
  <si>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</si>
  <si>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</si>
  <si>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</si>
  <si>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</si>
  <si>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</si>
  <si>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</si>
  <si>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</si>
  <si>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</si>
  <si>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Cat.6A</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</si>
  <si>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</si>
  <si>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</si>
  <si>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</si>
  <si>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</si>
  <si>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</si>
  <si>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</si>
  <si>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</si>
  <si>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</si>
  <si>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</si>
  <si>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</si>
  <si>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</si>
  <si>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</si>
  <si>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</si>
  <si>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</si>
  <si>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</si>
  <si>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</si>
  <si>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</si>
  <si>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</si>
  <si>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</si>
  <si>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</si>
  <si>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Dokumentace skutečného provedení</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</si>
  <si>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</si>
  <si>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</si>
  <si>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</si>
  <si>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</si>
  <si>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</si>
  <si>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</si>
  <si>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</si>
  <si>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</si>
  <si>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</si>
  <si>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</si>
  <si>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</si>
  <si>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</si>
  <si>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</si>
  <si>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</si>
  <si>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</si>
  <si>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</si>
  <si>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</si>
  <si>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</si>
  <si>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</si>
  <si>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</si>
  <si>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</si>
  <si>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</si>
  <si>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</si>
  <si>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</si>
  <si>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</si>
  <si>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</si>
  <si>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</si>
  <si>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</si>
  <si>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</si>
  <si>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</si>
  <si>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</si>
  <si>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</si>
  <si>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</si>
  <si>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</si>
  <si>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</si>
  <si>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</si>
  <si>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</si>
  <si>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</si>
  <si>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</si>
  <si>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</si>
  <si>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</si>
  <si>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</si>
  <si>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</si>
  <si>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</si>
  <si>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</si>
  <si>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</si>
  <si>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</si>
  <si>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</si>
  <si>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</si>
  <si>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</si>
  <si>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</si>
  <si>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</si>
  <si>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</si>
  <si>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</si>
  <si>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</si>
  <si>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</si>
  <si>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</si>
  <si>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</si>
  <si>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</si>
  <si>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</si>
  <si>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</si>
  <si>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</si>
  <si>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</si>
  <si>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</si>
  <si>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</si>
  <si>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</si>
  <si>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</si>
  <si>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</si>
  <si>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</si>
  <si>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</si>
  <si>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</si>
  <si>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</si>
  <si>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</si>
  <si>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</si>
  <si>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</si>
  <si>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</si>
  <si>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</si>
  <si>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</si>
  <si>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</si>
  <si>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</si>
  <si>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</si>
  <si>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</si>
  <si>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</si>
  <si>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</si>
  <si>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</si>
  <si>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</si>
  <si>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</si>
  <si>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</si>
  <si>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</si>
  <si>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</si>
  <si>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</si>
  <si>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</si>
  <si>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</si>
  <si>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</si>
  <si>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</si>
  <si>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</si>
  <si>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</si>
  <si>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</si>
  <si>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</si>
  <si>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</si>
  <si>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</si>
  <si>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</si>
  <si>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</si>
  <si>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</si>
  <si>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</si>
  <si>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</si>
  <si>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</si>
  <si>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</si>
  <si>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</si>
  <si>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</si>
  <si>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</si>
  <si>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</si>
  <si>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</si>
  <si>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</si>
  <si>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</si>
  <si>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</si>
  <si>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</si>
  <si>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</si>
  <si>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</si>
  <si>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</si>
  <si>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</si>
  <si>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</si>
  <si>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</si>
  <si>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</si>
  <si>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</si>
  <si>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</si>
  <si>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</si>
  <si>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</si>
  <si>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</si>
  <si>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</si>
  <si>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</si>
  <si>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</si>
  <si>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</si>
  <si>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</si>
  <si>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</si>
  <si>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</si>
  <si>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</si>
  <si>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</si>
  <si>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</si>
  <si>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</si>
  <si>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</si>
  <si>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</si>
  <si>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</si>
  <si>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</si>
  <si>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</si>
  <si>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</si>
  <si>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</si>
  <si>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</si>
  <si>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</si>
  <si>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</si>
  <si>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</si>
  <si>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</si>
  <si>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</si>
  <si>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</si>
  <si>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</si>
  <si>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</si>
  <si>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</si>
  <si>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</si>
  <si>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</si>
  <si>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</si>
  <si>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</si>
  <si>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</si>
  <si>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</si>
  <si>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</si>
  <si>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</si>
  <si>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</si>
  <si>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</si>
  <si>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</si>
  <si>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</si>
  <si>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</si>
  <si>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</si>
  <si>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</si>
  <si>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</si>
  <si>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</si>
  <si>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</si>
  <si>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</si>
  <si>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</si>
  <si>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</si>
  <si>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</si>
  <si>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</si>
  <si>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</si>
  <si>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</si>
  <si>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</si>
  <si>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</si>
  <si>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</si>
  <si>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</si>
  <si>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</si>
  <si>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</si>
  <si>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</si>
  <si>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</si>
  <si>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</si>
  <si>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</si>
  <si>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</si>
  <si>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</si>
  <si>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</si>
  <si>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</si>
  <si>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</si>
  <si>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</si>
  <si>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</si>
  <si>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</si>
  <si>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</si>
  <si>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</si>
  <si>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</si>
  <si>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</si>
  <si>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</si>
  <si>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</si>
  <si>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</si>
  <si>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</si>
  <si>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</si>
  <si>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</si>
  <si>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</si>
  <si>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</si>
  <si>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</si>
  <si>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</si>
  <si>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</si>
  <si>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</si>
  <si>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</si>
  <si>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</si>
  <si>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</si>
  <si>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</si>
  <si>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</si>
  <si>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</si>
  <si>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</si>
  <si>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</si>
  <si>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</si>
  <si>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</si>
  <si>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</si>
  <si>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</si>
  <si>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</si>
  <si>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</si>
  <si>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</si>
  <si>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</si>
  <si>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</si>
  <si>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</si>
  <si>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</si>
  <si>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</si>
  <si>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</si>
  <si>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</si>
  <si>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</si>
  <si>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</si>
  <si>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</si>
  <si>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</si>
  <si>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</si>
  <si>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</si>
  <si>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</si>
  <si>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</si>
  <si>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</si>
  <si>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</si>
  <si>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</si>
  <si>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</si>
  <si>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</si>
  <si>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</si>
  <si>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</si>
  <si>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</si>
  <si>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</si>
  <si>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</si>
  <si>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</si>
  <si>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</si>
  <si>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</si>
  <si>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</si>
  <si>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</si>
  <si>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</si>
  <si>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</si>
  <si>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</si>
  <si>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</si>
  <si>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</si>
  <si>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</si>
  <si>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</si>
  <si>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</si>
  <si>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</si>
  <si>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</si>
  <si>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</si>
  <si>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</si>
  <si>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</si>
  <si>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</si>
  <si>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</si>
  <si>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</si>
  <si>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</si>
  <si>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</si>
  <si>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</si>
  <si>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</si>
  <si>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</si>
  <si>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</si>
  <si>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</si>
  <si>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</si>
  <si>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</si>
  <si>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</si>
  <si>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</si>
  <si>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</si>
  <si>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</si>
  <si>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</si>
  <si>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</si>
  <si>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</si>
  <si>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</si>
  <si>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</si>
  <si>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</si>
  <si>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</si>
  <si>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</si>
  <si>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</si>
  <si>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</si>
  <si>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</si>
  <si>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</si>
  <si>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</si>
  <si>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</si>
  <si>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</si>
  <si>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</si>
  <si>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</si>
  <si>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</si>
  <si>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</si>
  <si>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</si>
  <si>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</si>
  <si>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</si>
  <si>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</si>
  <si>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</si>
  <si>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</si>
  <si>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</si>
  <si>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</si>
  <si>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</si>
  <si>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</si>
  <si>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</si>
  <si>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</si>
  <si>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</si>
  <si>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</si>
  <si>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</si>
  <si>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</si>
  <si>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</si>
  <si>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</si>
  <si>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</si>
  <si>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</si>
  <si>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</si>
  <si>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</si>
  <si>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</si>
  <si>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</si>
  <si>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</si>
  <si>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</si>
  <si>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</si>
  <si>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</si>
  <si>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</si>
  <si>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</si>
  <si>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</si>
  <si>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</si>
  <si>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</si>
  <si>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</si>
  <si>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</si>
  <si>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</si>
  <si>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</si>
  <si>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</si>
  <si>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</si>
  <si>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</si>
  <si>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</si>
  <si>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</si>
  <si>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</si>
  <si>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</si>
  <si>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</si>
  <si>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</si>
  <si>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</si>
  <si>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</si>
  <si>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</si>
  <si>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</si>
  <si>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</si>
  <si>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</si>
  <si>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</si>
  <si>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</si>
  <si>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</si>
  <si>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</si>
  <si>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</si>
  <si>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</si>
  <si>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</si>
  <si>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</si>
  <si>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</si>
  <si>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</si>
  <si>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</si>
  <si>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</si>
  <si>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</si>
  <si>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</si>
  <si>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</si>
  <si>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</si>
  <si>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</si>
  <si>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</si>
  <si>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</si>
  <si>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</si>
  <si>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</si>
  <si>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</si>
  <si>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</si>
  <si>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</si>
  <si>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</si>
  <si>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</si>
  <si>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</si>
  <si>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</si>
  <si>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</si>
  <si>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</si>
  <si>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</si>
  <si>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</si>
  <si>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</si>
  <si>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</si>
  <si>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</si>
  <si>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</si>
  <si>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</si>
  <si>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</si>
  <si>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</si>
  <si>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</si>
  <si>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</si>
  <si>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</si>
  <si>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</si>
  <si>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</si>
  <si>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</si>
  <si>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</si>
  <si>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</si>
  <si>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</si>
  <si>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</si>
  <si>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</si>
  <si>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</si>
  <si>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</si>
  <si>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</si>
  <si>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</si>
  <si>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</si>
  <si>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</si>
  <si>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</si>
  <si>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</si>
  <si>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</si>
  <si>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</si>
  <si>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</si>
  <si>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</si>
  <si>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</si>
  <si>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</si>
  <si>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</si>
  <si>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</si>
  <si>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</si>
  <si>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</si>
  <si>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</si>
  <si>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</si>
  <si>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</si>
  <si>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</si>
  <si>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</si>
  <si>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</si>
  <si>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</si>
  <si>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</si>
  <si>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</si>
  <si>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</si>
  <si>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</si>
  <si>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</si>
  <si>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</si>
  <si>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</si>
  <si>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</si>
  <si>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</si>
  <si>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</si>
  <si>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</si>
  <si>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</si>
  <si>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</si>
  <si>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</si>
  <si>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</si>
  <si>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</si>
  <si>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</si>
  <si>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</si>
  <si>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</si>
  <si>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</si>
  <si>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</si>
  <si>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</si>
  <si>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</si>
  <si>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</si>
  <si>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</si>
  <si>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</si>
  <si>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</si>
  <si>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</si>
  <si>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</si>
  <si>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</si>
  <si>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</si>
  <si>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</si>
  <si>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</si>
  <si>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</si>
  <si>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</si>
  <si>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</si>
  <si>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</si>
  <si>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</si>
  <si>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</si>
  <si>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</si>
  <si>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</si>
  <si>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</si>
  <si>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</si>
  <si>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</si>
  <si>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</si>
  <si>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</si>
  <si>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</si>
  <si>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</si>
  <si>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</si>
  <si>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</si>
  <si>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</si>
  <si>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</si>
  <si>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</si>
  <si>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</si>
  <si>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</si>
  <si>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</si>
  <si>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</si>
  <si>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</si>
  <si>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</si>
  <si>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</si>
  <si>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</si>
  <si>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</si>
  <si>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</si>
  <si>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</si>
  <si>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</si>
  <si>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</si>
  <si>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</si>
  <si>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</si>
  <si>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</si>
  <si>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</si>
  <si>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</si>
  <si>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</si>
  <si>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</si>
  <si>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</si>
  <si>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</si>
  <si>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</si>
  <si>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</si>
  <si>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</si>
  <si>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</si>
  <si>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</si>
  <si>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</si>
  <si>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</si>
  <si>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</si>
  <si>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</si>
  <si>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</si>
  <si>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</si>
  <si>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</si>
  <si>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</si>
  <si>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</si>
  <si>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</si>
  <si>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</si>
  <si>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</si>
  <si>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</si>
  <si>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</si>
  <si>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</si>
  <si>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</si>
  <si>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</si>
  <si>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</si>
  <si>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</si>
  <si>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</si>
  <si>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</si>
  <si>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</si>
  <si>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</si>
  <si>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</si>
  <si>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</si>
  <si>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</si>
  <si>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</si>
  <si>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</si>
  <si>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</si>
  <si>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</si>
  <si>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</si>
  <si>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</si>
  <si>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</si>
  <si>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</si>
  <si>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</si>
  <si>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</si>
  <si>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</si>
  <si>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</si>
  <si>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</si>
  <si>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</si>
  <si>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</si>
  <si>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</si>
  <si>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</si>
  <si>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</si>
  <si>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</si>
  <si>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</si>
  <si>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</si>
  <si>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</si>
  <si>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</si>
  <si>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</si>
  <si>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</si>
  <si>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</si>
  <si>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</si>
  <si>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</si>
  <si>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</si>
  <si>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</si>
  <si>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</si>
  <si>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</si>
  <si>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</si>
  <si>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</si>
  <si>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</si>
  <si>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</si>
  <si>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</si>
  <si>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</si>
  <si>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</si>
  <si>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</si>
  <si>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</si>
  <si>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</si>
  <si>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</si>
  <si>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</si>
  <si>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</si>
  <si>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</si>
  <si>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</si>
  <si>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</si>
  <si>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</si>
  <si>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</si>
  <si>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</si>
  <si>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</si>
  <si>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</si>
  <si>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</si>
  <si>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Ventilační hlavice z polypropylenu (PP) DN 110</t>
  </si>
  <si>
    <t>1137980003</t>
  </si>
  <si>
    <t>721274103</t>
  </si>
  <si>
    <t>Ventily přivzdušňovací odpadních potrubí venkovní DN 110</t>
  </si>
  <si>
    <t>1296456971</t>
  </si>
  <si>
    <t>721290112</t>
  </si>
  <si>
    <t>Zkouška těsnosti kanalizace v objektech vodou DN 150 nebo DN 200</t>
  </si>
  <si>
    <t>414926142</t>
  </si>
  <si>
    <t>877355121</t>
  </si>
  <si>
    <t>Výřez a montáž odbočné tvarovky na potrubí z trub z tvrdého PVC DN 200</t>
  </si>
  <si>
    <t>90986665</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</si>
  <si>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</si>
  <si>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</si>
  <si>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</si>
  <si>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</si>
  <si>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</si>
  <si>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</si>
  <si>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</si>
  <si>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</si>
  <si>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</si>
  <si>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</si>
  <si>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</si>
  <si>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</si>
  <si>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</si>
  <si>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žlabu s krycím roštem polymerbetonového šířky do 200 mm</t>
  </si>
  <si>
    <t>-546435091</t>
  </si>
  <si>
    <t>59227101</t>
  </si>
  <si>
    <t>žlab odvodňovací z polymerbetonu bez spádu dna pozinkovaná hrana š 100mm</t>
  </si>
  <si>
    <t>1006908340</t>
  </si>
  <si>
    <t>712771255</t>
  </si>
  <si>
    <t>Provedení drenážní vrstvy vegetační střechy odvodnění osazením kontrolní šachty na střešní vpusť</t>
  </si>
  <si>
    <t>-1594661932</t>
  </si>
  <si>
    <t>69334333</t>
  </si>
  <si>
    <t>šachta kontrolní odvodnění vegetačních střech PA 300x300mm v 130mm</t>
  </si>
  <si>
    <t>-56884400</t>
  </si>
  <si>
    <t>721173401</t>
  </si>
  <si>
    <t>Potrubí z trub PVC SN4 svodné (ležaté) DN 110</t>
  </si>
  <si>
    <t>1471377539</t>
  </si>
  <si>
    <t>721173402</t>
  </si>
  <si>
    <t>Potrubí z trub PVC SN4 svodné (ležaté) DN 125</t>
  </si>
  <si>
    <t>-379703462</t>
  </si>
  <si>
    <t>721173403</t>
  </si>
  <si>
    <t>Potrubí z trub PVC SN4 svodné (ležaté) DN 160</t>
  </si>
  <si>
    <t>337647653</t>
  </si>
  <si>
    <t>721173736</t>
  </si>
  <si>
    <t>Potrubí z trub polyetylenových svařované dešťové DN 100</t>
  </si>
  <si>
    <t>1519907344</t>
  </si>
  <si>
    <t>721173737</t>
  </si>
  <si>
    <t>Potrubí z trub polyetylenových svařované dešťové DN 125</t>
  </si>
  <si>
    <t>-120537800</t>
  </si>
  <si>
    <t>721174005</t>
  </si>
  <si>
    <t>Potrubí z trub polypropylenových db20 svodné (ležaté) DN 110</t>
  </si>
  <si>
    <t>-1321830606</t>
  </si>
  <si>
    <t>721174006</t>
  </si>
  <si>
    <t>Potrubí z trub polypropylenových svodné db20 (ležaté) DN 125</t>
  </si>
  <si>
    <t>1644892409</t>
  </si>
  <si>
    <t>721174007</t>
  </si>
  <si>
    <t>Potrubí z trub polypropylenových svodné db20 (ležaté) DN 160</t>
  </si>
  <si>
    <t>-272281044</t>
  </si>
  <si>
    <t>721174043</t>
  </si>
  <si>
    <t>Potrubí z trub polypropylenových db20 připojovací DN 50</t>
  </si>
  <si>
    <t>-609683086</t>
  </si>
  <si>
    <t>721174044</t>
  </si>
  <si>
    <t>Potrubí z trub polypropylenových db20 připojovací DN 75</t>
  </si>
  <si>
    <t>1540883993</t>
  </si>
  <si>
    <t>721194109</t>
  </si>
  <si>
    <t>Vyměření přípojek na potrubí vyvedení a upevnění odpadních výpustek DN 110</t>
  </si>
  <si>
    <t>-1561978307</t>
  </si>
  <si>
    <t>721211421</t>
  </si>
  <si>
    <t>Podlahové vpusti se svislým odtokem DN 50/75/110 mřížka nerez 115x115</t>
  </si>
  <si>
    <t>-1387009232</t>
  </si>
  <si>
    <t>721212121</t>
  </si>
  <si>
    <t>Odtokové sprchové žlaby se zápachovou uzávěrkou a krycím roštem délky 700 mm</t>
  </si>
  <si>
    <t>-370700809</t>
  </si>
  <si>
    <t>721239114</t>
  </si>
  <si>
    <t>Střešní vtoky (vpusti) montáž střešních vtoků ostatních typů se svislým odtokem do DN 160</t>
  </si>
  <si>
    <t>-1456845448</t>
  </si>
  <si>
    <t>56231116</t>
  </si>
  <si>
    <t>vtok střešní pro PVC izolaci pochůzných střech s vyhříváním 75-160mm</t>
  </si>
  <si>
    <t>-324883661</t>
  </si>
  <si>
    <t>722181224x</t>
  </si>
  <si>
    <t>Ochrana potrubí termoizolačními trubicemi z pěnového polyetylenu PE přilepenými v příčných a podélných spojích, tloušťky izolace přes 6 do 9 mm, vnitřního průměru izolace DN přes 63 mm</t>
  </si>
  <si>
    <t>-1603986329</t>
  </si>
  <si>
    <t>722181246</t>
  </si>
  <si>
    <t>Ochrana potrubí termoizolačními trubicemi z pěnového polyetylenu PE přilepenými v příčných a podélných spojích, tloušťky izolace přes 13 do 20 mm, vnitřního průměru izolace DN přes 110 mm</t>
  </si>
  <si>
    <t>-300065928</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</si>
  <si>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</si>
  <si>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</si>
  <si>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</si>
  <si>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</si>
  <si>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</si>
  <si>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</si>
  <si>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</si>
  <si>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</si>
  <si>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</si>
  <si>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</si>
  <si>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</si>
  <si>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</si>
  <si>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</si>
  <si>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</si>
  <si>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 vnitřní kanalizace stanovený procentní sazbou (%) z ceny vodorovná dopravní vzdálenost do 50 m v objektech výšky přes 12 do 24 m</t>
  </si>
  <si>
    <t>-1003129555</t>
  </si>
  <si>
    <t>722</t>
  </si>
  <si>
    <t>Zdravotechnika - vnitřní vodovod</t>
  </si>
  <si>
    <t>722190401</t>
  </si>
  <si>
    <t>Zřízení přípojek na potrubí vyvedení a upevnění výpustek do DN 25</t>
  </si>
  <si>
    <t>572804805</t>
  </si>
  <si>
    <t>722290234</t>
  </si>
  <si>
    <t>Zkoušky, proplach a desinfekce vodovodního potrubí proplach a desinfekce vodovodního potrubí do DN 80</t>
  </si>
  <si>
    <t>-1685765883</t>
  </si>
  <si>
    <t>871211211</t>
  </si>
  <si>
    <t>Montáž vodovodního potrubí z plastů v otevřeném výkopu z polyetylenu PE 100 svařovaných elektrotvarovkou SDR 11/PN16 D 63 x 5,8 mm</t>
  </si>
  <si>
    <t>-1199136048</t>
  </si>
  <si>
    <t>28613113</t>
  </si>
  <si>
    <t>trubka vodovodní PE100 PN 16 SDR11 63x5,8mm</t>
  </si>
  <si>
    <t>2130000214</t>
  </si>
  <si>
    <t>10*1,1 'Přepočtené koeficientem množství</t>
  </si>
  <si>
    <t>871231211</t>
  </si>
  <si>
    <t>Montáž vodovodního potrubí z plastů v otevřeném výkopu z polyetylenu PE 100 svařovaných elektrotvarovkou SDR 11/PN16 D 75 x 6,8 mm</t>
  </si>
  <si>
    <t>-1442380415</t>
  </si>
  <si>
    <t>28613114</t>
  </si>
  <si>
    <t>trubka vodovodní PE100 PN 16 SDR11 75x6,8mm</t>
  </si>
  <si>
    <t>1243700380</t>
  </si>
  <si>
    <t>13*1,1 'Přepočtené koeficientem množství</t>
  </si>
  <si>
    <t>722130233</t>
  </si>
  <si>
    <t>Potrubí z ocelových trubek pozinkovaných závitových svařovaných běžných DN 25</t>
  </si>
  <si>
    <t>-1399878287</t>
  </si>
  <si>
    <t>722130236</t>
  </si>
  <si>
    <t>Potrubí z ocelových trubek pozinkovaných závitových svařovaných běžných DN 50</t>
  </si>
  <si>
    <t>-1744545935</t>
  </si>
  <si>
    <t>722174002</t>
  </si>
  <si>
    <t>Potrubí z plastových trubek z polypropylenu PPR svařovaných polyfúzně PN 16 (SDR 7,4) D 20 x 2,8</t>
  </si>
  <si>
    <t>2014482154</t>
  </si>
  <si>
    <t>722174003</t>
  </si>
  <si>
    <t>Potrubí z plastových trubek z polypropylenu PPR svařovaných polyfúzně PN 16 (SDR 7,4) D 25 x 3,5</t>
  </si>
  <si>
    <t>-1539165290</t>
  </si>
  <si>
    <t>722174004</t>
  </si>
  <si>
    <t>Potrubí z plastových trubek z polypropylenu PPR svařovaných polyfúzně PN 16 (SDR 7,4) D 32 x 4,4</t>
  </si>
  <si>
    <t>-1074395032</t>
  </si>
  <si>
    <t>722174005</t>
  </si>
  <si>
    <t>Potrubí z plastových trubek z polypropylenu PPR svařovaných polyfúzně PN 16 (SDR 7,4) D 40 x 5,5</t>
  </si>
  <si>
    <t>-1970372093</t>
  </si>
  <si>
    <t>722174006</t>
  </si>
  <si>
    <t>Potrubí z plastových trubek z polypropylenu PPR svařovaných polyfúzně PN 16 (SDR 7,4) D 50 x 6,9</t>
  </si>
  <si>
    <t>628874247</t>
  </si>
  <si>
    <t>722174007</t>
  </si>
  <si>
    <t>Potrubí z plastových trubek z polypropylenu PPR svařovaných polyfúzně PN 16 (SDR 7,4) D 63 x 8,6</t>
  </si>
  <si>
    <t>-2121710875</t>
  </si>
  <si>
    <t>722174008</t>
  </si>
  <si>
    <t>Potrubí z plastových trubek z polypropylenu PPR svařovaných polyfúzně PN 16 (SDR 7,4) D 75 x 10,3</t>
  </si>
  <si>
    <t>15905226</t>
  </si>
  <si>
    <t>722181221</t>
  </si>
  <si>
    <t>Ochrana potrubí termoizolačními trubicemi z pěnového polyetylenu PE přilepenými v příčných a podélných spojích, tloušťky izolace přes 6 do 9 mm, vnitřního průměru izolace DN do 22 mm</t>
  </si>
  <si>
    <t>1568177589</t>
  </si>
  <si>
    <t>722181222</t>
  </si>
  <si>
    <t>Ochrana potrubí termoizolačními trubicemi z pěnového polyetylenu PE přilepenými v příčných a podélných spojích, tloušťky izolace přes 6 do 9 mm, vnitřního průměru izolace DN přes 22 do 45 mm</t>
  </si>
  <si>
    <t>-101693359</t>
  </si>
  <si>
    <t>48+38+26</t>
  </si>
  <si>
    <t>722181223</t>
  </si>
  <si>
    <t>Ochrana potrubí termoizolačními trubicemi z pěnového polyetylenu PE přilepenými v příčných a podélných spojích, tloušťky izolace přes 6 do 9 mm, vnitřního průměru izolace DN přes 45 do 63 mm</t>
  </si>
  <si>
    <t>-1967835254</t>
  </si>
  <si>
    <t>10+13</t>
  </si>
  <si>
    <t>722181224</t>
  </si>
  <si>
    <t>891430256</t>
  </si>
  <si>
    <t>722181231</t>
  </si>
  <si>
    <t>Ochrana potrubí termoizolačními trubicemi z pěnového polyetylenu PE přilepenými v příčných a podélných spojích, tloušťky izolace přes 9 do 13 mm, vnitřního průměru izolace DN do 22 mm</t>
  </si>
  <si>
    <t>-943165362</t>
  </si>
  <si>
    <t>722224116</t>
  </si>
  <si>
    <t>Armatury s jedním závitem kohouty plnicí a vypouštěcí PN 10 G 3/4"</t>
  </si>
  <si>
    <t>-52174637</t>
  </si>
  <si>
    <t>722240121</t>
  </si>
  <si>
    <t>Armatury z plastických hmot kohouty (PPR) kulové DN 16</t>
  </si>
  <si>
    <t>1103987629</t>
  </si>
  <si>
    <t>722240122</t>
  </si>
  <si>
    <t>Armatury z plastických hmot kohouty (PPR) kulové DN 20</t>
  </si>
  <si>
    <t>1121523830</t>
  </si>
  <si>
    <t>722240123</t>
  </si>
  <si>
    <t>Armatury z plastických hmot kohouty (PPR) kulové DN 25</t>
  </si>
  <si>
    <t>-282643676</t>
  </si>
  <si>
    <t>722240124</t>
  </si>
  <si>
    <t>Armatury z plastických hmot kohouty (PPR) kulové DN 32</t>
  </si>
  <si>
    <t>67324103</t>
  </si>
  <si>
    <t>722240125</t>
  </si>
  <si>
    <t>Armatury z plastických hmot kohouty (PPR) kulové DN 40</t>
  </si>
  <si>
    <t>1923782111</t>
  </si>
  <si>
    <t>722240126</t>
  </si>
  <si>
    <t>Armatury z plastických hmot kohouty (PPR) kulové DN 50</t>
  </si>
  <si>
    <t>353000825</t>
  </si>
  <si>
    <t>722240127</t>
  </si>
  <si>
    <t>Armatury z plastických hmot kohouty (PPR) kulové DN 63</t>
  </si>
  <si>
    <t>1460831322</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</si>
  <si>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</si>
  <si>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</si>
  <si>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</si>
  <si>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</si>
  <si>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</si>
  <si>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</si>
  <si>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</si>
  <si>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</si>
  <si>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</si>
  <si>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</si>
  <si>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</si>
  <si>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</si>
  <si>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 vnitřní vodovod stanovený procentní sazbou (%) z ceny vodorovná dopravní vzdálenost do 50 m v objektech výšky přes 12 do 24 m</t>
  </si>
  <si>
    <t>863768200</t>
  </si>
  <si>
    <t>723</t>
  </si>
  <si>
    <t>Zdravotechnika - vnitřní plynovod</t>
  </si>
  <si>
    <t>733190107</t>
  </si>
  <si>
    <t>Zkoušky těsnosti potrubí, manžety prostupové z trubek ocelových zkoušky těsnosti potrubí (za provozu) z trubek ocelových závitových DN do 40</t>
  </si>
  <si>
    <t>-642573178</t>
  </si>
  <si>
    <t>723111203</t>
  </si>
  <si>
    <t>Potrubí z ocelových trubek závitových černých spojovaných svařováním, bezešvých běžných DN 20</t>
  </si>
  <si>
    <t>1520655371</t>
  </si>
  <si>
    <t>723111204</t>
  </si>
  <si>
    <t>Potrubí z ocelových trubek závitových černých spojovaných svařováním, bezešvých běžných DN 25</t>
  </si>
  <si>
    <t>1569824200</t>
  </si>
  <si>
    <t>723170114</t>
  </si>
  <si>
    <t>Potrubí z plastových trub Pe100 spojovaných elektrotvarovkami PN 0,4 MPa (SDR 11) D 32 x 3,0 mm</t>
  </si>
  <si>
    <t>161984562</t>
  </si>
  <si>
    <t>723231162</t>
  </si>
  <si>
    <t>Armatury se dvěma závity kohouty kulové PN 42 do 185°C plnoprůtokové vnitřní závit těžká řada G 1/2"</t>
  </si>
  <si>
    <t>-272641321</t>
  </si>
  <si>
    <t>723231163</t>
  </si>
  <si>
    <t>Armatury se dvěma závity kohouty kulové PN 42 do 185°C plnoprůtokové vnitřní závit těžká řada G 3/4"</t>
  </si>
  <si>
    <t>1051783376</t>
  </si>
  <si>
    <t>723231164</t>
  </si>
  <si>
    <t>Armatury se dvěma závity kohouty kulové PN 42 do 185°C plnoprůtokové vnitřní závit těžká řada G 1"</t>
  </si>
  <si>
    <t>728456842</t>
  </si>
  <si>
    <t>Zapojení zařízení</t>
  </si>
  <si>
    <t>Tlakoměr prům 160, 0-6kPa</t>
  </si>
  <si>
    <t>Ochranný nátěr žluté barvy</t>
  </si>
  <si>
    <t>bm</t>
  </si>
  <si>
    <t>998723203</t>
  </si>
  <si>
    <t>Přesun hmot pro vnitřní plynovod stanovený procentní sazbou (%) z ceny vodorovná dopravní vzdálenost do 50 m v objektech výšky přes 12 do 24 m</t>
  </si>
  <si>
    <t>-135028167</t>
  </si>
  <si>
    <t>725</t>
  </si>
  <si>
    <t>Zdravotechnika - zařizovací předměty</t>
  </si>
  <si>
    <t>725112022</t>
  </si>
  <si>
    <t>Zařízení záchodů klozety keramické závěsné na nosné stěny s hlubokým splachováním odpad vodorovný</t>
  </si>
  <si>
    <t>soubor</t>
  </si>
  <si>
    <t>86158084</t>
  </si>
  <si>
    <t>725121023</t>
  </si>
  <si>
    <t>Pisoárové záchodky splachovače automatické s napájecím zdrojem skupinové</t>
  </si>
  <si>
    <t>-196344513</t>
  </si>
  <si>
    <t>725121525</t>
  </si>
  <si>
    <t>Pisoárové záchodky keramické automatické s radarovým senzorem</t>
  </si>
  <si>
    <t>1261631113</t>
  </si>
  <si>
    <t>725211604</t>
  </si>
  <si>
    <t>Umyvadla keramická bílá bez výtokových armatur připevněná na stěnu šrouby bez sloupu nebo krytu na sifon, šířka umyvadla 650 mm</t>
  </si>
  <si>
    <t>1578313894</t>
  </si>
  <si>
    <t>725241112</t>
  </si>
  <si>
    <t>Sprchové vaničky akrylátové čtvercové 900x900 mm</t>
  </si>
  <si>
    <t>-118568383</t>
  </si>
  <si>
    <t>725331111</t>
  </si>
  <si>
    <t>Výlevky bez výtokových armatur a splachovací nádrže keramické se sklopnou plastovou mřížkou 425 mm</t>
  </si>
  <si>
    <t>384759635</t>
  </si>
  <si>
    <t>725813111</t>
  </si>
  <si>
    <t>Ventily rohové bez připojovací trubičky nebo flexi hadičky G 1/2"</t>
  </si>
  <si>
    <t>1942233616</t>
  </si>
  <si>
    <t>725821325</t>
  </si>
  <si>
    <t>Baterie dřezové stojánkové pákové s otáčivým ústím a délkou ramínka 220 mm</t>
  </si>
  <si>
    <t>-417014801</t>
  </si>
  <si>
    <t>725822613</t>
  </si>
  <si>
    <t>Baterie umyvadlové stojánkové pákové s výpustí</t>
  </si>
  <si>
    <t>199254975</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</si>
  <si>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</si>
  <si>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</si>
  <si>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</si>
  <si>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</si>
  <si>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</si>
  <si>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</si>
  <si>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</si>
  <si>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</si>
  <si>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</si>
  <si>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</si>
  <si>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</si>
  <si>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</si>
  <si>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Předstěnové instalační systémy pro zazdění do masivních zděných konstrukcí pro závěsné klozety ovládání zepředu, stavební výška 1080 mm</t>
  </si>
  <si>
    <t>-1695133939</t>
  </si>
  <si>
    <t>726121001</t>
  </si>
  <si>
    <t>Předstěnové instalační systémy do bytových jader upevnění mezi dvě stěny pro závěsné klozety stavební výška 1120 mm</t>
  </si>
  <si>
    <t>-511438766</t>
  </si>
  <si>
    <t>998725203</t>
  </si>
  <si>
    <t>Přesun hmot pro zařizovací předměty stanovený procentní sazbou (%) z ceny vodorovná dopravní vzdálenost do 50 m v objektech výšky přes 12 do 24 m</t>
  </si>
  <si>
    <t>-970268373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</si>
  <si>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</si>
  <si>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</si>
  <si>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</si>
  <si>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</si>
  <si>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</si>
  <si>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</si>
  <si>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</si>
  <si>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</si>
  <si>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</si>
  <si>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</si>
  <si>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</si>
  <si>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</si>
  <si>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</si>
  <si>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</si>
  <si>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</si>
  <si>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</si>
  <si>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</si>
  <si>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</si>
  <si>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</si>
  <si>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</si>
  <si>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</si>
  <si>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</si>
  <si>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</si>
  <si>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</si>
  <si>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</si>
  <si>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</si>
  <si>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</si>
  <si>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</si>
  <si>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</si>
  <si>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</si>
  <si>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</si>
  <si>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</si>
  <si>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</si>
  <si>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</si>
  <si>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</si>
  <si>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</si>
  <si>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</si>
  <si>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</si>
  <si>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</si>
  <si>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</si>
  <si>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</si>
  <si>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</si>
  <si>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</si>
  <si>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</si>
  <si>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</si>
  <si>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</si>
  <si>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</si>
  <si>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</si>
  <si>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</si>
  <si>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</si>
  <si>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</si>
  <si>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</si>
  <si>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</si>
  <si>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</si>
  <si>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</si>
  <si>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</si>
  <si>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</si>
  <si>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</si>
  <si>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</si>
  <si>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</si>
  <si>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</si>
  <si>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</si>
  <si>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</si>
  <si>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</si>
  <si>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</si>
  <si>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</si>
  <si>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</si>
  <si>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</si>
  <si>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</si>
  <si>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</si>
  <si>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</si>
  <si>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</si>
  <si>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</si>
  <si>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</si>
  <si>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</si>
  <si>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</si>
  <si>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</si>
  <si>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</si>
  <si>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</si>
  <si>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</si>
  <si>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</si>
  <si>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</si>
  <si>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</si>
  <si>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</si>
  <si>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</si>
  <si>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</si>
  <si>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</si>
  <si>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</si>
  <si>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</si>
  <si>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</si>
  <si>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</si>
  <si>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</si>
  <si>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</si>
  <si>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</si>
  <si>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</si>
  <si>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</si>
  <si>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</si>
  <si>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</si>
  <si>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</si>
  <si>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</si>
  <si>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</si>
  <si>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</si>
  <si>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</si>
  <si>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</si>
  <si>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</si>
  <si>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</si>
  <si>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</si>
  <si>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</si>
  <si>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</si>
  <si>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</si>
  <si>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</si>
  <si>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</si>
  <si>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</si>
  <si>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</si>
  <si>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</si>
  <si>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</si>
  <si>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</si>
  <si>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</si>
  <si>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</si>
  <si>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</si>
  <si>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</si>
  <si>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</si>
  <si>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</si>
  <si>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</si>
  <si>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</si>
  <si>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</si>
  <si>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</si>
  <si>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</si>
  <si>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</si>
  <si>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</si>
  <si>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</si>
  <si>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</si>
  <si>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</si>
  <si>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</si>
  <si>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</si>
  <si>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</si>
  <si>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</si>
  <si>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</si>
  <si>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</si>
  <si>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</si>
  <si>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</si>
  <si>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</si>
  <si>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nádoba</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</si>
  <si>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</si>
  <si>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</si>
  <si>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</si>
  <si>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</si>
  <si>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</si>
  <si>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</si>
  <si>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</si>
  <si>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</si>
  <si>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</si>
  <si>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</si>
  <si>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</si>
  <si>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</si>
  <si>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</si>
  <si>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</si>
  <si>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</si>
  <si>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</si>
  <si>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</si>
  <si>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</si>
  <si>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</si>
  <si>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</si>
  <si>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</si>
  <si>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</si>
  <si>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</si>
  <si>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</si>
  <si>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</si>
  <si>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</si>
  <si>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</si>
  <si>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</si>
  <si>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</si>
  <si>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</si>
  <si>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</si>
  <si>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</si>
  <si>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</si>
  <si>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</si>
  <si>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</si>
  <si>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</si>
  <si>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</si>
  <si>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</si>
  <si>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</si>
  <si>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</si>
  <si>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</si>
  <si>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</si>
  <si>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</si>
  <si>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</si>
  <si>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</si>
  <si>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</si>
  <si>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</si>
  <si>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</si>
  <si>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</si>
  <si>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</si>
  <si>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</si>
  <si>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</si>
  <si>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</si>
  <si>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</si>
  <si>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regul. ventilů, termostatu s průtokovým regulátorem na vratném potrubí každého okruhu a dvou kombinovaných ventilů s automatickým odvzdušňovačem a vypouštěním, úprava povrchu - práškově lakováno 2 okruhy</t>
  </si>
  <si>
    <t>3.27</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</si>
  <si>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regul. ventilů, termostatu s průtokovým regulátorem na vratném potrubí každého okruhu a dvou kombinovaných ventilů s automatickým odvzdušňovačem a vypouštěním, úprava povrchu - práškově lakováno 3 okruhy</t>
  </si>
  <si>
    <t>3.28</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</si>
  <si>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regul. ventilů, termostatu s průtokovým regulátorem na vratném potrubí každého okruhu a dvou kombinovaných ventilů s automatickým odvzdušňovačem a vypouštěním, úprava povrchu - práškově lakováno 4 okruhy</t>
  </si>
  <si>
    <t>3.29</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</si>
  <si>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regul. ventilů, termostatu s průtokovým regulátorem na vratném potrubí každého okruhu a dvou kombinovaných ventilů s automatickým odvzdušňovačem a vypouštěním, úprava povrchu - práškově lakováno 6 okruhů</t>
  </si>
  <si>
    <t>3.30</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</si>
  <si>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regul. ventilů, termostatu s průtokovým regulátorem na vratném potrubí každého okruhu a dvou kombinovaných ventilů s automatickým odvzdušňovačem a vypouštěním, úprava povrchu - práškově lakováno 8 okruhů</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</si>
  <si>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</si>
  <si>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</si>
  <si>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</si>
  <si>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</si>
  <si>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</si>
  <si>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</si>
  <si>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</si>
  <si>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</si>
  <si>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</si>
  <si>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</si>
  <si>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</si>
  <si>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</si>
  <si>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</si>
  <si>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</si>
  <si>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</si>
  <si>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</si>
  <si>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</si>
  <si>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</si>
  <si>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</si>
  <si>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</si>
  <si>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</si>
  <si>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</si>
  <si>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</si>
  <si>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</si>
  <si>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</si>
  <si>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</si>
  <si>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</si>
  <si>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</si>
  <si>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</si>
  <si>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</si>
  <si>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</si>
  <si>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</si>
  <si>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</si>
  <si>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</si>
  <si>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</si>
  <si>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</si>
  <si>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</si>
  <si>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</si>
  <si>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</si>
  <si>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</si>
  <si>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</si>
  <si>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</si>
  <si>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</si>
  <si>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</si>
  <si>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</si>
  <si>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</si>
  <si>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</si>
  <si>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</si>
  <si>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</si>
  <si>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</si>
  <si>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</si>
  <si>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</si>
  <si>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</si>
  <si>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</si>
  <si>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</si>
  <si>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</si>
  <si>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</si>
  <si>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</si>
  <si>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</si>
  <si>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</si>
  <si>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</si>
  <si>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</si>
  <si>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</si>
  <si>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</si>
  <si>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</si>
  <si>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</si>
  <si>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</si>
  <si>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</si>
  <si>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</si>
  <si>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</si>
  <si>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</si>
  <si>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</si>
  <si>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 vzduchotechniku stanovený procentní sazbou (%) z ceny vodorovná dopravní vzdálenost do 50 m v objektech výšky přes 12 do 24 m</t>
  </si>
  <si>
    <t>-335863306</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</si>
  <si>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</si>
  <si>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</si>
  <si>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</si>
  <si>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</si>
  <si>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</si>
  <si>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</si>
  <si>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</si>
  <si>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</si>
  <si>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 a izolace</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</si>
  <si>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</si>
  <si>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</si>
  <si>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</si>
  <si>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</si>
  <si>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</si>
  <si>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</si>
  <si>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</si>
  <si>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130m3/h při 180Pa</t>
  </si>
  <si>
    <t>Odtahový  ventilátor 3B, 155m3/h při 180Pa</t>
  </si>
  <si>
    <t>Odtahový ventilátor volný výběr (světlík), 160m3/h při 150Pa</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</si>
  <si>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</si>
  <si>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</si>
  <si>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</si>
  <si>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</si>
  <si>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</si>
  <si>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</si>
  <si>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</si>
  <si>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</si>
  <si>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</si>
  <si>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</si>
  <si>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</si>
  <si>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</si>
  <si>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</si>
  <si>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</si>
  <si>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</si>
  <si>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</si>
  <si>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</si>
  <si>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</si>
  <si>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</si>
  <si>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</si>
  <si>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</si>
  <si>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</si>
  <si>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</si>
  <si>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</si>
  <si>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</si>
  <si>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</si>
  <si>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</si>
  <si>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</si>
  <si>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</si>
  <si>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</si>
  <si>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</si>
  <si>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</si>
  <si>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</si>
  <si>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</si>
  <si>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</si>
  <si>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</si>
  <si>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</si>
  <si>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Talířový ventil do SDK s regulací, DN125</t>
  </si>
  <si>
    <t>1.6.2</t>
  </si>
  <si>
    <t>Odtahová mřížka 1500x100, bez požadavku na regulaci. Místnost 1.15.</t>
  </si>
  <si>
    <t>1.6.3</t>
  </si>
  <si>
    <t>Hranatá přívodní mřížka 300x200 napojena na kruhové potrubí DN125 -  nastavitelné lamely</t>
  </si>
  <si>
    <t>1.6.4</t>
  </si>
  <si>
    <t>Hranatá přívodní mřížka 600x200 napojena na kruhové potrubí DN125 -  nastavitelné lamely</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</si>
  <si>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</si>
  <si>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</si>
  <si>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</si>
  <si>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</si>
  <si>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</si>
  <si>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</si>
  <si>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</si>
  <si>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</si>
  <si>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</si>
  <si>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</si>
  <si>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1.6.10</t>
  </si>
  <si>
    <t>Plastové mřížky 200x150 pro potrubí ve světlíku</t>
  </si>
  <si>
    <t>1482364284</t>
  </si>
  <si>
    <t>1.6.11</t>
  </si>
  <si>
    <t>Kulaté mřížky na konec SPIRO potrubí DN125 pro technické zázemí v přízemí, regulace není nutná</t>
  </si>
  <si>
    <t>960225960</t>
  </si>
  <si>
    <t>1.6.12</t>
  </si>
  <si>
    <t>Obdelníkové mřížky např 325x75 na SPIRO potrubí DN125 pro technické zázemí v přízemí, regulace není nutná</t>
  </si>
  <si>
    <t>-1049844438</t>
  </si>
  <si>
    <t>1.6.13</t>
  </si>
  <si>
    <t>Kulaté mřížky na konec potrubí 200x250 pro odtah z openspace v přízemí, regulace není nutná</t>
  </si>
  <si>
    <t>-1362743371</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</si>
  <si>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</si>
  <si>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</si>
  <si>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</si>
  <si>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</si>
  <si>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</si>
  <si>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</si>
  <si>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</si>
  <si>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</si>
  <si>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</si>
  <si>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</si>
  <si>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</si>
  <si>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</si>
  <si>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</si>
  <si>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 DN125</t>
  </si>
  <si>
    <t>1.7.8</t>
  </si>
  <si>
    <t>Tepelná izoalce potrubí 40mm</t>
  </si>
  <si>
    <t>1.7.9</t>
  </si>
  <si>
    <t>Požární izolace potrubí, spec. V TZ</t>
  </si>
  <si>
    <t>-1754594885</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</si>
  <si>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</si>
  <si>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</si>
  <si>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</si>
  <si>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</si>
  <si>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</si>
  <si>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</si>
  <si>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</si>
  <si>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</si>
  <si>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</si>
  <si>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</si>
  <si>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</si>
  <si>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</si>
  <si>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</si>
  <si>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</si>
  <si>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</si>
  <si>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</si>
  <si>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</si>
  <si>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</si>
  <si>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</si>
  <si>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</si>
  <si>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</si>
  <si>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Radiální ventilátor pro větrání CHÚC, průtok 3300 m3/h, tlak 300Pa</t>
  </si>
  <si>
    <t>15.3</t>
  </si>
  <si>
    <t>uzavírací klapka se servopohonem 700x400</t>
  </si>
  <si>
    <t>15.4</t>
  </si>
  <si>
    <t>nasávací a vypouštěcí mřížky na hranaté potrubí, 700/400</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</si>
  <si>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</si>
  <si>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</si>
  <si>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</si>
  <si>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</si>
  <si>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</si>
  <si>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</si>
  <si>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</si>
  <si>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</si>
  <si>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</si>
  <si>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</si>
  <si>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</si>
  <si>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</si>
  <si>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</si>
  <si>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</si>
  <si>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</si>
  <si>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</si>
  <si>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</si>
  <si>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</si>
  <si>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</si>
  <si>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</si>
  <si>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</si>
  <si>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</si>
  <si>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</si>
  <si>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</si>
  <si>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</si>
  <si>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</si>
  <si>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</si>
  <si>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</si>
  <si>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</si>
  <si>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</si>
  <si>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</si>
  <si>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</si>
  <si>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</si>
  <si>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</si>
  <si>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</si>
  <si>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</si>
  <si>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</si>
  <si>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</si>
  <si>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</si>
  <si>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</si>
  <si>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</si>
  <si>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</si>
  <si>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</si>
  <si>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</si>
  <si>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</si>
  <si>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</si>
  <si>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</si>
  <si>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</si>
  <si>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</si>
  <si>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</si>
  <si>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</si>
  <si>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</si>
  <si>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</si>
  <si>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</si>
  <si>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</si>
  <si>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</si>
  <si>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</si>
  <si>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</si>
  <si>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</si>
  <si>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</si>
  <si>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</si>
  <si>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</si>
  <si>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</si>
  <si>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</si>
  <si>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</si>
  <si>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</si>
  <si>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</si>
  <si>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sypaninou z jakékoliv horniny strojně s uložením výkopku ve vrstvách se zhutněním v prostorách s omezeným pohybem stroje s urovnáním povrchu zásypu</t>
  </si>
  <si>
    <t>-1343521031</t>
  </si>
  <si>
    <t>45*2,8</t>
  </si>
  <si>
    <t>175111201</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</si>
  <si>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</si>
  <si>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-946662009</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</si>
  <si>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</si>
  <si>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</si>
  <si>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</si>
  <si>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</si>
  <si>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</si>
  <si>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</si>
  <si>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</si>
  <si>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</si>
  <si>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</si>
  <si>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</si>
  <si>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</si>
  <si>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</si>
  <si>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nadzákladové z lomového kamene štípaného nebo ručně vybíraného na maltu z pravidelných kamenů (na vazbu) objemu 1 kusu kamene do 0,02 m3, šířka spáry přes 10 do 20 mm</t>
  </si>
  <si>
    <t>1248876564</t>
  </si>
  <si>
    <t>vyskládání nové zídky u pódia</t>
  </si>
  <si>
    <t>0,4*1,2*(3,2+1,3)</t>
  </si>
  <si>
    <t>0,2*0,65*6,5</t>
  </si>
  <si>
    <t>311213912</t>
  </si>
  <si>
    <t>Zdivo nadzákladové z lomového kamene štípaného nebo ručně vybíraného na maltu Příplatek k cenám za lícování zdiva oboustranné</t>
  </si>
  <si>
    <t>2077526507</t>
  </si>
  <si>
    <t>316911111x</t>
  </si>
  <si>
    <t>Osazení kamenných krycích desek na cementovou maltu s vyspárováním i vypálením spár, tl. desek do 180 mm</t>
  </si>
  <si>
    <t>1694163163</t>
  </si>
  <si>
    <t>0,5*(3,2+1,3)</t>
  </si>
  <si>
    <t>0,3*6,5</t>
  </si>
  <si>
    <t>628631221</t>
  </si>
  <si>
    <t>Spárování zdí a valů ze zdiva kvádrového cementovou maltou hl do 30 mm</t>
  </si>
  <si>
    <t>1925772322</t>
  </si>
  <si>
    <t>2*1,2*(3,2+1,3)</t>
  </si>
  <si>
    <t>2*0,65*6,5</t>
  </si>
  <si>
    <t>961021311</t>
  </si>
  <si>
    <t>Bourání základů ze zdiva kamenného na jakoukoli maltu</t>
  </si>
  <si>
    <t>1799837311</t>
  </si>
  <si>
    <t>0,45*31,5*3,0</t>
  </si>
  <si>
    <t>962022491</t>
  </si>
  <si>
    <t>Bourání zdiva nadzákladového kamenného na maltu cementovou, objemu přes 1 m3</t>
  </si>
  <si>
    <t>-860037200</t>
  </si>
  <si>
    <t>rozebrání zídek pro související zemní práce</t>
  </si>
  <si>
    <t>963051113</t>
  </si>
  <si>
    <t>Bourání železobetonových stropů deskových, tl. přes 80 mm</t>
  </si>
  <si>
    <t>-751265982</t>
  </si>
  <si>
    <t>45*0,15 "bourání stropu pódia</t>
  </si>
  <si>
    <t>976027231</t>
  </si>
  <si>
    <t>Vybourání kamenných obrub, krycích desek krycích desek ukončujících horní plochu zdiva, tl. do 100 mm</t>
  </si>
  <si>
    <t>1031703031</t>
  </si>
  <si>
    <t>zpětné osazení krycích desek zídek</t>
  </si>
  <si>
    <t>985131221</t>
  </si>
  <si>
    <t>Očištění ploch stěn, rubu kleneb a podlah tryskání pískem nesušeným (torbo)</t>
  </si>
  <si>
    <t>667890957</t>
  </si>
  <si>
    <t>997</t>
  </si>
  <si>
    <t>Přesun sutě</t>
  </si>
  <si>
    <t>997013111</t>
  </si>
  <si>
    <t>Vnitrostaveništní doprava suti a vybouraných hmot vodorovně do 50 m svisle s použitím mechanizace pro budovy a haly výšky do 6 m</t>
  </si>
  <si>
    <t>275335207</t>
  </si>
  <si>
    <t>997013219</t>
  </si>
  <si>
    <t>Vnitrostaveništní doprava suti a vybouraných hmot vodorovně do 50 m Příplatek k cenám -3111 až -3217 za zvětšenou vodorovnou dopravu přes vymezenou dopravní vzdálenost za každých dalších i započatých 10 m</t>
  </si>
  <si>
    <t>1469221146</t>
  </si>
  <si>
    <t>122,62*4 'Přepočtené koeficientem množství</t>
  </si>
  <si>
    <t>997013511</t>
  </si>
  <si>
    <t>Odvoz suti a vybouraných hmot z meziskládky na skládku s naložením a se složením, na vzdálenost do 1 km</t>
  </si>
  <si>
    <t>691010160</t>
  </si>
  <si>
    <t>997013509</t>
  </si>
  <si>
    <t>Odvoz suti a vybouraných hmot na skládku nebo meziskládku se složením, na vzdálenost Příplatek k ceně za každý další i započatý 1 km přes 1 km</t>
  </si>
  <si>
    <t>279326280</t>
  </si>
  <si>
    <t>16,2*19 'Přepočtené koeficientem množství</t>
  </si>
  <si>
    <t>997013631</t>
  </si>
  <si>
    <t>Poplatek za uložení stavebního odpadu na skládce (skládkovné) směsného stavebního a demoličního zatříděného do Katalogu odpadů pod kódem 17 09 04</t>
  </si>
  <si>
    <t>-1385904792</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</si>
  <si>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</si>
  <si>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</si>
  <si>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</si>
  <si>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</si>
  <si>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</si>
  <si>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</si>
  <si>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</si>
  <si>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</si>
  <si>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</si>
  <si>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</si>
  <si>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</si>
  <si>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</si>
  <si>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</si>
  <si>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</si>
  <si>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</si>
  <si>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</si>
  <si>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</si>
  <si>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</si>
  <si>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</si>
  <si>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</si>
  <si>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</si>
  <si>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</si>
  <si>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</si>
  <si>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</si>
  <si>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</si>
  <si>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</si>
  <si>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</si>
  <si>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</si>
  <si>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</si>
  <si>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</si>
  <si>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Montáž sloupků a vzpěr plotových ocelových trubkových nebo profilovaných výšky přes 2 do 2,6 m se zabetonováním do 0,08 m3 do připravených jamek</t>
  </si>
  <si>
    <t>-1068506147</t>
  </si>
  <si>
    <t>38,2/2,5</t>
  </si>
  <si>
    <t>16+1</t>
  </si>
  <si>
    <t>55342253</t>
  </si>
  <si>
    <t>sloupek plotový průběžný Pz a komaxitový 2100/38x1,5mm</t>
  </si>
  <si>
    <t>611867632</t>
  </si>
  <si>
    <t>348121221</t>
  </si>
  <si>
    <t>Osazení podhrabových desek na ocelové sloupky, délky desek přes 2 do 3 m</t>
  </si>
  <si>
    <t>-785351351</t>
  </si>
  <si>
    <t>59232540</t>
  </si>
  <si>
    <t>betonová podhrabová deska 2510x200x35mm se zámkem 25mm na ukotvení sloupků profilovaných oválných 70x100mm</t>
  </si>
  <si>
    <t>1407986601</t>
  </si>
  <si>
    <t>348171146</t>
  </si>
  <si>
    <t>Montáž oplocení z dílců kovových panelových svařovaných, na ocelové profilované sloupky, výšky přes 1,5 do 2,0 m</t>
  </si>
  <si>
    <t>1838257425</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</si>
  <si>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</si>
  <si>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</si>
  <si>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</si>
  <si>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</si>
  <si>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</si>
  <si>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</si>
  <si>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3,0 t</t>
  </si>
  <si>
    <t>1058478144</t>
  </si>
  <si>
    <t>434191421</t>
  </si>
  <si>
    <t>Osazování schodišťových stupňů kamenných s vyspárováním styčných spár, s provizorním dřevěným zábradlím a dočasným zakrytím stupnic prkny na desku, stupňů broušených nebo leštěných</t>
  </si>
  <si>
    <t>-349612725</t>
  </si>
  <si>
    <t>1,22*(20+1)</t>
  </si>
  <si>
    <t>43.X</t>
  </si>
  <si>
    <t>podestový panel tl. 200 mm</t>
  </si>
  <si>
    <t>1682728530</t>
  </si>
  <si>
    <t>1,22*1,361*1 "jalový stupeň</t>
  </si>
  <si>
    <t>1,22*1,361*13 "stupeň jezdeckých schodů</t>
  </si>
  <si>
    <t>43.Xb</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</si>
  <si>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</si>
  <si>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</si>
  <si>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</si>
  <si>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</si>
  <si>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</si>
  <si>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</si>
  <si>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</si>
  <si>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</si>
  <si>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</si>
  <si>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</si>
  <si>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</si>
  <si>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</si>
  <si>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pletiva drátěného se čtvercovými oky, výšky do 1,6 m</t>
  </si>
  <si>
    <t>1966582672</t>
  </si>
  <si>
    <t>966073810</t>
  </si>
  <si>
    <t>Rozebrání vrat a vrátek k oplocení plochy jednotlivě do 2 m2</t>
  </si>
  <si>
    <t>1840823798</t>
  </si>
  <si>
    <t>776171630</t>
  </si>
  <si>
    <t>0,5*8,514</t>
  </si>
  <si>
    <t>354388477</t>
  </si>
  <si>
    <t>8,514*2,0*2*0,7</t>
  </si>
  <si>
    <t>997013211</t>
  </si>
  <si>
    <t>Vnitrostaveništní doprava suti a vybouraných hmot vodorovně do 50 m svisle ručně pro budovy a haly výšky do 6 m</t>
  </si>
  <si>
    <t>-213198198</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</si>
  <si>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</si>
  <si>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</si>
  <si>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</si>
  <si>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</si>
  <si>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</si>
  <si>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</si>
  <si>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</si>
  <si>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</si>
  <si>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</si>
  <si>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</si>
  <si>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se svislou nosnou konstrukcí zděnou z cihel, tvárnic, bloků, popř. kovovou nebo dřevěnou vodorovná dopravní vzdálenost do 50 m, pro oplocení výšky do 3 m</t>
  </si>
  <si>
    <t>1564245205</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</si>
  <si>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</si>
  <si>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</si>
  <si>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</si>
  <si>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</si>
  <si>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</si>
  <si>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</si>
  <si>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</si>
  <si>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</si>
  <si>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</si>
  <si>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</si>
  <si>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</si>
  <si>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</si>
  <si>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</si>
  <si>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</si>
  <si>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</si>
  <si>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</si>
  <si>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</si>
  <si>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</si>
  <si>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</si>
  <si>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</si>
  <si>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</si>
  <si>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Pokácení stromu směrové v celku s odřezáním kmene a s odvětvením průměru kmene přes 400 do 500 mm</t>
  </si>
  <si>
    <t>-185005626</t>
  </si>
  <si>
    <t>184852243</t>
  </si>
  <si>
    <t>Řez stromů prováděný lezeckou technikou zdravotní (S-RZ), plocha koruny stromu přes 270 do 300 m2</t>
  </si>
  <si>
    <t>-1554678013</t>
  </si>
  <si>
    <t>184852451x</t>
  </si>
  <si>
    <t>Řez stromů prováděný lezeckou technikou redukční obvodový (S-RO), plocha koruny stromu přes 480 do 510 m2</t>
  </si>
  <si>
    <t>715046130</t>
  </si>
  <si>
    <t>184811143</t>
  </si>
  <si>
    <t>Přístrojové metody hodnocení stavu stromu metodou tahových zkoušek se třemi směry tahu</t>
  </si>
  <si>
    <t>-779793703</t>
  </si>
  <si>
    <t>v4</t>
  </si>
  <si>
    <t>Soustřeďování dřevní hmoty - vyklizování a přibližování dřevní hmoty na mezideponii do 500m Vyklizování dřevní hmoty od místa kácení nebo řezu stromu k dopravně nejvhodnější přibližovací trase. V této části ceny je průměrnou hodnotou zakalkulována vysoká až extrémní náročnost vyklizování v dendrologicky hodnotných porostech a v extrémně obtížných terénech s vysokou mírou ruční práce.</t>
  </si>
  <si>
    <t>-651874895</t>
  </si>
  <si>
    <t>s2</t>
  </si>
  <si>
    <t>Stahování klestu na hromady</t>
  </si>
  <si>
    <t>-375564958</t>
  </si>
  <si>
    <t>112251211</t>
  </si>
  <si>
    <t>Odstranění pařezu odfrézováním nebo odvrtáním hloubky do 200 mm v rovině nebo na svahu do 1:5</t>
  </si>
  <si>
    <t>-1420517563</t>
  </si>
  <si>
    <t>122911111</t>
  </si>
  <si>
    <t>Odstranění vyfrézované dřevní hmoty hloubky do 200 mm v rovině nebo na svahu do 1:5</t>
  </si>
  <si>
    <t>761896687</t>
  </si>
  <si>
    <t>174111111</t>
  </si>
  <si>
    <t>Zásyp jam po vyfrézovaných pařezech hloubky do 200 mm v rovině nebo na svahu do 1:5</t>
  </si>
  <si>
    <t>-96801486</t>
  </si>
  <si>
    <t>01</t>
  </si>
  <si>
    <t>A1 - výsadba stromu listnatého na rostlém terénu</t>
  </si>
  <si>
    <t>167103101</t>
  </si>
  <si>
    <t>Nakládání neulehlého výkopku z hromad zeminy schopné zúrodnění</t>
  </si>
  <si>
    <t>1091890645</t>
  </si>
  <si>
    <t>183101322</t>
  </si>
  <si>
    <t>Hloubení jamek pro vysazování rostlin v zemině skupiny 1 až 4 s výměnou půdy z 100% v rovině nebo na svahu do 1:5, objemu přes 1,00 do 2,00 m3</t>
  </si>
  <si>
    <t>1270712383</t>
  </si>
  <si>
    <t>183102322</t>
  </si>
  <si>
    <t>Hloubení jamek pro vysazování rostlin v zemině skupiny 1 až 4 s výměnou půdy z 100% na svahu přes 1:5 do 1:2, objemu přes 1,00 do 2,00 m3</t>
  </si>
  <si>
    <t>1227958326</t>
  </si>
  <si>
    <t>103211000.3</t>
  </si>
  <si>
    <t>Zahradní substrát pro výsadbu VL</t>
  </si>
  <si>
    <t>1656649946</t>
  </si>
  <si>
    <t>M6</t>
  </si>
  <si>
    <t>půdní kondicioner</t>
  </si>
  <si>
    <t>-532597782</t>
  </si>
  <si>
    <t>184102116</t>
  </si>
  <si>
    <t>Výsadba dřeviny s balem do předem vyhloubené jamky se zalitím  v rovině nebo na svahu do 1:5, při průměru balu přes 600 do 800 mm</t>
  </si>
  <si>
    <t>-715029124</t>
  </si>
  <si>
    <t>184102126</t>
  </si>
  <si>
    <t>Výsadba dřeviny s balem do předem vyhloubené jamky se zalitím  na svahu přes 1:5 do 1:2, při průměru balu přes 600 do 800 mm</t>
  </si>
  <si>
    <t>1525214916</t>
  </si>
  <si>
    <t>11111</t>
  </si>
  <si>
    <t>Betula pendula S 300-350 3xp</t>
  </si>
  <si>
    <t>-1098723225</t>
  </si>
  <si>
    <t>11112</t>
  </si>
  <si>
    <t>Carpinus betulus S 300-350 3xp</t>
  </si>
  <si>
    <t>-1863574542</t>
  </si>
  <si>
    <t>11113</t>
  </si>
  <si>
    <t>Quercus robur S 300-350 3xp</t>
  </si>
  <si>
    <t>1229923570</t>
  </si>
  <si>
    <t>184215133</t>
  </si>
  <si>
    <t>Ukotvení dřeviny kůly třemi kůly, délky přes 2 do 3 m</t>
  </si>
  <si>
    <t>-209644270</t>
  </si>
  <si>
    <t>60591257</t>
  </si>
  <si>
    <t>kůl vyvazovací dřevěný impregnovaný D 8cm dl 3m</t>
  </si>
  <si>
    <t>2137470826</t>
  </si>
  <si>
    <t>M22</t>
  </si>
  <si>
    <t>příčka z půlené frézované kulatiny pr. 9cm, délka 60cm, 3ks/1strom</t>
  </si>
  <si>
    <t>183312493</t>
  </si>
  <si>
    <t>618940150</t>
  </si>
  <si>
    <t>Výrobky z přírodních materiálů provaz kokosový dvoužílový - návin 1200 m</t>
  </si>
  <si>
    <t>301039544</t>
  </si>
  <si>
    <t>184215413</t>
  </si>
  <si>
    <t>Zhotovení závlahové mísy u solitérních dřevin v rovině nebo na svahu do 1:5, o průměru mísy přes 1 m</t>
  </si>
  <si>
    <t>-1924791877</t>
  </si>
  <si>
    <t>184215423</t>
  </si>
  <si>
    <t>Zhotovení závlahové mísy u solitérních dřevin na svahu přes 1:5 do 1:2, o průměru mísy přes 1 m</t>
  </si>
  <si>
    <t>897986860</t>
  </si>
  <si>
    <t>184501141</t>
  </si>
  <si>
    <t>Zhotovení obalu kmene z rákosové nebo kokosové rohože v rovině nebo na svahu do 1:5</t>
  </si>
  <si>
    <t>1913006753</t>
  </si>
  <si>
    <t>7*2</t>
  </si>
  <si>
    <t>184501142</t>
  </si>
  <si>
    <t>Zhotovení obalu kmene z rákosové nebo kokosové rohože na svahu přes 1:5 do 1:2</t>
  </si>
  <si>
    <t>-2002429024</t>
  </si>
  <si>
    <t>3*2</t>
  </si>
  <si>
    <t>M7</t>
  </si>
  <si>
    <t>Bambusová rohož v.250cm</t>
  </si>
  <si>
    <t>-1903194816</t>
  </si>
  <si>
    <t>184852321</t>
  </si>
  <si>
    <t>Řez stromů  výchovný (S-RV), výšky do 4 m</t>
  </si>
  <si>
    <t>1015112872</t>
  </si>
  <si>
    <t>184911421.1</t>
  </si>
  <si>
    <t>Mulčování vysazených rostlin mulčovací kůrou, tl. do 100 mm v rovině nebo na svahu do 1:5</t>
  </si>
  <si>
    <t>859173313</t>
  </si>
  <si>
    <t>184911422</t>
  </si>
  <si>
    <t>Mulčování vysazených rostlin mulčovací kůrou, tl. do 100 mm na svahu přes 1:5 do 1:2</t>
  </si>
  <si>
    <t>1589916208</t>
  </si>
  <si>
    <t>103911000.2</t>
  </si>
  <si>
    <t>Výrobky ostatní kůra mulčovací              VL</t>
  </si>
  <si>
    <t>-227702429</t>
  </si>
  <si>
    <t>185802114.1</t>
  </si>
  <si>
    <t>Hnojení půdy nebo trávníku v rovině nebo na svahu do 1:5 umělým hnojivem s rozdělením k jednotlivým rostlinám</t>
  </si>
  <si>
    <t>-1116557976</t>
  </si>
  <si>
    <t>(7*40)/1000000</t>
  </si>
  <si>
    <t>185802124</t>
  </si>
  <si>
    <t>Hnojení půdy nebo trávníku  na svahu přes 1:5 do 1:2 umělým hnojivem s rozdělením k jednotlivým rostlinám</t>
  </si>
  <si>
    <t>-8612364</t>
  </si>
  <si>
    <t>(3*40)/1000000</t>
  </si>
  <si>
    <t>M3</t>
  </si>
  <si>
    <t>Tabletové hnojivo ke dřevinám</t>
  </si>
  <si>
    <t>-203613354</t>
  </si>
  <si>
    <t>185804312</t>
  </si>
  <si>
    <t>Zalití rostlin vodou plochy záhonů jednotlivě přes 20 m2</t>
  </si>
  <si>
    <t>320172909</t>
  </si>
  <si>
    <t>185851121</t>
  </si>
  <si>
    <t>Dovoz vody pro zálivku rostlin na vzdálenost do 1000 m</t>
  </si>
  <si>
    <t>1246915836</t>
  </si>
  <si>
    <t>185851129</t>
  </si>
  <si>
    <t>Dovoz vody pro zálivku rostlin Příplatek k ceně za každých dalších i započatých 1000 m</t>
  </si>
  <si>
    <t>-591658590</t>
  </si>
  <si>
    <t>R</t>
  </si>
  <si>
    <t>Voda pro zálivku</t>
  </si>
  <si>
    <t>-1849440443</t>
  </si>
  <si>
    <t>K1</t>
  </si>
  <si>
    <t>Instalace ochrany proti poškození sekačkou</t>
  </si>
  <si>
    <t>827147307</t>
  </si>
  <si>
    <t>M70</t>
  </si>
  <si>
    <t>Ochrany proti poškození sekačkou</t>
  </si>
  <si>
    <t>259970057</t>
  </si>
  <si>
    <t>184911333</t>
  </si>
  <si>
    <t>Drenážní vrstva záhonu pro výsadby rostlin v rovině nebo na svahu do 1:5, souvislé plochy do 10 m2, hloubky přes 150 do 300 mm</t>
  </si>
  <si>
    <t>698389123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</si>
  <si>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</si>
  <si>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</si>
  <si>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</si>
  <si>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</si>
  <si>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</si>
  <si>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dopravní vzdálenost do 5000 m</t>
  </si>
  <si>
    <t>2052401318</t>
  </si>
  <si>
    <t>S2</t>
  </si>
  <si>
    <t>A3 - výsadba stromu jehličnatého na rostlém terénu</t>
  </si>
  <si>
    <t>-1797808662</t>
  </si>
  <si>
    <t>183101221</t>
  </si>
  <si>
    <t>Hloubení jamek pro vysazování rostlin v zemině tř.1 až 4 s výměnou půdy z 50% v rovině nebo na svahu do 1:5, objemu přes 0,40 do 1,00 m3</t>
  </si>
  <si>
    <t>-199635673</t>
  </si>
  <si>
    <t>103211000.1</t>
  </si>
  <si>
    <t>zahradní substrát pro výsadbu VL</t>
  </si>
  <si>
    <t>-1973273126</t>
  </si>
  <si>
    <t>M6.7</t>
  </si>
  <si>
    <t>-160551734</t>
  </si>
  <si>
    <t>184102114</t>
  </si>
  <si>
    <t>Výsadba dřeviny s balem do předem vyhloubené jamky se zalitím v rovině nebo na svahu do 1:5, při průměru balu přes 400 do 500 mm</t>
  </si>
  <si>
    <t>-2096607835</t>
  </si>
  <si>
    <t>M46.1</t>
  </si>
  <si>
    <t>Borovice lesní (Pinus sylvestris), 200-250, ZB</t>
  </si>
  <si>
    <t>-1112186778</t>
  </si>
  <si>
    <t>184215113</t>
  </si>
  <si>
    <t>Ukotvení dřeviny kůly jedním kůlem, délky přes 2 do 3 m</t>
  </si>
  <si>
    <t>8452279</t>
  </si>
  <si>
    <t>605912550.1</t>
  </si>
  <si>
    <t>Sloupy, tyče a vlna dřevěná kůly vyvazovací jeden konec fazeta, druhý špice, délka 250 cm imregnované průměr 8 cm</t>
  </si>
  <si>
    <t>-1182583921</t>
  </si>
  <si>
    <t>-1523213357</t>
  </si>
  <si>
    <t>184215412</t>
  </si>
  <si>
    <t>Zhotovení závlahové mísy u solitérních dřevin v rovině nebo na svahu do 1:5, o průměru mísy přes 0,5 do 1 m</t>
  </si>
  <si>
    <t>-2020037067</t>
  </si>
  <si>
    <t>184911421</t>
  </si>
  <si>
    <t>-1051494886</t>
  </si>
  <si>
    <t>103911000</t>
  </si>
  <si>
    <t>2146981807</t>
  </si>
  <si>
    <t>184813132</t>
  </si>
  <si>
    <t>Ochrana dřevin před okusem zvěří chemicky nátěrem, v rovině nebo ve svahu do 1:5 jehličnatých, výšky přes 70 cm</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</si>
  <si>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</si>
  <si>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</si>
  <si>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</si>
  <si>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</si>
  <si>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</si>
  <si>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</si>
  <si>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</si>
  <si>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</si>
  <si>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</si>
  <si>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</si>
  <si>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</si>
  <si>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</si>
  <si>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</si>
  <si>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</si>
  <si>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</si>
  <si>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</si>
  <si>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</si>
  <si>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</si>
  <si>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</si>
  <si>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</si>
  <si>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</si>
  <si>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</si>
  <si>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</si>
  <si>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</si>
  <si>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</si>
  <si>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na hloubku přes 50 do 150 mm souvislé plochy do 500 m2 v rovině nebo na svahu do 1:5</t>
  </si>
  <si>
    <t>-1260581115</t>
  </si>
  <si>
    <t>183402122</t>
  </si>
  <si>
    <t>Rozrušení půdy na hloubku přes 50 do 150 mm souvislé plochy do 500 m2 na svahu přes 1:5 do 1:2</t>
  </si>
  <si>
    <t>-1717014069</t>
  </si>
  <si>
    <t>181351003</t>
  </si>
  <si>
    <t>Rozprostření a urovnání ornice v rovině nebo ve svahu sklonu do 1:5 strojně při souvislé ploše do 100 m2, tl. vrstvy do 200 mm</t>
  </si>
  <si>
    <t>2090705165</t>
  </si>
  <si>
    <t>182351023</t>
  </si>
  <si>
    <t>Rozprostření a urovnání ornice ve svahu sklonu přes 1:5 strojně při souvislé ploše do 100 m2, tl. vrstvy do 200 mm</t>
  </si>
  <si>
    <t>-1067079769</t>
  </si>
  <si>
    <t>103211000</t>
  </si>
  <si>
    <t>-1034046213</t>
  </si>
  <si>
    <t>266289503</t>
  </si>
  <si>
    <t>183403153</t>
  </si>
  <si>
    <t>Obdělání půdy hrabáním v rovině nebo na svahu do 1:5</t>
  </si>
  <si>
    <t>849649226</t>
  </si>
  <si>
    <t>56*2</t>
  </si>
  <si>
    <t>183403253</t>
  </si>
  <si>
    <t>Obdělání půdy  hrabáním na svahu přes 1:5 do 1:2</t>
  </si>
  <si>
    <t>-783028642</t>
  </si>
  <si>
    <t>48*2</t>
  </si>
  <si>
    <t>183111114</t>
  </si>
  <si>
    <t>Hloubení jamek pro vysazování rostlin v zemině tř.1 až 4 bez výměny půdy  v rovině nebo na svahu do 1:5, objemu přes 0,01 do 0,02 m3</t>
  </si>
  <si>
    <t>1067526706</t>
  </si>
  <si>
    <t>183112131</t>
  </si>
  <si>
    <t>Hloubení jamek pro vysazování rostlin v zemině tř.1 až 4 bez výměny půdy  na svahu přes 1:5 do 1:2, objemu přes 0,01 do 0,02 m3</t>
  </si>
  <si>
    <t>1231982555</t>
  </si>
  <si>
    <t>184102112</t>
  </si>
  <si>
    <t>Výsadba dřeviny s balem do předem vyhloubené jamky se zalitím v rovině nebo na svahu do 1:5, při průměru balu přes 200 do 300 mm</t>
  </si>
  <si>
    <t>-2132502856</t>
  </si>
  <si>
    <t>184102122</t>
  </si>
  <si>
    <t>Výsadba dřeviny s balem do předem vyhloubené jamky se zalitím  na svahu přes 1:5 do 1:2, při průměru balu přes 200 do 300 mm</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</si>
  <si>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</si>
  <si>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</si>
  <si>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</si>
  <si>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</si>
  <si>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</si>
  <si>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</si>
  <si>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</si>
  <si>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</si>
  <si>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</si>
  <si>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</si>
  <si>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</si>
  <si>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</si>
  <si>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</si>
  <si>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</si>
  <si>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keřů po výsadbě netrnitých, výšky přes 0,5 m do 1 m</t>
  </si>
  <si>
    <t>-890004629</t>
  </si>
  <si>
    <t>-861842575</t>
  </si>
  <si>
    <t>56*1</t>
  </si>
  <si>
    <t>-1673486122</t>
  </si>
  <si>
    <t>48*1</t>
  </si>
  <si>
    <t>1516524412</t>
  </si>
  <si>
    <t>185802114</t>
  </si>
  <si>
    <t>1777894333</t>
  </si>
  <si>
    <t>(56*30)/1000000</t>
  </si>
  <si>
    <t>-975253953</t>
  </si>
  <si>
    <t>(48*30)/1000000</t>
  </si>
  <si>
    <t>M3.1</t>
  </si>
  <si>
    <t>-1290808893</t>
  </si>
  <si>
    <t>185804214</t>
  </si>
  <si>
    <t>Vypletí v rovině nebo na svahu do 1:5 dřevin ve skupinách</t>
  </si>
  <si>
    <t>-1090958354</t>
  </si>
  <si>
    <t>56*3</t>
  </si>
  <si>
    <t>185804234</t>
  </si>
  <si>
    <t>Vypletí na svahu přes 1:5 do 1:2 dřevin ve skupinách</t>
  </si>
  <si>
    <t>-285224699</t>
  </si>
  <si>
    <t>48*3</t>
  </si>
  <si>
    <t>1631784280</t>
  </si>
  <si>
    <t>-1345219926</t>
  </si>
  <si>
    <t>R4</t>
  </si>
  <si>
    <t>-1613025352</t>
  </si>
  <si>
    <t>2083550447</t>
  </si>
  <si>
    <t>719276087</t>
  </si>
  <si>
    <t>07</t>
  </si>
  <si>
    <t>D1 - Založení parkového trávníku</t>
  </si>
  <si>
    <t>183403112</t>
  </si>
  <si>
    <t>Obdělání půdy  oráním hl. přes 100 do 200 mm v rovině nebo na svahu do 1:5</t>
  </si>
  <si>
    <t>-2070724502</t>
  </si>
  <si>
    <t>183403114</t>
  </si>
  <si>
    <t>Obdělání půdy  kultivátorováním v rovině nebo na svahu do 1:5</t>
  </si>
  <si>
    <t>1800717879</t>
  </si>
  <si>
    <t>183403151</t>
  </si>
  <si>
    <t>Obdělání půdy  smykováním v rovině nebo na svahu do 1:5</t>
  </si>
  <si>
    <t>2041395849</t>
  </si>
  <si>
    <t>-1478315125</t>
  </si>
  <si>
    <t>181351113</t>
  </si>
  <si>
    <t>Rozprostření a urovnání ornice v rovině nebo ve svahu sklonu do 1:5 strojně při souvislé ploše přes 500 m2, tl. vrstvy do 200 mm</t>
  </si>
  <si>
    <t>-993557857</t>
  </si>
  <si>
    <t>103715000</t>
  </si>
  <si>
    <t>substrát pro trávníky A  VL</t>
  </si>
  <si>
    <t>-1750167441</t>
  </si>
  <si>
    <t>181114711</t>
  </si>
  <si>
    <t>Odstranění kamene z pozemku sebráním kamene, hmotnosti jednotlivě do 15 kg</t>
  </si>
  <si>
    <t>1027057194</t>
  </si>
  <si>
    <t>183403113</t>
  </si>
  <si>
    <t>Obdělání půdy  frézováním v rovině nebo na svahu do 1:5</t>
  </si>
  <si>
    <t>-1668586701</t>
  </si>
  <si>
    <t>183403152</t>
  </si>
  <si>
    <t>Obdělání půdy  vláčením v rovině nebo na svahu do 1:5</t>
  </si>
  <si>
    <t>-1080059419</t>
  </si>
  <si>
    <t>-1138552618</t>
  </si>
  <si>
    <t>181411131</t>
  </si>
  <si>
    <t>Založení trávníku na půdě předem připravené plochy do 1000 m2 výsevem včetně utažení parkového v rovině nebo na svahu do 1:5</t>
  </si>
  <si>
    <t>-1908599098</t>
  </si>
  <si>
    <t>005724150</t>
  </si>
  <si>
    <t>osivo směs travní parková do sucha</t>
  </si>
  <si>
    <t>-795109448</t>
  </si>
  <si>
    <t>183403161</t>
  </si>
  <si>
    <t>Obdělání půdy válením v rovině nebo na svahu do 1:5</t>
  </si>
  <si>
    <t>584412843</t>
  </si>
  <si>
    <t>185802113</t>
  </si>
  <si>
    <t>Hnojení půdy nebo trávníku v rovině nebo na svahu do 1:5 umělým hnojivem na široko</t>
  </si>
  <si>
    <t>-1178609450</t>
  </si>
  <si>
    <t>25101</t>
  </si>
  <si>
    <t>Trávníkové hnojivo, 20g/m2</t>
  </si>
  <si>
    <t>-120630590</t>
  </si>
  <si>
    <t>185803111</t>
  </si>
  <si>
    <t>Ošetření trávníku jednorázové v rovině nebo na svahu do 1:5</t>
  </si>
  <si>
    <t>-589620202</t>
  </si>
  <si>
    <t>111151221</t>
  </si>
  <si>
    <t>Pokosení trávníku při souvislé ploše přes 1000 do 10000 m2 parkového v rovině nebo svahu do 1:5</t>
  </si>
  <si>
    <t>358584680</t>
  </si>
  <si>
    <t>-91018639</t>
  </si>
  <si>
    <t>-1797341130</t>
  </si>
  <si>
    <t>1733360487</t>
  </si>
  <si>
    <t>-1172633843</t>
  </si>
  <si>
    <t>637279731</t>
  </si>
  <si>
    <t>009</t>
  </si>
  <si>
    <t>A2 - výsadba stromu na konstrukci a v atriích</t>
  </si>
  <si>
    <t>183101115</t>
  </si>
  <si>
    <t>Hloubení jamek pro vysazování rostlin v zemině tř.1 až 4 bez výměny půdy  v rovině nebo na svahu do 1:5, objemu přes 0,125 do 0,40 m3</t>
  </si>
  <si>
    <t>-424454454</t>
  </si>
  <si>
    <t>184102112.1</t>
  </si>
  <si>
    <t>Výsadba dřeviny s balem do předem vyhloubené jamky se zalitím  v rovině nebo na svahu do 1:5, při průměru balu přes 200 do 300 mm</t>
  </si>
  <si>
    <t>-1457041077</t>
  </si>
  <si>
    <t>11118</t>
  </si>
  <si>
    <t>Betula pendula S 300-350 3xp vícekmen 2-3</t>
  </si>
  <si>
    <t>1402764609</t>
  </si>
  <si>
    <t>11119</t>
  </si>
  <si>
    <t>Carpinus betulus S 300-350 3xp vícekmen 3-5</t>
  </si>
  <si>
    <t>-2057057976</t>
  </si>
  <si>
    <t>11120</t>
  </si>
  <si>
    <t>-1152379497</t>
  </si>
  <si>
    <t>11121</t>
  </si>
  <si>
    <t>Pinus sylvestris S 400-450 4xp</t>
  </si>
  <si>
    <t>1391336434</t>
  </si>
  <si>
    <t>1842151331</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</si>
  <si>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</si>
  <si>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</si>
  <si>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</si>
  <si>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</si>
  <si>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</si>
  <si>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</si>
  <si>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</si>
  <si>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</si>
  <si>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</si>
  <si>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</si>
  <si>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</si>
  <si>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</si>
  <si>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</si>
  <si>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Ošetření vysazených dřevin  solitérních v rovině nebo na svahu do 1:5</t>
  </si>
  <si>
    <t>1838631177</t>
  </si>
  <si>
    <t>184814221</t>
  </si>
  <si>
    <t>Zapracování příměsí do půdy ručně do hloubky 150 mm v rovině nebo na svahu do 1:5</t>
  </si>
  <si>
    <t>-1838566720</t>
  </si>
  <si>
    <t>M6.1</t>
  </si>
  <si>
    <t>-985261097</t>
  </si>
  <si>
    <t>184852321.1</t>
  </si>
  <si>
    <t>Řez stromů prováděný lezeckou technikou výchovný (S-RV) špičáky a keřové stromy, výšky do 4 m</t>
  </si>
  <si>
    <t>-1714470903</t>
  </si>
  <si>
    <t>185802114.2</t>
  </si>
  <si>
    <t>Hnojení půdy nebo trávníku  v rovině nebo na svahu do 1:5 umělým hnojivem s rozdělením k jednotlivým rostlinám</t>
  </si>
  <si>
    <t>-446169875</t>
  </si>
  <si>
    <t>(B21*30)/1000000</t>
  </si>
  <si>
    <t>M3.1.1</t>
  </si>
  <si>
    <t>Tabletové hnojivo</t>
  </si>
  <si>
    <t>1780701918</t>
  </si>
  <si>
    <t>-122762423</t>
  </si>
  <si>
    <t>-323035414</t>
  </si>
  <si>
    <t>998231411</t>
  </si>
  <si>
    <t>Přesun hmot pro sadovnické a krajinářské úpravy - ručně bez užití mechanizace vodorovná dopravní vzdálenost do 100 m</t>
  </si>
  <si>
    <t>499129944</t>
  </si>
  <si>
    <t>9982314311</t>
  </si>
  <si>
    <t>Přesun hmot pro sadovnické a krajinářské úpravy. Příplatek k cenám za  vertikální přesun materiálu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</si>
  <si>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</si>
  <si>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</si>
  <si>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</si>
  <si>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</si>
  <si>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</si>
  <si>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</si>
  <si>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</si>
  <si>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</si>
  <si>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</si>
  <si>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</si>
  <si>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pro vysazování rostlin v zemině tř.1 až 4 bez výměny půdy  v rovině nebo na svahu do 1:5, objemu přes 0,002 do 0,005 m3</t>
  </si>
  <si>
    <t>-365262212</t>
  </si>
  <si>
    <t>183211322</t>
  </si>
  <si>
    <t>Výsadba květin do připravené půdy se zalitím do připravené půdy, se zalitím květin hrnkovaných o průměru květináče přes 80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</si>
  <si>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</si>
  <si>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</si>
  <si>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</si>
  <si>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</si>
  <si>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</si>
  <si>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</si>
  <si>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</si>
  <si>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</si>
  <si>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</si>
  <si>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</si>
  <si>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</si>
  <si>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</si>
  <si>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</si>
  <si>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</si>
  <si>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</si>
  <si>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</si>
  <si>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</si>
  <si>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</si>
  <si>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</si>
  <si>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</si>
  <si>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</si>
  <si>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</si>
  <si>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</si>
  <si>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</si>
  <si>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</si>
  <si>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</si>
  <si>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</si>
  <si>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</si>
  <si>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</si>
  <si>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</si>
  <si>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</si>
  <si>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</si>
  <si>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</si>
  <si>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</si>
  <si>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</si>
  <si>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</si>
  <si>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</si>
  <si>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</si>
  <si>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</si>
  <si>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</si>
  <si>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</si>
  <si>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</si>
  <si>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</si>
  <si>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</si>
  <si>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</si>
  <si>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</si>
  <si>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</si>
  <si>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</si>
  <si>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</si>
  <si>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</si>
  <si>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</si>
  <si>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</si>
  <si>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</si>
  <si>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</si>
  <si>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</si>
  <si>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</si>
  <si>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</si>
  <si>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</si>
  <si>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</si>
  <si>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</si>
  <si>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</si>
  <si>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během vegetačního období v rovině nebo na svahu do 1:5 jarní řez</t>
  </si>
  <si>
    <t>1449252413</t>
  </si>
  <si>
    <t>184817114</t>
  </si>
  <si>
    <t>Řez trvalek během vegetačního období v rovině nebo na svahu do 1:5 odstranění odkvetlých květů a květenství plošně</t>
  </si>
  <si>
    <t>-717732569</t>
  </si>
  <si>
    <t>185802114.3</t>
  </si>
  <si>
    <t>-1029085224</t>
  </si>
  <si>
    <t>M3.1.2</t>
  </si>
  <si>
    <t>-176788114</t>
  </si>
  <si>
    <t>185804111</t>
  </si>
  <si>
    <t>Ošetření vysazených květin jednorázové v rovině</t>
  </si>
  <si>
    <t>1240632564</t>
  </si>
  <si>
    <t>-1230607685</t>
  </si>
  <si>
    <t>185804514</t>
  </si>
  <si>
    <t>Odplevelení výsadeb v rovině nebo na svahu do 1:5 souvislých keřových skupin</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</si>
  <si>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</si>
  <si>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</si>
  <si>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</si>
  <si>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</si>
  <si>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</si>
  <si>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</si>
  <si>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</si>
  <si>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</si>
  <si>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</si>
  <si>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</si>
  <si>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</si>
  <si>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</si>
  <si>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</si>
  <si>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</si>
  <si>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</si>
  <si>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</si>
  <si>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</si>
  <si>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</si>
  <si>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</si>
  <si>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</si>
  <si>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</si>
  <si>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</si>
  <si>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</si>
  <si>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</si>
  <si>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</si>
  <si>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</si>
  <si>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</si>
  <si>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</si>
  <si>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</si>
  <si>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</si>
  <si>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</si>
  <si>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</si>
  <si>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</si>
  <si>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</si>
  <si>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</si>
  <si>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</si>
  <si>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</si>
  <si>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</si>
  <si>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</si>
  <si>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</si>
  <si>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</si>
  <si>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</si>
  <si>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</si>
  <si>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</si>
  <si>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</si>
  <si>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</si>
  <si>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</si>
  <si>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</si>
  <si>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</si>
  <si>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</si>
  <si>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</si>
  <si>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</si>
  <si>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</si>
  <si>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</si>
  <si>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</si>
  <si>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</si>
  <si>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</si>
  <si>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</si>
  <si>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</si>
  <si>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</si>
  <si>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</si>
  <si>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</si>
  <si>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</si>
  <si>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</si>
  <si>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</si>
  <si>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</si>
  <si>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</si>
  <si>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</si>
  <si>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</si>
  <si>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</si>
  <si>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</si>
  <si>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</si>
  <si>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</si>
  <si>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schopných zúrodnění  v rovině a ve sklonu do 1:5, tloušťka vrstvy do 0,10 m</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</si>
  <si>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</si>
  <si>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</si>
  <si>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</si>
  <si>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</si>
  <si>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</si>
  <si>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</si>
  <si>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</si>
  <si>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</si>
  <si>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</si>
  <si>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</si>
  <si>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</si>
  <si>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</si>
  <si>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</si>
  <si>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</si>
  <si>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</si>
  <si>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</si>
  <si>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</si>
  <si>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</si>
  <si>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</si>
  <si>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květin do připravené půdy se zalitím do připravené půdy, se zalitím cibulí nebo hlíz</t>
  </si>
  <si>
    <t>1580427647</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</si>
  <si>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</si>
  <si>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</si>
  <si>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</si>
  <si>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</si>
  <si>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</si>
  <si>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</si>
  <si>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</si>
  <si>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</si>
  <si>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</si>
  <si>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</si>
  <si>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</si>
  <si>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</si>
  <si>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</si>
  <si>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</si>
  <si>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Nakládání na dopravní prostředky pro vodorovnou dopravu vybouraných hmot</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</si>
  <si>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</si>
  <si>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</si>
  <si>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</si>
  <si>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</si>
  <si>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</si>
  <si>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</si>
  <si>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</si>
  <si>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</si>
  <si>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</si>
  <si>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</si>
  <si>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t>
  </si>
  <si>
    <t>-826540249</t>
  </si>
  <si>
    <t>1,9</t>
  </si>
  <si>
    <t>T4.1</t>
  </si>
  <si>
    <t>Šlapáky z pískovce - kameny malé 350 x 600 x 80 mm</t>
  </si>
  <si>
    <t>49389851</t>
  </si>
  <si>
    <t>T4.2</t>
  </si>
  <si>
    <t>Šlapáky z pískovce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</si>
  <si>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</si>
  <si>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</si>
  <si>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</si>
  <si>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</si>
  <si>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</si>
  <si>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</si>
  <si>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</si>
  <si>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</si>
  <si>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</si>
  <si>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</si>
  <si>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</si>
  <si>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795264383</t>
  </si>
  <si>
    <t>1093589117</t>
  </si>
  <si>
    <t>8,2</t>
  </si>
  <si>
    <t>-745335361</t>
  </si>
  <si>
    <t>948866115</t>
  </si>
  <si>
    <t>597172121x</t>
  </si>
  <si>
    <t>Rigol krajnicový s kamennou obrubou osazenou do lože z cementové malty s dlažbou tl. do 250 mm z lomového kamene lomařsky upraveného na sucho, se zřízením lože ze štěrkopísku s vyplněním spár cementovou maltou a s vyspárováním, rigol v půdorysu přímý</t>
  </si>
  <si>
    <t>-65466455</t>
  </si>
  <si>
    <t>T.5.2</t>
  </si>
  <si>
    <t>Betonové lože 150 x 150 mm</t>
  </si>
  <si>
    <t>-552755777</t>
  </si>
  <si>
    <t>-1219611015</t>
  </si>
  <si>
    <t>V0</t>
  </si>
  <si>
    <t>Substráty a zemina na konstrukci a v atriích</t>
  </si>
  <si>
    <t>-1885972143</t>
  </si>
  <si>
    <t>40,015</t>
  </si>
  <si>
    <t>167151101</t>
  </si>
  <si>
    <t>Nakládání, skládání a překládání neulehlého výkopku nebo sypaniny strojně nakládání, množství do 100 m3, z horniny třídy těžitelnosti I, skupiny 1 až 3</t>
  </si>
  <si>
    <t>1201075246</t>
  </si>
  <si>
    <t>13,25+35,72+12,52</t>
  </si>
  <si>
    <t>161151103.1</t>
  </si>
  <si>
    <t>833624209</t>
  </si>
  <si>
    <t>13,25</t>
  </si>
  <si>
    <t>92150627</t>
  </si>
  <si>
    <t>10,64+4,48+20,6</t>
  </si>
  <si>
    <t>161151104.1</t>
  </si>
  <si>
    <t>Svislé přemístění výkopku strojně bez naložení do dopravní nádoby avšak s vyprázdněním dopravní nádoby na hromadu nebo do dopravního prostředku z horniny třídy těžitelnosti I skupiny 1 až 3 při hloubce výkopu přes 8 do 12 m</t>
  </si>
  <si>
    <t>-35222253</t>
  </si>
  <si>
    <t>12,52</t>
  </si>
  <si>
    <t>167111121</t>
  </si>
  <si>
    <t>Nakládání, skládání a překládání neulehlého výkopku nebo sypaniny ručně skládání nebo překládání, z hornin třídy těžitelnosti I, skupiny 1 až 3</t>
  </si>
  <si>
    <t>-1127888376</t>
  </si>
  <si>
    <t>12,52+35,72+13,25</t>
  </si>
  <si>
    <t>-229448729</t>
  </si>
  <si>
    <t>181311107</t>
  </si>
  <si>
    <t>Rozprostření a urovnání ornice v rovině nebo ve svahu sklonu do 1:5 ručně při souvislé ploše, tl. vrstvy přes 400 do 500 mm</t>
  </si>
  <si>
    <t>-692964558</t>
  </si>
  <si>
    <t>1287</t>
  </si>
  <si>
    <t>-1734151731</t>
  </si>
  <si>
    <t>183403261</t>
  </si>
  <si>
    <t>Obdělání půdy válením na svahu přes 1:5 do 1:2</t>
  </si>
  <si>
    <t>-1374815084</t>
  </si>
  <si>
    <t>181311104</t>
  </si>
  <si>
    <t>Rozprostření a urovnání ornice v rovině nebo ve svahu sklonu do 1:5 ručně při souvislé ploše, tl. vrstvy přes 200 do 250 mm</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</si>
  <si>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</si>
  <si>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</si>
  <si>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</si>
  <si>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</si>
  <si>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</si>
  <si>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</si>
  <si>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</si>
  <si>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</si>
  <si>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</si>
  <si>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</si>
  <si>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</si>
  <si>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</si>
  <si>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</si>
  <si>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</si>
  <si>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</si>
  <si>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</si>
  <si>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</si>
  <si>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trvalých svahů do projektovaných profilů ručně s potřebným přemístěním výkopku při svahování v zářezech v hornině třídy těžitelnosti I skupiny 1 až 2</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</si>
  <si>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</si>
  <si>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</si>
  <si>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</si>
  <si>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</si>
  <si>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</si>
  <si>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</si>
  <si>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</si>
  <si>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</si>
  <si>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</si>
  <si>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</si>
  <si>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</si>
  <si>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</si>
  <si>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</si>
  <si>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Hodinové zúčtovací sazby profesí HSV zemní a pomocné práce stavební dělník</t>
  </si>
  <si>
    <t>1598274571</t>
  </si>
  <si>
    <t>VRN1</t>
  </si>
  <si>
    <t>Průzkumné, geodetické a projektové práce</t>
  </si>
  <si>
    <t>012103000</t>
  </si>
  <si>
    <t>Geodetické práce před výstavbou</t>
  </si>
  <si>
    <t>1024</t>
  </si>
  <si>
    <t>1284749991</t>
  </si>
  <si>
    <t>012203000</t>
  </si>
  <si>
    <t>Geodetické práce při provádění stavby</t>
  </si>
  <si>
    <t>-202431966</t>
  </si>
  <si>
    <t>Poznámka k položce:
Vč. zaměření tras inženýrských sítí do 1 km</t>
  </si>
  <si>
    <t>012303000</t>
  </si>
  <si>
    <t>Geodetické práce po výstavbě</t>
  </si>
  <si>
    <t>4335558</t>
  </si>
  <si>
    <t>Poznámka k položce:
Vč. vypracování geometrického plánu (budova, inženýrské sítě atd.)</t>
  </si>
  <si>
    <t>013254000</t>
  </si>
  <si>
    <t>Dokumentace skutečného provedení stavby</t>
  </si>
  <si>
    <t>2085295334</t>
  </si>
  <si>
    <t>Poznámka k položce:
Dokumentace pro účely kolaudace, dokumentace pro následnou údržbu a správu objektu, dokumentace pro požární těsnění (kniha pož. ucpávek).</t>
  </si>
  <si>
    <t>013294000</t>
  </si>
  <si>
    <t>Ostatní dokumentace</t>
  </si>
  <si>
    <t>173905661</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</si>
  <si>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</si>
  <si>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</si>
  <si>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</si>
  <si>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</si>
  <si>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</si>
  <si>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zabezpečenou před případným únikem ropných látek, zřízení a odstranění případných dočasných nájezdových ploch. 
Ostatní ZS - viz ZOV a dle uvážení zhotovitele.</t>
  </si>
  <si>
    <t>032603000</t>
  </si>
  <si>
    <t>Mycí centrum</t>
  </si>
  <si>
    <t>750264064</t>
  </si>
  <si>
    <t>Poznámka k položce:
Čištění komunikací staveniště a v blízkém okolí staveniště znečištěných stavební činností v průběhu provádění stavby dle potřeby a stavu zněčištění (v průběhu zemních prací min. 1x denně).</t>
  </si>
  <si>
    <t>034503000</t>
  </si>
  <si>
    <t>Informační tabule na staveništi</t>
  </si>
  <si>
    <t>32646003</t>
  </si>
  <si>
    <t>VRN4</t>
  </si>
  <si>
    <t>Inženýrská činnost</t>
  </si>
  <si>
    <t>040001000</t>
  </si>
  <si>
    <t>233157082</t>
  </si>
  <si>
    <t>042903000</t>
  </si>
  <si>
    <t>Ostatní posudky</t>
  </si>
  <si>
    <t>…</t>
  </si>
  <si>
    <t>1973502283</t>
  </si>
  <si>
    <t>045203000</t>
  </si>
  <si>
    <t>Kompletační činnost</t>
  </si>
  <si>
    <t>-548897422</t>
  </si>
  <si>
    <t>045303000</t>
  </si>
  <si>
    <t>Koordinační činnost</t>
  </si>
  <si>
    <t>1900512408</t>
  </si>
  <si>
    <t>VRN6</t>
  </si>
  <si>
    <t>Územní vlivy</t>
  </si>
  <si>
    <t>060001000</t>
  </si>
  <si>
    <t>-1926725871</t>
  </si>
  <si>
    <t>VRN7</t>
  </si>
  <si>
    <t>Provozní vlivy</t>
  </si>
  <si>
    <t>070001000</t>
  </si>
  <si>
    <t>709055628</t>
  </si>
  <si>
    <t>VRN9</t>
  </si>
  <si>
    <t>090001000</t>
  </si>
  <si>
    <t>1497484290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</si>
  <si>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</si>
  <si>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</si>
  <si>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</si>
  <si>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</si>
  <si>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</si>
  <si>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</si>
  <si>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</si>
  <si>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</si>
  <si>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</si>
  <si>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</si>
  <si>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</si>
  <si>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Potěr cementový samonivelační litý C30 tl přes 45 do 50 mm</t>
  </si>
  <si>
    <t>Separační vrstva z PE fólie</t>
  </si>
  <si>
    <t>Vodou ředitelná penetrace savého podkladu skládaných podlah</t>
  </si>
  <si>
    <t>Příplatek k montáži podlah plovoucích z lamel dýhovaných a laminovaných za lepení k podkladu</t>
  </si>
  <si>
    <t>Penetrační akrylátový nátěr hladkých betonových povrchů</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</si>
  <si>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</si>
  <si>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</si>
  <si>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</si>
  <si>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</si>
  <si>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</si>
  <si>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</si>
  <si>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</si>
  <si>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</si>
  <si>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</si>
  <si>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Montáž izolace tepelné střech plochých kladené volně, spádová vrstva</t>
  </si>
  <si>
    <t>Vysátí betonových podlah před provedením nátěru</t>
  </si>
  <si>
    <t>"P1a, 2.7, kancelář dospělé oddělení" 2,3</t>
  </si>
  <si>
    <t>"P1b, 1.12, klubový prostor" 1,59</t>
  </si>
  <si>
    <t>"P1b, 2.4, čítárna" 5,05</t>
  </si>
  <si>
    <t>"P1b, 3.8, studovna" 3,62</t>
  </si>
  <si>
    <t>"P1b, 4.4, regionální studovna" 5,22</t>
  </si>
  <si>
    <t>Mazanina tl přes 80 do 120 mm z betonu prostého bez zvýšených nároků na prostředí tř. C 25/30</t>
  </si>
  <si>
    <t>"P2, 1.11, úklid" 3,1</t>
  </si>
  <si>
    <t>Nátěr penetrační na podlahu</t>
  </si>
  <si>
    <t>Izolace pod dlažbu nátěrem nebo stěrkou ve dvou vrstvách</t>
  </si>
  <si>
    <t>dlažba velkoformátová keramická slinutá hladká do interiéru i exteriéru přes 4 do 6ks/m2</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</si>
  <si>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</si>
  <si>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</si>
  <si>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</si>
  <si>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</si>
  <si>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</si>
  <si>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</si>
  <si>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</si>
  <si>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</si>
  <si>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</si>
  <si>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</si>
  <si>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</si>
  <si>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</si>
  <si>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</si>
  <si>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</si>
  <si>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</si>
  <si>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</si>
  <si>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</si>
  <si>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</si>
  <si>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</si>
  <si>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</si>
  <si>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</si>
  <si>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</si>
  <si>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</si>
  <si>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</si>
  <si>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</si>
  <si>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</si>
  <si>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</si>
  <si>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</si>
  <si>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</si>
  <si>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</si>
  <si>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</si>
  <si>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</si>
  <si>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</si>
  <si>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</si>
  <si>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</si>
  <si>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</si>
  <si>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Příplatek k cementovému samonivelačnímu litému potěru C25 ZKD 5 mm tl přes 50 mm</t>
  </si>
  <si>
    <t>"čistící zóna, 1.1, zádveří / bibliobox" 3,73</t>
  </si>
  <si>
    <t>"čistící zóna, 1.3, zádveří" 5,4</t>
  </si>
  <si>
    <t>Potěr cementový samonivelační litý C30 tl přes 40 do 45 mm</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</si>
  <si>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</si>
  <si>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</si>
  <si>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</si>
  <si>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</si>
  <si>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</si>
  <si>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</si>
  <si>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</si>
  <si>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</si>
  <si>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</si>
  <si>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</si>
  <si>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</si>
  <si>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</si>
  <si>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</si>
  <si>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</si>
  <si>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</si>
  <si>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</si>
  <si>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</si>
  <si>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</si>
  <si>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</si>
  <si>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</si>
  <si>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</si>
  <si>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</si>
  <si>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</si>
  <si>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</si>
  <si>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</si>
  <si>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</si>
  <si>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</si>
  <si>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</si>
  <si>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</si>
  <si>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</si>
  <si>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</si>
  <si>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</si>
  <si>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</si>
  <si>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</si>
  <si>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</si>
  <si>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</si>
  <si>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</si>
  <si>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</si>
  <si>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</si>
  <si>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</si>
  <si>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</si>
  <si>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</si>
  <si>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</si>
  <si>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</si>
  <si>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</si>
  <si>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</si>
  <si>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Potěr cementový samonivelační litý C30 tl přes 35 do 40 mm</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</si>
  <si>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</si>
  <si>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</si>
  <si>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</si>
  <si>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</si>
  <si>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</si>
  <si>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</si>
  <si>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</si>
  <si>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</si>
  <si>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</si>
  <si>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</si>
  <si>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</si>
  <si>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</si>
  <si>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</si>
  <si>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Penetrační nátěr vnějších stěn nanášený ručně</t>
  </si>
  <si>
    <t>Potažení vnějších stěn sklovláknitým pletivem vtlačeným do tenkovrstvé hmoty</t>
  </si>
  <si>
    <t>Příplatek k cenám kontaktního zateplení vnějších stěn za zápustnou montáž a použití tepelněizolačních zátek z polystyrenu</t>
  </si>
  <si>
    <t>Příplatek k omítce za provádění zaoblených ploch poloměru přes 100 mm</t>
  </si>
  <si>
    <t>Provedení doplňků izolace proti vodě na ploše svislé z textilií vrstva podkladní</t>
  </si>
  <si>
    <t>Provedení izolace proti vodě spojené s betonem (systém pro čertvý beton)</t>
  </si>
  <si>
    <t>Lepící a armovací tmel bitumenový 30kg</t>
  </si>
  <si>
    <t>4,335*3,15</t>
  </si>
  <si>
    <t>3,565*14,03</t>
  </si>
  <si>
    <t>0,5*3,5</t>
  </si>
  <si>
    <t>Penetrační silikonový nátěr vnějších pastovitých tenkovrstvých omítek stěn</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</si>
  <si>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</si>
  <si>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</si>
  <si>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</si>
  <si>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</si>
  <si>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</si>
  <si>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</si>
  <si>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</si>
  <si>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</si>
  <si>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</si>
  <si>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</si>
  <si>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</si>
  <si>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13,95*28,039 "SV pohled</t>
  </si>
  <si>
    <t>13,95*15,047-(2,2*2,2+1,62*14,28+1,3*1,3*2+1,9*1,9*3+1,5*1,5+1,0*1,0*2+08*0,8*2+2,0*2,0) "JV pohled</t>
  </si>
  <si>
    <t>4,68*1,875+5,0*(6,9+8,317)"mč.4.05</t>
  </si>
  <si>
    <t>Montáž kontaktního zateplení vnějších stěn lepením a mechanickým kotvením TI z minerální vlny s podélnou orientací do zdiva a betonu tl přes 120 do 160 mm</t>
  </si>
  <si>
    <t>Příplatek k cenám kontaktního zateplení vnějších stěn za zápustnou montáž a použití tepelněizolačních zátek z minerální vlny</t>
  </si>
  <si>
    <t>Tenkovrstvá silikonová zrnitá omítka zrnitost 1,5 mm vnějších stěn</t>
  </si>
  <si>
    <t>Penetrační silikonový nátěr hladkých, tenkovrstvých zrnitých nebo štukových omítek - penetrace pod silikonovou barvu</t>
  </si>
  <si>
    <t xml:space="preserve"> SAD</t>
  </si>
  <si>
    <t>Hnojení půdy umělým hnojivem k jednotlivým rostlinám v rovině a svahu do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</si>
</sst>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61">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4"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Alignment="1">
      <alignment horizontal="center" vertical="center"/>
    </xf>
    <xf numFmtId="0" fontId="41"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1" fillId="5" borderId="0" xfId="0" applyFont="1" applyFill="1" applyAlignment="1">
      <alignmen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41"/>
      <c r="AS2" s="241"/>
      <c r="AT2" s="241"/>
      <c r="AU2" s="241"/>
      <c r="AV2" s="241"/>
      <c r="AW2" s="241"/>
      <c r="AX2" s="241"/>
      <c r="AY2" s="241"/>
      <c r="AZ2" s="241"/>
      <c r="BA2" s="241"/>
      <c r="BB2" s="241"/>
      <c r="BC2" s="241"/>
      <c r="BD2" s="241"/>
      <c r="BE2" s="24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40"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R5" s="20"/>
      <c r="BE5" s="237" t="s">
        <v>15</v>
      </c>
      <c r="BS5" s="17" t="s">
        <v>6</v>
      </c>
    </row>
    <row r="6" spans="2:71" ht="36.95" customHeight="1">
      <c r="B6" s="20"/>
      <c r="D6" s="26" t="s">
        <v>16</v>
      </c>
      <c r="K6" s="242"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R6" s="20"/>
      <c r="BE6" s="238"/>
      <c r="BS6" s="17" t="s">
        <v>6</v>
      </c>
    </row>
    <row r="7" spans="2:71" ht="12" customHeight="1">
      <c r="B7" s="20"/>
      <c r="D7" s="27" t="s">
        <v>18</v>
      </c>
      <c r="K7" s="25" t="s">
        <v>1</v>
      </c>
      <c r="AK7" s="27" t="s">
        <v>19</v>
      </c>
      <c r="AN7" s="25" t="s">
        <v>1</v>
      </c>
      <c r="AR7" s="20"/>
      <c r="BE7" s="238"/>
      <c r="BS7" s="17" t="s">
        <v>6</v>
      </c>
    </row>
    <row r="8" spans="2:71" ht="12" customHeight="1">
      <c r="B8" s="20"/>
      <c r="D8" s="27" t="s">
        <v>20</v>
      </c>
      <c r="K8" s="25" t="s">
        <v>21</v>
      </c>
      <c r="AK8" s="27" t="s">
        <v>22</v>
      </c>
      <c r="AN8" s="28" t="s">
        <v>23</v>
      </c>
      <c r="AR8" s="20"/>
      <c r="BE8" s="238"/>
      <c r="BS8" s="17" t="s">
        <v>6</v>
      </c>
    </row>
    <row r="9" spans="2:71" ht="14.45" customHeight="1">
      <c r="B9" s="20"/>
      <c r="AR9" s="20"/>
      <c r="BE9" s="238"/>
      <c r="BS9" s="17" t="s">
        <v>6</v>
      </c>
    </row>
    <row r="10" spans="2:71" ht="12" customHeight="1">
      <c r="B10" s="20"/>
      <c r="D10" s="27" t="s">
        <v>24</v>
      </c>
      <c r="AK10" s="27" t="s">
        <v>25</v>
      </c>
      <c r="AN10" s="25" t="s">
        <v>1</v>
      </c>
      <c r="AR10" s="20"/>
      <c r="BE10" s="238"/>
      <c r="BS10" s="17" t="s">
        <v>6</v>
      </c>
    </row>
    <row r="11" spans="2:71" ht="18.4" customHeight="1">
      <c r="B11" s="20"/>
      <c r="E11" s="25" t="s">
        <v>26</v>
      </c>
      <c r="AK11" s="27" t="s">
        <v>27</v>
      </c>
      <c r="AN11" s="25" t="s">
        <v>1</v>
      </c>
      <c r="AR11" s="20"/>
      <c r="BE11" s="238"/>
      <c r="BS11" s="17" t="s">
        <v>6</v>
      </c>
    </row>
    <row r="12" spans="2:71" ht="6.95" customHeight="1">
      <c r="B12" s="20"/>
      <c r="AR12" s="20"/>
      <c r="BE12" s="238"/>
      <c r="BS12" s="17" t="s">
        <v>6</v>
      </c>
    </row>
    <row r="13" spans="2:71" ht="12" customHeight="1">
      <c r="B13" s="20"/>
      <c r="D13" s="27" t="s">
        <v>28</v>
      </c>
      <c r="AK13" s="27" t="s">
        <v>25</v>
      </c>
      <c r="AN13" s="29" t="s">
        <v>29</v>
      </c>
      <c r="AR13" s="20"/>
      <c r="BE13" s="238"/>
      <c r="BS13" s="17" t="s">
        <v>6</v>
      </c>
    </row>
    <row r="14" spans="2:71" ht="12.75">
      <c r="B14" s="20"/>
      <c r="E14" s="243" t="s">
        <v>29</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7" t="s">
        <v>27</v>
      </c>
      <c r="AN14" s="29" t="s">
        <v>29</v>
      </c>
      <c r="AR14" s="20"/>
      <c r="BE14" s="238"/>
      <c r="BS14" s="17" t="s">
        <v>6</v>
      </c>
    </row>
    <row r="15" spans="2:71" ht="6.95" customHeight="1">
      <c r="B15" s="20"/>
      <c r="AR15" s="20"/>
      <c r="BE15" s="238"/>
      <c r="BS15" s="17" t="s">
        <v>4</v>
      </c>
    </row>
    <row r="16" spans="2:71" ht="12" customHeight="1">
      <c r="B16" s="20"/>
      <c r="D16" s="27" t="s">
        <v>30</v>
      </c>
      <c r="AK16" s="27" t="s">
        <v>25</v>
      </c>
      <c r="AN16" s="25" t="s">
        <v>1</v>
      </c>
      <c r="AR16" s="20"/>
      <c r="BE16" s="238"/>
      <c r="BS16" s="17" t="s">
        <v>4</v>
      </c>
    </row>
    <row r="17" spans="2:71" ht="18.4" customHeight="1">
      <c r="B17" s="20"/>
      <c r="E17" s="25" t="s">
        <v>31</v>
      </c>
      <c r="AK17" s="27" t="s">
        <v>27</v>
      </c>
      <c r="AN17" s="25" t="s">
        <v>1</v>
      </c>
      <c r="AR17" s="20"/>
      <c r="BE17" s="238"/>
      <c r="BS17" s="17" t="s">
        <v>32</v>
      </c>
    </row>
    <row r="18" spans="2:71" ht="6.95" customHeight="1">
      <c r="B18" s="20"/>
      <c r="AR18" s="20"/>
      <c r="BE18" s="238"/>
      <c r="BS18" s="17" t="s">
        <v>8</v>
      </c>
    </row>
    <row r="19" spans="2:71" ht="12" customHeight="1">
      <c r="B19" s="20"/>
      <c r="D19" s="27" t="s">
        <v>33</v>
      </c>
      <c r="AK19" s="27" t="s">
        <v>25</v>
      </c>
      <c r="AN19" s="25" t="s">
        <v>1</v>
      </c>
      <c r="AR19" s="20"/>
      <c r="BE19" s="238"/>
      <c r="BS19" s="17" t="s">
        <v>8</v>
      </c>
    </row>
    <row r="20" spans="2:71" ht="18.4" customHeight="1">
      <c r="B20" s="20"/>
      <c r="E20" s="25" t="s">
        <v>34</v>
      </c>
      <c r="AK20" s="27" t="s">
        <v>27</v>
      </c>
      <c r="AN20" s="25" t="s">
        <v>1</v>
      </c>
      <c r="AR20" s="20"/>
      <c r="BE20" s="238"/>
      <c r="BS20" s="17" t="s">
        <v>4</v>
      </c>
    </row>
    <row r="21" spans="2:57" ht="6.95" customHeight="1">
      <c r="B21" s="20"/>
      <c r="AR21" s="20"/>
      <c r="BE21" s="238"/>
    </row>
    <row r="22" spans="2:57" ht="12" customHeight="1">
      <c r="B22" s="20"/>
      <c r="D22" s="27" t="s">
        <v>35</v>
      </c>
      <c r="AR22" s="20"/>
      <c r="BE22" s="238"/>
    </row>
    <row r="23" spans="2:57" ht="119.25" customHeight="1">
      <c r="B23" s="20"/>
      <c r="E23" s="245" t="s">
        <v>36</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R23" s="20"/>
      <c r="BE23" s="238"/>
    </row>
    <row r="24" spans="2:57" ht="6.95" customHeight="1">
      <c r="B24" s="20"/>
      <c r="AR24" s="20"/>
      <c r="BE24" s="238"/>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8"/>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6">
        <f>ROUND(AG94,2)</f>
        <v>0</v>
      </c>
      <c r="AL26" s="247"/>
      <c r="AM26" s="247"/>
      <c r="AN26" s="247"/>
      <c r="AO26" s="247"/>
      <c r="AR26" s="32"/>
      <c r="BE26" s="238"/>
    </row>
    <row r="27" spans="2:57" s="1" customFormat="1" ht="6.95" customHeight="1">
      <c r="B27" s="32"/>
      <c r="AR27" s="32"/>
      <c r="BE27" s="238"/>
    </row>
    <row r="28" spans="2:57" s="1" customFormat="1" ht="12.75">
      <c r="B28" s="32"/>
      <c r="L28" s="248" t="s">
        <v>38</v>
      </c>
      <c r="M28" s="248"/>
      <c r="N28" s="248"/>
      <c r="O28" s="248"/>
      <c r="P28" s="248"/>
      <c r="W28" s="248" t="s">
        <v>39</v>
      </c>
      <c r="X28" s="248"/>
      <c r="Y28" s="248"/>
      <c r="Z28" s="248"/>
      <c r="AA28" s="248"/>
      <c r="AB28" s="248"/>
      <c r="AC28" s="248"/>
      <c r="AD28" s="248"/>
      <c r="AE28" s="248"/>
      <c r="AK28" s="248" t="s">
        <v>40</v>
      </c>
      <c r="AL28" s="248"/>
      <c r="AM28" s="248"/>
      <c r="AN28" s="248"/>
      <c r="AO28" s="248"/>
      <c r="AR28" s="32"/>
      <c r="BE28" s="238"/>
    </row>
    <row r="29" spans="2:57" s="2" customFormat="1" ht="14.45" customHeight="1">
      <c r="B29" s="36"/>
      <c r="D29" s="27" t="s">
        <v>41</v>
      </c>
      <c r="F29" s="27" t="s">
        <v>42</v>
      </c>
      <c r="L29" s="251">
        <v>0.21</v>
      </c>
      <c r="M29" s="250"/>
      <c r="N29" s="250"/>
      <c r="O29" s="250"/>
      <c r="P29" s="250"/>
      <c r="W29" s="249">
        <f>ROUND(AZ94,2)</f>
        <v>0</v>
      </c>
      <c r="X29" s="250"/>
      <c r="Y29" s="250"/>
      <c r="Z29" s="250"/>
      <c r="AA29" s="250"/>
      <c r="AB29" s="250"/>
      <c r="AC29" s="250"/>
      <c r="AD29" s="250"/>
      <c r="AE29" s="250"/>
      <c r="AK29" s="249">
        <f>ROUND(AV94,2)</f>
        <v>0</v>
      </c>
      <c r="AL29" s="250"/>
      <c r="AM29" s="250"/>
      <c r="AN29" s="250"/>
      <c r="AO29" s="250"/>
      <c r="AR29" s="36"/>
      <c r="BE29" s="239"/>
    </row>
    <row r="30" spans="2:57" s="2" customFormat="1" ht="14.45" customHeight="1">
      <c r="B30" s="36"/>
      <c r="F30" s="27" t="s">
        <v>43</v>
      </c>
      <c r="L30" s="251">
        <v>0.15</v>
      </c>
      <c r="M30" s="250"/>
      <c r="N30" s="250"/>
      <c r="O30" s="250"/>
      <c r="P30" s="250"/>
      <c r="W30" s="249">
        <f>ROUND(BA94,2)</f>
        <v>0</v>
      </c>
      <c r="X30" s="250"/>
      <c r="Y30" s="250"/>
      <c r="Z30" s="250"/>
      <c r="AA30" s="250"/>
      <c r="AB30" s="250"/>
      <c r="AC30" s="250"/>
      <c r="AD30" s="250"/>
      <c r="AE30" s="250"/>
      <c r="AK30" s="249">
        <f>ROUND(AW94,2)</f>
        <v>0</v>
      </c>
      <c r="AL30" s="250"/>
      <c r="AM30" s="250"/>
      <c r="AN30" s="250"/>
      <c r="AO30" s="250"/>
      <c r="AR30" s="36"/>
      <c r="BE30" s="239"/>
    </row>
    <row r="31" spans="2:57" s="2" customFormat="1" ht="14.45" customHeight="1" hidden="1">
      <c r="B31" s="36"/>
      <c r="F31" s="27" t="s">
        <v>44</v>
      </c>
      <c r="L31" s="251">
        <v>0.21</v>
      </c>
      <c r="M31" s="250"/>
      <c r="N31" s="250"/>
      <c r="O31" s="250"/>
      <c r="P31" s="250"/>
      <c r="W31" s="249">
        <f>ROUND(BB94,2)</f>
        <v>0</v>
      </c>
      <c r="X31" s="250"/>
      <c r="Y31" s="250"/>
      <c r="Z31" s="250"/>
      <c r="AA31" s="250"/>
      <c r="AB31" s="250"/>
      <c r="AC31" s="250"/>
      <c r="AD31" s="250"/>
      <c r="AE31" s="250"/>
      <c r="AK31" s="249">
        <v>0</v>
      </c>
      <c r="AL31" s="250"/>
      <c r="AM31" s="250"/>
      <c r="AN31" s="250"/>
      <c r="AO31" s="250"/>
      <c r="AR31" s="36"/>
      <c r="BE31" s="239"/>
    </row>
    <row r="32" spans="2:57" s="2" customFormat="1" ht="14.45" customHeight="1" hidden="1">
      <c r="B32" s="36"/>
      <c r="F32" s="27" t="s">
        <v>45</v>
      </c>
      <c r="L32" s="251">
        <v>0.15</v>
      </c>
      <c r="M32" s="250"/>
      <c r="N32" s="250"/>
      <c r="O32" s="250"/>
      <c r="P32" s="250"/>
      <c r="W32" s="249">
        <f>ROUND(BC94,2)</f>
        <v>0</v>
      </c>
      <c r="X32" s="250"/>
      <c r="Y32" s="250"/>
      <c r="Z32" s="250"/>
      <c r="AA32" s="250"/>
      <c r="AB32" s="250"/>
      <c r="AC32" s="250"/>
      <c r="AD32" s="250"/>
      <c r="AE32" s="250"/>
      <c r="AK32" s="249">
        <v>0</v>
      </c>
      <c r="AL32" s="250"/>
      <c r="AM32" s="250"/>
      <c r="AN32" s="250"/>
      <c r="AO32" s="250"/>
      <c r="AR32" s="36"/>
      <c r="BE32" s="239"/>
    </row>
    <row r="33" spans="2:57" s="2" customFormat="1" ht="14.45" customHeight="1" hidden="1">
      <c r="B33" s="36"/>
      <c r="F33" s="27" t="s">
        <v>46</v>
      </c>
      <c r="L33" s="251">
        <v>0</v>
      </c>
      <c r="M33" s="250"/>
      <c r="N33" s="250"/>
      <c r="O33" s="250"/>
      <c r="P33" s="250"/>
      <c r="W33" s="249">
        <f>ROUND(BD94,2)</f>
        <v>0</v>
      </c>
      <c r="X33" s="250"/>
      <c r="Y33" s="250"/>
      <c r="Z33" s="250"/>
      <c r="AA33" s="250"/>
      <c r="AB33" s="250"/>
      <c r="AC33" s="250"/>
      <c r="AD33" s="250"/>
      <c r="AE33" s="250"/>
      <c r="AK33" s="249">
        <v>0</v>
      </c>
      <c r="AL33" s="250"/>
      <c r="AM33" s="250"/>
      <c r="AN33" s="250"/>
      <c r="AO33" s="250"/>
      <c r="AR33" s="36"/>
      <c r="BE33" s="239"/>
    </row>
    <row r="34" spans="2:57" s="1" customFormat="1" ht="6.95" customHeight="1">
      <c r="B34" s="32"/>
      <c r="AR34" s="32"/>
      <c r="BE34" s="238"/>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55" t="s">
        <v>49</v>
      </c>
      <c r="Y35" s="253"/>
      <c r="Z35" s="253"/>
      <c r="AA35" s="253"/>
      <c r="AB35" s="253"/>
      <c r="AC35" s="39"/>
      <c r="AD35" s="39"/>
      <c r="AE35" s="39"/>
      <c r="AF35" s="39"/>
      <c r="AG35" s="39"/>
      <c r="AH35" s="39"/>
      <c r="AI35" s="39"/>
      <c r="AJ35" s="39"/>
      <c r="AK35" s="252">
        <f>SUM(AK26:AK33)</f>
        <v>0</v>
      </c>
      <c r="AL35" s="253"/>
      <c r="AM35" s="253"/>
      <c r="AN35" s="253"/>
      <c r="AO35" s="254"/>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1.25">
      <c r="B61" s="20"/>
      <c r="AR61" s="20"/>
    </row>
    <row r="62" spans="2:44" ht="11.25">
      <c r="B62" s="20"/>
      <c r="AR62" s="20"/>
    </row>
    <row r="63" spans="2:44" ht="11.25">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1.25">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13" t="str">
        <f>K6</f>
        <v>Novostavba knihovny Antonína Marka v Turnově</v>
      </c>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R85" s="49"/>
    </row>
    <row r="86" spans="2:44" s="1" customFormat="1" ht="6.95" customHeight="1">
      <c r="B86" s="32"/>
      <c r="AR86" s="32"/>
    </row>
    <row r="87" spans="2:44" s="1" customFormat="1" ht="12" customHeight="1">
      <c r="B87" s="32"/>
      <c r="C87" s="27" t="s">
        <v>20</v>
      </c>
      <c r="L87" s="51" t="str">
        <f>IF(K8="","",K8)</f>
        <v>Turnov, p.č. 662/2</v>
      </c>
      <c r="AI87" s="27" t="s">
        <v>22</v>
      </c>
      <c r="AM87" s="215" t="str">
        <f>IF(AN8="","",AN8)</f>
        <v>25. 10. 2023</v>
      </c>
      <c r="AN87" s="215"/>
      <c r="AR87" s="32"/>
    </row>
    <row r="88" spans="2:44" s="1" customFormat="1" ht="6.95" customHeight="1">
      <c r="B88" s="32"/>
      <c r="AR88" s="32"/>
    </row>
    <row r="89" spans="2:56" s="1" customFormat="1" ht="15.2" customHeight="1">
      <c r="B89" s="32"/>
      <c r="C89" s="27" t="s">
        <v>24</v>
      </c>
      <c r="L89" s="3" t="str">
        <f>IF(E11="","",E11)</f>
        <v>Město Turnov</v>
      </c>
      <c r="AI89" s="27" t="s">
        <v>30</v>
      </c>
      <c r="AM89" s="220" t="str">
        <f>IF(E17="","",E17)</f>
        <v>A69 - architekti s.r.o.</v>
      </c>
      <c r="AN89" s="221"/>
      <c r="AO89" s="221"/>
      <c r="AP89" s="221"/>
      <c r="AR89" s="32"/>
      <c r="AS89" s="216" t="s">
        <v>57</v>
      </c>
      <c r="AT89" s="217"/>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20" t="str">
        <f>IF(E20="","",E20)</f>
        <v>QSB s.r.o.</v>
      </c>
      <c r="AN90" s="221"/>
      <c r="AO90" s="221"/>
      <c r="AP90" s="221"/>
      <c r="AR90" s="32"/>
      <c r="AS90" s="218"/>
      <c r="AT90" s="219"/>
      <c r="BD90" s="56"/>
    </row>
    <row r="91" spans="2:56" s="1" customFormat="1" ht="10.9" customHeight="1">
      <c r="B91" s="32"/>
      <c r="AR91" s="32"/>
      <c r="AS91" s="218"/>
      <c r="AT91" s="219"/>
      <c r="BD91" s="56"/>
    </row>
    <row r="92" spans="2:56" s="1" customFormat="1" ht="29.25" customHeight="1">
      <c r="B92" s="32"/>
      <c r="C92" s="224" t="s">
        <v>58</v>
      </c>
      <c r="D92" s="223"/>
      <c r="E92" s="223"/>
      <c r="F92" s="223"/>
      <c r="G92" s="223"/>
      <c r="H92" s="57"/>
      <c r="I92" s="222" t="s">
        <v>59</v>
      </c>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7" t="s">
        <v>60</v>
      </c>
      <c r="AH92" s="223"/>
      <c r="AI92" s="223"/>
      <c r="AJ92" s="223"/>
      <c r="AK92" s="223"/>
      <c r="AL92" s="223"/>
      <c r="AM92" s="223"/>
      <c r="AN92" s="222" t="s">
        <v>61</v>
      </c>
      <c r="AO92" s="223"/>
      <c r="AP92" s="228"/>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35">
        <f>ROUND(AG95+AG96+AG97+SUM(AG113:AG116),2)</f>
        <v>0</v>
      </c>
      <c r="AH94" s="235"/>
      <c r="AI94" s="235"/>
      <c r="AJ94" s="235"/>
      <c r="AK94" s="235"/>
      <c r="AL94" s="235"/>
      <c r="AM94" s="235"/>
      <c r="AN94" s="236">
        <f aca="true" t="shared" si="0" ref="AN94:AN116">SUM(AG94,AT94)</f>
        <v>0</v>
      </c>
      <c r="AO94" s="236"/>
      <c r="AP94" s="236"/>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25" t="s">
        <v>82</v>
      </c>
      <c r="E95" s="225"/>
      <c r="F95" s="225"/>
      <c r="G95" s="225"/>
      <c r="H95" s="225"/>
      <c r="I95" s="77"/>
      <c r="J95" s="225" t="s">
        <v>83</v>
      </c>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9">
        <f>'ASŘ - Architektonicko-sta...'!J30</f>
        <v>0</v>
      </c>
      <c r="AH95" s="230"/>
      <c r="AI95" s="230"/>
      <c r="AJ95" s="230"/>
      <c r="AK95" s="230"/>
      <c r="AL95" s="230"/>
      <c r="AM95" s="230"/>
      <c r="AN95" s="229">
        <f t="shared" si="0"/>
        <v>0</v>
      </c>
      <c r="AO95" s="230"/>
      <c r="AP95" s="230"/>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25" t="s">
        <v>88</v>
      </c>
      <c r="E96" s="225"/>
      <c r="F96" s="225"/>
      <c r="G96" s="225"/>
      <c r="H96" s="225"/>
      <c r="I96" s="77"/>
      <c r="J96" s="225" t="s">
        <v>89</v>
      </c>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9">
        <f>'ST - Statická část'!J30</f>
        <v>0</v>
      </c>
      <c r="AH96" s="230"/>
      <c r="AI96" s="230"/>
      <c r="AJ96" s="230"/>
      <c r="AK96" s="230"/>
      <c r="AL96" s="230"/>
      <c r="AM96" s="230"/>
      <c r="AN96" s="229">
        <f t="shared" si="0"/>
        <v>0</v>
      </c>
      <c r="AO96" s="230"/>
      <c r="AP96" s="230"/>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25" t="s">
        <v>91</v>
      </c>
      <c r="E97" s="225"/>
      <c r="F97" s="225"/>
      <c r="G97" s="225"/>
      <c r="H97" s="225"/>
      <c r="I97" s="77"/>
      <c r="J97" s="225" t="s">
        <v>92</v>
      </c>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31">
        <f>ROUND(AG98+AG99+AG102+AG103+SUM(AG107:AG109)+AG112,2)</f>
        <v>0</v>
      </c>
      <c r="AH97" s="230"/>
      <c r="AI97" s="230"/>
      <c r="AJ97" s="230"/>
      <c r="AK97" s="230"/>
      <c r="AL97" s="230"/>
      <c r="AM97" s="230"/>
      <c r="AN97" s="229">
        <f t="shared" si="0"/>
        <v>0</v>
      </c>
      <c r="AO97" s="230"/>
      <c r="AP97" s="230"/>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26" t="s">
        <v>94</v>
      </c>
      <c r="F98" s="226"/>
      <c r="G98" s="226"/>
      <c r="H98" s="226"/>
      <c r="I98" s="226"/>
      <c r="J98" s="9"/>
      <c r="K98" s="226" t="s">
        <v>95</v>
      </c>
      <c r="L98" s="226"/>
      <c r="M98" s="226"/>
      <c r="N98" s="226"/>
      <c r="O98" s="226"/>
      <c r="P98" s="226"/>
      <c r="Q98" s="226"/>
      <c r="R98" s="226"/>
      <c r="S98" s="226"/>
      <c r="T98" s="226"/>
      <c r="U98" s="226"/>
      <c r="V98" s="226"/>
      <c r="W98" s="226"/>
      <c r="X98" s="226"/>
      <c r="Y98" s="226"/>
      <c r="Z98" s="226"/>
      <c r="AA98" s="226"/>
      <c r="AB98" s="226"/>
      <c r="AC98" s="226"/>
      <c r="AD98" s="226"/>
      <c r="AE98" s="226"/>
      <c r="AF98" s="226"/>
      <c r="AG98" s="232">
        <f>'EL01 - Silnoproud a hromo...'!J32</f>
        <v>0</v>
      </c>
      <c r="AH98" s="233"/>
      <c r="AI98" s="233"/>
      <c r="AJ98" s="233"/>
      <c r="AK98" s="233"/>
      <c r="AL98" s="233"/>
      <c r="AM98" s="233"/>
      <c r="AN98" s="232">
        <f t="shared" si="0"/>
        <v>0</v>
      </c>
      <c r="AO98" s="233"/>
      <c r="AP98" s="233"/>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26" t="s">
        <v>98</v>
      </c>
      <c r="F99" s="226"/>
      <c r="G99" s="226"/>
      <c r="H99" s="226"/>
      <c r="I99" s="226"/>
      <c r="J99" s="9"/>
      <c r="K99" s="226" t="s">
        <v>99</v>
      </c>
      <c r="L99" s="226"/>
      <c r="M99" s="226"/>
      <c r="N99" s="226"/>
      <c r="O99" s="226"/>
      <c r="P99" s="226"/>
      <c r="Q99" s="226"/>
      <c r="R99" s="226"/>
      <c r="S99" s="226"/>
      <c r="T99" s="226"/>
      <c r="U99" s="226"/>
      <c r="V99" s="226"/>
      <c r="W99" s="226"/>
      <c r="X99" s="226"/>
      <c r="Y99" s="226"/>
      <c r="Z99" s="226"/>
      <c r="AA99" s="226"/>
      <c r="AB99" s="226"/>
      <c r="AC99" s="226"/>
      <c r="AD99" s="226"/>
      <c r="AE99" s="226"/>
      <c r="AF99" s="226"/>
      <c r="AG99" s="234">
        <f>ROUND(SUM(AG100:AG101),2)</f>
        <v>0</v>
      </c>
      <c r="AH99" s="233"/>
      <c r="AI99" s="233"/>
      <c r="AJ99" s="233"/>
      <c r="AK99" s="233"/>
      <c r="AL99" s="233"/>
      <c r="AM99" s="233"/>
      <c r="AN99" s="232">
        <f t="shared" si="0"/>
        <v>0</v>
      </c>
      <c r="AO99" s="233"/>
      <c r="AP99" s="233"/>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26" t="s">
        <v>101</v>
      </c>
      <c r="G100" s="226"/>
      <c r="H100" s="226"/>
      <c r="I100" s="226"/>
      <c r="J100" s="226"/>
      <c r="K100" s="9"/>
      <c r="L100" s="226" t="s">
        <v>102</v>
      </c>
      <c r="M100" s="226"/>
      <c r="N100" s="226"/>
      <c r="O100" s="226"/>
      <c r="P100" s="226"/>
      <c r="Q100" s="226"/>
      <c r="R100" s="226"/>
      <c r="S100" s="226"/>
      <c r="T100" s="226"/>
      <c r="U100" s="226"/>
      <c r="V100" s="226"/>
      <c r="W100" s="226"/>
      <c r="X100" s="226"/>
      <c r="Y100" s="226"/>
      <c r="Z100" s="226"/>
      <c r="AA100" s="226"/>
      <c r="AB100" s="226"/>
      <c r="AC100" s="226"/>
      <c r="AD100" s="226"/>
      <c r="AE100" s="226"/>
      <c r="AF100" s="226"/>
      <c r="AG100" s="232">
        <f>'02.1 - Přípojka a přeložk...'!J34</f>
        <v>0</v>
      </c>
      <c r="AH100" s="233"/>
      <c r="AI100" s="233"/>
      <c r="AJ100" s="233"/>
      <c r="AK100" s="233"/>
      <c r="AL100" s="233"/>
      <c r="AM100" s="233"/>
      <c r="AN100" s="232">
        <f t="shared" si="0"/>
        <v>0</v>
      </c>
      <c r="AO100" s="233"/>
      <c r="AP100" s="233"/>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26" t="s">
        <v>105</v>
      </c>
      <c r="G101" s="226"/>
      <c r="H101" s="226"/>
      <c r="I101" s="226"/>
      <c r="J101" s="226"/>
      <c r="K101" s="9"/>
      <c r="L101" s="226" t="s">
        <v>106</v>
      </c>
      <c r="M101" s="226"/>
      <c r="N101" s="226"/>
      <c r="O101" s="226"/>
      <c r="P101" s="226"/>
      <c r="Q101" s="226"/>
      <c r="R101" s="226"/>
      <c r="S101" s="226"/>
      <c r="T101" s="226"/>
      <c r="U101" s="226"/>
      <c r="V101" s="226"/>
      <c r="W101" s="226"/>
      <c r="X101" s="226"/>
      <c r="Y101" s="226"/>
      <c r="Z101" s="226"/>
      <c r="AA101" s="226"/>
      <c r="AB101" s="226"/>
      <c r="AC101" s="226"/>
      <c r="AD101" s="226"/>
      <c r="AE101" s="226"/>
      <c r="AF101" s="226"/>
      <c r="AG101" s="232">
        <f>'02.2 - Slaboproud vnitřní'!J34</f>
        <v>0</v>
      </c>
      <c r="AH101" s="233"/>
      <c r="AI101" s="233"/>
      <c r="AJ101" s="233"/>
      <c r="AK101" s="233"/>
      <c r="AL101" s="233"/>
      <c r="AM101" s="233"/>
      <c r="AN101" s="232">
        <f t="shared" si="0"/>
        <v>0</v>
      </c>
      <c r="AO101" s="233"/>
      <c r="AP101" s="233"/>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26" t="s">
        <v>108</v>
      </c>
      <c r="F102" s="226"/>
      <c r="G102" s="226"/>
      <c r="H102" s="226"/>
      <c r="I102" s="226"/>
      <c r="J102" s="9"/>
      <c r="K102" s="226" t="s">
        <v>109</v>
      </c>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32">
        <f>'MaR - Měření a regulace'!J32</f>
        <v>0</v>
      </c>
      <c r="AH102" s="233"/>
      <c r="AI102" s="233"/>
      <c r="AJ102" s="233"/>
      <c r="AK102" s="233"/>
      <c r="AL102" s="233"/>
      <c r="AM102" s="233"/>
      <c r="AN102" s="232">
        <f t="shared" si="0"/>
        <v>0</v>
      </c>
      <c r="AO102" s="233"/>
      <c r="AP102" s="233"/>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26" t="s">
        <v>111</v>
      </c>
      <c r="F103" s="226"/>
      <c r="G103" s="226"/>
      <c r="H103" s="226"/>
      <c r="I103" s="226"/>
      <c r="J103" s="9"/>
      <c r="K103" s="226" t="s">
        <v>112</v>
      </c>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34">
        <f>ROUND(SUM(AG104:AG106),2)</f>
        <v>0</v>
      </c>
      <c r="AH103" s="233"/>
      <c r="AI103" s="233"/>
      <c r="AJ103" s="233"/>
      <c r="AK103" s="233"/>
      <c r="AL103" s="233"/>
      <c r="AM103" s="233"/>
      <c r="AN103" s="232">
        <f t="shared" si="0"/>
        <v>0</v>
      </c>
      <c r="AO103" s="233"/>
      <c r="AP103" s="233"/>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26" t="s">
        <v>114</v>
      </c>
      <c r="G104" s="226"/>
      <c r="H104" s="226"/>
      <c r="I104" s="226"/>
      <c r="J104" s="226"/>
      <c r="K104" s="9"/>
      <c r="L104" s="226" t="s">
        <v>115</v>
      </c>
      <c r="M104" s="226"/>
      <c r="N104" s="226"/>
      <c r="O104" s="226"/>
      <c r="P104" s="226"/>
      <c r="Q104" s="226"/>
      <c r="R104" s="226"/>
      <c r="S104" s="226"/>
      <c r="T104" s="226"/>
      <c r="U104" s="226"/>
      <c r="V104" s="226"/>
      <c r="W104" s="226"/>
      <c r="X104" s="226"/>
      <c r="Y104" s="226"/>
      <c r="Z104" s="226"/>
      <c r="AA104" s="226"/>
      <c r="AB104" s="226"/>
      <c r="AC104" s="226"/>
      <c r="AD104" s="226"/>
      <c r="AE104" s="226"/>
      <c r="AF104" s="226"/>
      <c r="AG104" s="232">
        <f>'02 - Přípojka vodovodu'!J34</f>
        <v>0</v>
      </c>
      <c r="AH104" s="233"/>
      <c r="AI104" s="233"/>
      <c r="AJ104" s="233"/>
      <c r="AK104" s="233"/>
      <c r="AL104" s="233"/>
      <c r="AM104" s="233"/>
      <c r="AN104" s="232">
        <f t="shared" si="0"/>
        <v>0</v>
      </c>
      <c r="AO104" s="233"/>
      <c r="AP104" s="233"/>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26" t="s">
        <v>117</v>
      </c>
      <c r="G105" s="226"/>
      <c r="H105" s="226"/>
      <c r="I105" s="226"/>
      <c r="J105" s="226"/>
      <c r="K105" s="9"/>
      <c r="L105" s="226" t="s">
        <v>118</v>
      </c>
      <c r="M105" s="226"/>
      <c r="N105" s="226"/>
      <c r="O105" s="226"/>
      <c r="P105" s="226"/>
      <c r="Q105" s="226"/>
      <c r="R105" s="226"/>
      <c r="S105" s="226"/>
      <c r="T105" s="226"/>
      <c r="U105" s="226"/>
      <c r="V105" s="226"/>
      <c r="W105" s="226"/>
      <c r="X105" s="226"/>
      <c r="Y105" s="226"/>
      <c r="Z105" s="226"/>
      <c r="AA105" s="226"/>
      <c r="AB105" s="226"/>
      <c r="AC105" s="226"/>
      <c r="AD105" s="226"/>
      <c r="AE105" s="226"/>
      <c r="AF105" s="226"/>
      <c r="AG105" s="232">
        <f>'03 - Přípojka kanalizace'!J34</f>
        <v>0</v>
      </c>
      <c r="AH105" s="233"/>
      <c r="AI105" s="233"/>
      <c r="AJ105" s="233"/>
      <c r="AK105" s="233"/>
      <c r="AL105" s="233"/>
      <c r="AM105" s="233"/>
      <c r="AN105" s="232">
        <f t="shared" si="0"/>
        <v>0</v>
      </c>
      <c r="AO105" s="233"/>
      <c r="AP105" s="233"/>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26" t="s">
        <v>120</v>
      </c>
      <c r="G106" s="226"/>
      <c r="H106" s="226"/>
      <c r="I106" s="226"/>
      <c r="J106" s="226"/>
      <c r="K106" s="9"/>
      <c r="L106" s="226" t="s">
        <v>121</v>
      </c>
      <c r="M106" s="226"/>
      <c r="N106" s="226"/>
      <c r="O106" s="226"/>
      <c r="P106" s="226"/>
      <c r="Q106" s="226"/>
      <c r="R106" s="226"/>
      <c r="S106" s="226"/>
      <c r="T106" s="226"/>
      <c r="U106" s="226"/>
      <c r="V106" s="226"/>
      <c r="W106" s="226"/>
      <c r="X106" s="226"/>
      <c r="Y106" s="226"/>
      <c r="Z106" s="226"/>
      <c r="AA106" s="226"/>
      <c r="AB106" s="226"/>
      <c r="AC106" s="226"/>
      <c r="AD106" s="226"/>
      <c r="AE106" s="226"/>
      <c r="AF106" s="226"/>
      <c r="AG106" s="232">
        <f>'04 - Dešťová kanalizace'!J34</f>
        <v>0</v>
      </c>
      <c r="AH106" s="233"/>
      <c r="AI106" s="233"/>
      <c r="AJ106" s="233"/>
      <c r="AK106" s="233"/>
      <c r="AL106" s="233"/>
      <c r="AM106" s="233"/>
      <c r="AN106" s="232">
        <f t="shared" si="0"/>
        <v>0</v>
      </c>
      <c r="AO106" s="233"/>
      <c r="AP106" s="233"/>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26" t="s">
        <v>123</v>
      </c>
      <c r="F107" s="226"/>
      <c r="G107" s="226"/>
      <c r="H107" s="226"/>
      <c r="I107" s="226"/>
      <c r="J107" s="9"/>
      <c r="K107" s="226" t="s">
        <v>124</v>
      </c>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32">
        <f>'ZTI - Zdravotechnika'!J32</f>
        <v>0</v>
      </c>
      <c r="AH107" s="233"/>
      <c r="AI107" s="233"/>
      <c r="AJ107" s="233"/>
      <c r="AK107" s="233"/>
      <c r="AL107" s="233"/>
      <c r="AM107" s="233"/>
      <c r="AN107" s="232">
        <f t="shared" si="0"/>
        <v>0</v>
      </c>
      <c r="AO107" s="233"/>
      <c r="AP107" s="233"/>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26" t="s">
        <v>126</v>
      </c>
      <c r="F108" s="226"/>
      <c r="G108" s="226"/>
      <c r="H108" s="226"/>
      <c r="I108" s="226"/>
      <c r="J108" s="9"/>
      <c r="K108" s="226" t="s">
        <v>127</v>
      </c>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32">
        <f>'PŘE - Přeložka odvodnění ...'!J32</f>
        <v>0</v>
      </c>
      <c r="AH108" s="233"/>
      <c r="AI108" s="233"/>
      <c r="AJ108" s="233"/>
      <c r="AK108" s="233"/>
      <c r="AL108" s="233"/>
      <c r="AM108" s="233"/>
      <c r="AN108" s="232">
        <f t="shared" si="0"/>
        <v>0</v>
      </c>
      <c r="AO108" s="233"/>
      <c r="AP108" s="233"/>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26" t="s">
        <v>129</v>
      </c>
      <c r="F109" s="226"/>
      <c r="G109" s="226"/>
      <c r="H109" s="226"/>
      <c r="I109" s="226"/>
      <c r="J109" s="9"/>
      <c r="K109" s="226" t="s">
        <v>130</v>
      </c>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34">
        <f>ROUND(SUM(AG110:AG111),2)</f>
        <v>0</v>
      </c>
      <c r="AH109" s="233"/>
      <c r="AI109" s="233"/>
      <c r="AJ109" s="233"/>
      <c r="AK109" s="233"/>
      <c r="AL109" s="233"/>
      <c r="AM109" s="233"/>
      <c r="AN109" s="232">
        <f t="shared" si="0"/>
        <v>0</v>
      </c>
      <c r="AO109" s="233"/>
      <c r="AP109" s="233"/>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26" t="s">
        <v>132</v>
      </c>
      <c r="G110" s="226"/>
      <c r="H110" s="226"/>
      <c r="I110" s="226"/>
      <c r="J110" s="226"/>
      <c r="K110" s="9"/>
      <c r="L110" s="226" t="s">
        <v>133</v>
      </c>
      <c r="M110" s="226"/>
      <c r="N110" s="226"/>
      <c r="O110" s="226"/>
      <c r="P110" s="226"/>
      <c r="Q110" s="226"/>
      <c r="R110" s="226"/>
      <c r="S110" s="226"/>
      <c r="T110" s="226"/>
      <c r="U110" s="226"/>
      <c r="V110" s="226"/>
      <c r="W110" s="226"/>
      <c r="X110" s="226"/>
      <c r="Y110" s="226"/>
      <c r="Z110" s="226"/>
      <c r="AA110" s="226"/>
      <c r="AB110" s="226"/>
      <c r="AC110" s="226"/>
      <c r="AD110" s="226"/>
      <c r="AE110" s="226"/>
      <c r="AF110" s="226"/>
      <c r="AG110" s="232">
        <f>'RTCH -  Rozvody tepla a c...'!J34</f>
        <v>0</v>
      </c>
      <c r="AH110" s="233"/>
      <c r="AI110" s="233"/>
      <c r="AJ110" s="233"/>
      <c r="AK110" s="233"/>
      <c r="AL110" s="233"/>
      <c r="AM110" s="233"/>
      <c r="AN110" s="232">
        <f t="shared" si="0"/>
        <v>0</v>
      </c>
      <c r="AO110" s="233"/>
      <c r="AP110" s="233"/>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26" t="s">
        <v>129</v>
      </c>
      <c r="G111" s="226"/>
      <c r="H111" s="226"/>
      <c r="I111" s="226"/>
      <c r="J111" s="226"/>
      <c r="K111" s="9"/>
      <c r="L111" s="226" t="s">
        <v>135</v>
      </c>
      <c r="M111" s="226"/>
      <c r="N111" s="226"/>
      <c r="O111" s="226"/>
      <c r="P111" s="226"/>
      <c r="Q111" s="226"/>
      <c r="R111" s="226"/>
      <c r="S111" s="226"/>
      <c r="T111" s="226"/>
      <c r="U111" s="226"/>
      <c r="V111" s="226"/>
      <c r="W111" s="226"/>
      <c r="X111" s="226"/>
      <c r="Y111" s="226"/>
      <c r="Z111" s="226"/>
      <c r="AA111" s="226"/>
      <c r="AB111" s="226"/>
      <c r="AC111" s="226"/>
      <c r="AD111" s="226"/>
      <c r="AE111" s="226"/>
      <c r="AF111" s="226"/>
      <c r="AG111" s="232">
        <f>'VZT - Vzduchotechnická za...'!J34</f>
        <v>0</v>
      </c>
      <c r="AH111" s="233"/>
      <c r="AI111" s="233"/>
      <c r="AJ111" s="233"/>
      <c r="AK111" s="233"/>
      <c r="AL111" s="233"/>
      <c r="AM111" s="233"/>
      <c r="AN111" s="232">
        <f t="shared" si="0"/>
        <v>0</v>
      </c>
      <c r="AO111" s="233"/>
      <c r="AP111" s="233"/>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26" t="s">
        <v>137</v>
      </c>
      <c r="F112" s="226"/>
      <c r="G112" s="226"/>
      <c r="H112" s="226"/>
      <c r="I112" s="226"/>
      <c r="J112" s="9"/>
      <c r="K112" s="226" t="s">
        <v>138</v>
      </c>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32">
        <f>'PR-AKU - Prostorová akustika'!J32</f>
        <v>0</v>
      </c>
      <c r="AH112" s="233"/>
      <c r="AI112" s="233"/>
      <c r="AJ112" s="233"/>
      <c r="AK112" s="233"/>
      <c r="AL112" s="233"/>
      <c r="AM112" s="233"/>
      <c r="AN112" s="232">
        <f t="shared" si="0"/>
        <v>0</v>
      </c>
      <c r="AO112" s="233"/>
      <c r="AP112" s="233"/>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25" t="s">
        <v>84</v>
      </c>
      <c r="E113" s="225"/>
      <c r="F113" s="225"/>
      <c r="G113" s="225"/>
      <c r="H113" s="225"/>
      <c r="I113" s="77"/>
      <c r="J113" s="225" t="s">
        <v>140</v>
      </c>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9">
        <f>'STA - Stavební úpravy u l...'!J30</f>
        <v>0</v>
      </c>
      <c r="AH113" s="230"/>
      <c r="AI113" s="230"/>
      <c r="AJ113" s="230"/>
      <c r="AK113" s="230"/>
      <c r="AL113" s="230"/>
      <c r="AM113" s="230"/>
      <c r="AN113" s="229">
        <f t="shared" si="0"/>
        <v>0</v>
      </c>
      <c r="AO113" s="230"/>
      <c r="AP113" s="230"/>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25" t="s">
        <v>142</v>
      </c>
      <c r="E114" s="225"/>
      <c r="F114" s="225"/>
      <c r="G114" s="225"/>
      <c r="H114" s="225"/>
      <c r="I114" s="77"/>
      <c r="J114" s="225" t="s">
        <v>143</v>
      </c>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9">
        <f>'TÚ - Terénní úpravy'!J30</f>
        <v>0</v>
      </c>
      <c r="AH114" s="230"/>
      <c r="AI114" s="230"/>
      <c r="AJ114" s="230"/>
      <c r="AK114" s="230"/>
      <c r="AL114" s="230"/>
      <c r="AM114" s="230"/>
      <c r="AN114" s="229">
        <f t="shared" si="0"/>
        <v>0</v>
      </c>
      <c r="AO114" s="230"/>
      <c r="AP114" s="230"/>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25" t="s">
        <v>145</v>
      </c>
      <c r="E115" s="225"/>
      <c r="F115" s="225"/>
      <c r="G115" s="225"/>
      <c r="H115" s="225"/>
      <c r="I115" s="77"/>
      <c r="J115" s="225" t="s">
        <v>146</v>
      </c>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9">
        <f>'SAD - Sadové úpravy'!J30</f>
        <v>0</v>
      </c>
      <c r="AH115" s="230"/>
      <c r="AI115" s="230"/>
      <c r="AJ115" s="230"/>
      <c r="AK115" s="230"/>
      <c r="AL115" s="230"/>
      <c r="AM115" s="230"/>
      <c r="AN115" s="229">
        <f t="shared" si="0"/>
        <v>0</v>
      </c>
      <c r="AO115" s="230"/>
      <c r="AP115" s="230"/>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25" t="s">
        <v>148</v>
      </c>
      <c r="E116" s="225"/>
      <c r="F116" s="225"/>
      <c r="G116" s="225"/>
      <c r="H116" s="225"/>
      <c r="I116" s="77"/>
      <c r="J116" s="225" t="s">
        <v>149</v>
      </c>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9">
        <f>'VRN - Vedlejší rozpočtové...'!J30</f>
        <v>0</v>
      </c>
      <c r="AH116" s="230"/>
      <c r="AI116" s="230"/>
      <c r="AJ116" s="230"/>
      <c r="AK116" s="230"/>
      <c r="AL116" s="230"/>
      <c r="AM116" s="230"/>
      <c r="AN116" s="229">
        <f t="shared" si="0"/>
        <v>0</v>
      </c>
      <c r="AO116" s="230"/>
      <c r="AP116" s="230"/>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XH1CNDdDYtHxTuAn3mzdrj/I1ZuFMHot4weSXDsXJZcnyxuJ0RO+bLa7D+ntc6yF2UNLd7T050kvMrGCYThH/A==" saltValue="LCXnbZyaNbtNX3jPrf2DSjiL2Fw4FfdDZobblaKvZT4LzTr7lQ9n3VcK4uviqCczrkmlKKgu9kA82f8gnEhSng==" spinCount="100000" sheet="1" objects="1" scenarios="1" formatColumns="0" formatRows="0"/>
  <mergeCells count="126">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AG109:AM109"/>
    <mergeCell ref="AN109:AP109"/>
    <mergeCell ref="AN110:AP110"/>
    <mergeCell ref="AG110:AM110"/>
    <mergeCell ref="AN111:AP111"/>
    <mergeCell ref="AG111:AM111"/>
    <mergeCell ref="AN112:AP112"/>
    <mergeCell ref="AG112:AM112"/>
    <mergeCell ref="AG113:AM113"/>
    <mergeCell ref="AN113:AP113"/>
    <mergeCell ref="AG104:AM104"/>
    <mergeCell ref="AN104:AP104"/>
    <mergeCell ref="AG105:AM105"/>
    <mergeCell ref="AN105:AP105"/>
    <mergeCell ref="AG106:AM106"/>
    <mergeCell ref="AN106:AP106"/>
    <mergeCell ref="AG107:AM107"/>
    <mergeCell ref="AN107:AP107"/>
    <mergeCell ref="AG108:AM108"/>
    <mergeCell ref="AN108:AP108"/>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4597</v>
      </c>
      <c r="F11" s="258"/>
      <c r="G11" s="258"/>
      <c r="H11" s="258"/>
      <c r="L11" s="32"/>
    </row>
    <row r="12" spans="2:12" s="1" customFormat="1" ht="12" customHeight="1">
      <c r="B12" s="32"/>
      <c r="D12" s="27" t="s">
        <v>4065</v>
      </c>
      <c r="L12" s="32"/>
    </row>
    <row r="13" spans="2:12" s="1" customFormat="1" ht="16.5" customHeight="1">
      <c r="B13" s="32"/>
      <c r="E13" s="213" t="s">
        <v>4841</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4597</v>
      </c>
      <c r="F89" s="258"/>
      <c r="G89" s="258"/>
      <c r="H89" s="258"/>
      <c r="L89" s="32"/>
    </row>
    <row r="90" spans="2:12" s="1" customFormat="1" ht="12" customHeight="1">
      <c r="B90" s="32"/>
      <c r="C90" s="27" t="s">
        <v>4065</v>
      </c>
      <c r="L90" s="32"/>
    </row>
    <row r="91" spans="2:12" s="1" customFormat="1" ht="16.5" customHeight="1">
      <c r="B91" s="32"/>
      <c r="E91" s="213" t="str">
        <f>E13</f>
        <v>04 - Dešťová kanalizace</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4841</v>
      </c>
      <c r="E101" s="112"/>
      <c r="F101" s="112"/>
      <c r="G101" s="112"/>
      <c r="H101" s="112"/>
      <c r="I101" s="112"/>
      <c r="J101" s="113">
        <f>J132</f>
        <v>0</v>
      </c>
      <c r="L101" s="110"/>
    </row>
    <row r="102" spans="2:12" s="9" customFormat="1" ht="19.9" customHeight="1">
      <c r="B102" s="114"/>
      <c r="D102" s="115" t="s">
        <v>2714</v>
      </c>
      <c r="E102" s="116"/>
      <c r="F102" s="116"/>
      <c r="G102" s="116"/>
      <c r="H102" s="116"/>
      <c r="I102" s="116"/>
      <c r="J102" s="117">
        <f>J133</f>
        <v>0</v>
      </c>
      <c r="L102" s="114"/>
    </row>
    <row r="103" spans="2:12" s="9" customFormat="1" ht="19.9" customHeight="1">
      <c r="B103" s="114"/>
      <c r="D103" s="115" t="s">
        <v>4842</v>
      </c>
      <c r="E103" s="116"/>
      <c r="F103" s="116"/>
      <c r="G103" s="116"/>
      <c r="H103" s="116"/>
      <c r="I103" s="116"/>
      <c r="J103" s="117">
        <f>J257</f>
        <v>0</v>
      </c>
      <c r="L103" s="114"/>
    </row>
    <row r="104" spans="2:12" s="9" customFormat="1" ht="19.9" customHeight="1">
      <c r="B104" s="114"/>
      <c r="D104" s="115" t="s">
        <v>4599</v>
      </c>
      <c r="E104" s="116"/>
      <c r="F104" s="116"/>
      <c r="G104" s="116"/>
      <c r="H104" s="116"/>
      <c r="I104" s="116"/>
      <c r="J104" s="117">
        <f>J333</f>
        <v>0</v>
      </c>
      <c r="L104" s="114"/>
    </row>
    <row r="105" spans="2:12" s="9" customFormat="1" ht="19.9" customHeight="1">
      <c r="B105" s="114"/>
      <c r="D105" s="115" t="s">
        <v>4600</v>
      </c>
      <c r="E105" s="116"/>
      <c r="F105" s="116"/>
      <c r="G105" s="116"/>
      <c r="H105" s="116"/>
      <c r="I105" s="116"/>
      <c r="J105" s="117">
        <f>J347</f>
        <v>0</v>
      </c>
      <c r="L105" s="114"/>
    </row>
    <row r="106" spans="2:12" s="9" customFormat="1" ht="19.9" customHeight="1">
      <c r="B106" s="114"/>
      <c r="D106" s="115" t="s">
        <v>4601</v>
      </c>
      <c r="E106" s="116"/>
      <c r="F106" s="116"/>
      <c r="G106" s="116"/>
      <c r="H106" s="116"/>
      <c r="I106" s="116"/>
      <c r="J106" s="117">
        <f>J354</f>
        <v>0</v>
      </c>
      <c r="L106" s="114"/>
    </row>
    <row r="107" spans="2:12" s="9" customFormat="1" ht="19.9" customHeight="1">
      <c r="B107" s="114"/>
      <c r="D107" s="115" t="s">
        <v>4602</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56" t="str">
        <f>E7</f>
        <v>Novostavba knihovny Antonína Marka v Turnově</v>
      </c>
      <c r="F117" s="257"/>
      <c r="G117" s="257"/>
      <c r="H117" s="257"/>
      <c r="L117" s="32"/>
    </row>
    <row r="118" spans="2:12" ht="12" customHeight="1">
      <c r="B118" s="20"/>
      <c r="C118" s="27" t="s">
        <v>164</v>
      </c>
      <c r="L118" s="20"/>
    </row>
    <row r="119" spans="2:12" ht="16.5" customHeight="1">
      <c r="B119" s="20"/>
      <c r="E119" s="256" t="s">
        <v>3511</v>
      </c>
      <c r="F119" s="241"/>
      <c r="G119" s="241"/>
      <c r="H119" s="241"/>
      <c r="L119" s="20"/>
    </row>
    <row r="120" spans="2:12" ht="12" customHeight="1">
      <c r="B120" s="20"/>
      <c r="C120" s="27" t="s">
        <v>3512</v>
      </c>
      <c r="L120" s="20"/>
    </row>
    <row r="121" spans="2:12" s="1" customFormat="1" ht="16.5" customHeight="1">
      <c r="B121" s="32"/>
      <c r="E121" s="219" t="s">
        <v>4597</v>
      </c>
      <c r="F121" s="258"/>
      <c r="G121" s="258"/>
      <c r="H121" s="258"/>
      <c r="L121" s="32"/>
    </row>
    <row r="122" spans="2:12" s="1" customFormat="1" ht="12" customHeight="1">
      <c r="B122" s="32"/>
      <c r="C122" s="27" t="s">
        <v>4065</v>
      </c>
      <c r="L122" s="32"/>
    </row>
    <row r="123" spans="2:12" s="1" customFormat="1" ht="16.5" customHeight="1">
      <c r="B123" s="32"/>
      <c r="E123" s="213" t="str">
        <f>E13</f>
        <v>04 - Dešťová kanalizace</v>
      </c>
      <c r="F123" s="258"/>
      <c r="G123" s="258"/>
      <c r="H123" s="258"/>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25. 10. 2023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2718</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4607</v>
      </c>
      <c r="F134" s="140" t="s">
        <v>4608</v>
      </c>
      <c r="G134" s="141" t="s">
        <v>552</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1" t="s">
        <v>708</v>
      </c>
      <c r="F135" s="187" t="s">
        <v>4843</v>
      </c>
      <c r="I135" s="188"/>
      <c r="L135" s="32"/>
      <c r="M135" s="189"/>
      <c r="T135" s="56"/>
      <c r="AT135" s="17" t="s">
        <v>708</v>
      </c>
      <c r="AU135" s="17" t="s">
        <v>87</v>
      </c>
    </row>
    <row r="136" spans="2:51" s="14" customFormat="1" ht="11.25">
      <c r="B136" s="165"/>
      <c r="D136" s="151" t="s">
        <v>270</v>
      </c>
      <c r="E136" s="166" t="s">
        <v>1</v>
      </c>
      <c r="F136" s="167" t="s">
        <v>4844</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4845</v>
      </c>
      <c r="H137" s="154">
        <v>69.33</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69.33</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87</v>
      </c>
      <c r="D139" s="138" t="s">
        <v>264</v>
      </c>
      <c r="E139" s="139" t="s">
        <v>4611</v>
      </c>
      <c r="F139" s="140" t="s">
        <v>4612</v>
      </c>
      <c r="G139" s="141" t="s">
        <v>552</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1" t="s">
        <v>708</v>
      </c>
      <c r="F140" s="187" t="s">
        <v>4613</v>
      </c>
      <c r="I140" s="188"/>
      <c r="L140" s="32"/>
      <c r="M140" s="189"/>
      <c r="T140" s="56"/>
      <c r="AT140" s="17" t="s">
        <v>708</v>
      </c>
      <c r="AU140" s="17" t="s">
        <v>87</v>
      </c>
    </row>
    <row r="141" spans="2:51" s="14" customFormat="1" ht="11.25">
      <c r="B141" s="165"/>
      <c r="D141" s="151" t="s">
        <v>270</v>
      </c>
      <c r="E141" s="166" t="s">
        <v>1</v>
      </c>
      <c r="F141" s="167" t="s">
        <v>4844</v>
      </c>
      <c r="H141" s="166" t="s">
        <v>1</v>
      </c>
      <c r="I141" s="168"/>
      <c r="L141" s="165"/>
      <c r="M141" s="169"/>
      <c r="T141" s="170"/>
      <c r="AT141" s="166" t="s">
        <v>270</v>
      </c>
      <c r="AU141" s="166" t="s">
        <v>87</v>
      </c>
      <c r="AV141" s="14" t="s">
        <v>85</v>
      </c>
      <c r="AW141" s="14" t="s">
        <v>32</v>
      </c>
      <c r="AX141" s="14" t="s">
        <v>77</v>
      </c>
      <c r="AY141" s="166" t="s">
        <v>262</v>
      </c>
    </row>
    <row r="142" spans="2:51" s="12" customFormat="1" ht="11.25">
      <c r="B142" s="150"/>
      <c r="D142" s="151" t="s">
        <v>270</v>
      </c>
      <c r="E142" s="152" t="s">
        <v>1</v>
      </c>
      <c r="F142" s="153" t="s">
        <v>4846</v>
      </c>
      <c r="H142" s="154">
        <v>18.74</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4847</v>
      </c>
      <c r="H143" s="154">
        <v>72.3</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4848</v>
      </c>
      <c r="H144" s="154">
        <v>14.4</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4849</v>
      </c>
      <c r="H145" s="154">
        <v>13.54</v>
      </c>
      <c r="I145" s="155"/>
      <c r="L145" s="150"/>
      <c r="M145" s="156"/>
      <c r="T145" s="157"/>
      <c r="AT145" s="152" t="s">
        <v>270</v>
      </c>
      <c r="AU145" s="152" t="s">
        <v>87</v>
      </c>
      <c r="AV145" s="12" t="s">
        <v>87</v>
      </c>
      <c r="AW145" s="12" t="s">
        <v>32</v>
      </c>
      <c r="AX145" s="12" t="s">
        <v>77</v>
      </c>
      <c r="AY145" s="152" t="s">
        <v>262</v>
      </c>
    </row>
    <row r="146" spans="2:51" s="12" customFormat="1" ht="11.25">
      <c r="B146" s="150"/>
      <c r="D146" s="151" t="s">
        <v>270</v>
      </c>
      <c r="E146" s="152" t="s">
        <v>1</v>
      </c>
      <c r="F146" s="153" t="s">
        <v>4850</v>
      </c>
      <c r="H146" s="154">
        <v>33.72</v>
      </c>
      <c r="I146" s="155"/>
      <c r="L146" s="150"/>
      <c r="M146" s="156"/>
      <c r="T146" s="157"/>
      <c r="AT146" s="152" t="s">
        <v>270</v>
      </c>
      <c r="AU146" s="152" t="s">
        <v>87</v>
      </c>
      <c r="AV146" s="12" t="s">
        <v>87</v>
      </c>
      <c r="AW146" s="12" t="s">
        <v>32</v>
      </c>
      <c r="AX146" s="12" t="s">
        <v>77</v>
      </c>
      <c r="AY146" s="152" t="s">
        <v>262</v>
      </c>
    </row>
    <row r="147" spans="2:51" s="12" customFormat="1" ht="22.5">
      <c r="B147" s="150"/>
      <c r="D147" s="151" t="s">
        <v>270</v>
      </c>
      <c r="E147" s="152" t="s">
        <v>1</v>
      </c>
      <c r="F147" s="153" t="s">
        <v>4851</v>
      </c>
      <c r="H147" s="154">
        <v>38.97</v>
      </c>
      <c r="I147" s="155"/>
      <c r="L147" s="150"/>
      <c r="M147" s="156"/>
      <c r="T147" s="157"/>
      <c r="AT147" s="152" t="s">
        <v>270</v>
      </c>
      <c r="AU147" s="152" t="s">
        <v>87</v>
      </c>
      <c r="AV147" s="12" t="s">
        <v>87</v>
      </c>
      <c r="AW147" s="12" t="s">
        <v>32</v>
      </c>
      <c r="AX147" s="12" t="s">
        <v>77</v>
      </c>
      <c r="AY147" s="152" t="s">
        <v>262</v>
      </c>
    </row>
    <row r="148" spans="2:51" s="12" customFormat="1" ht="11.25">
      <c r="B148" s="150"/>
      <c r="D148" s="151" t="s">
        <v>270</v>
      </c>
      <c r="E148" s="152" t="s">
        <v>1</v>
      </c>
      <c r="F148" s="153" t="s">
        <v>4852</v>
      </c>
      <c r="H148" s="154">
        <v>14.33</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4853</v>
      </c>
      <c r="H149" s="154">
        <v>22.68</v>
      </c>
      <c r="I149" s="155"/>
      <c r="L149" s="150"/>
      <c r="M149" s="156"/>
      <c r="T149" s="157"/>
      <c r="AT149" s="152" t="s">
        <v>270</v>
      </c>
      <c r="AU149" s="152" t="s">
        <v>87</v>
      </c>
      <c r="AV149" s="12" t="s">
        <v>87</v>
      </c>
      <c r="AW149" s="12" t="s">
        <v>32</v>
      </c>
      <c r="AX149" s="12" t="s">
        <v>77</v>
      </c>
      <c r="AY149" s="152" t="s">
        <v>262</v>
      </c>
    </row>
    <row r="150" spans="2:51" s="12" customFormat="1" ht="11.25">
      <c r="B150" s="150"/>
      <c r="D150" s="151" t="s">
        <v>270</v>
      </c>
      <c r="E150" s="152" t="s">
        <v>1</v>
      </c>
      <c r="F150" s="153" t="s">
        <v>4854</v>
      </c>
      <c r="H150" s="154">
        <v>1.23</v>
      </c>
      <c r="I150" s="155"/>
      <c r="L150" s="150"/>
      <c r="M150" s="156"/>
      <c r="T150" s="157"/>
      <c r="AT150" s="152" t="s">
        <v>270</v>
      </c>
      <c r="AU150" s="152" t="s">
        <v>87</v>
      </c>
      <c r="AV150" s="12" t="s">
        <v>87</v>
      </c>
      <c r="AW150" s="12" t="s">
        <v>32</v>
      </c>
      <c r="AX150" s="12" t="s">
        <v>77</v>
      </c>
      <c r="AY150" s="152" t="s">
        <v>262</v>
      </c>
    </row>
    <row r="151" spans="2:51" s="12" customFormat="1" ht="11.25">
      <c r="B151" s="150"/>
      <c r="D151" s="151" t="s">
        <v>270</v>
      </c>
      <c r="E151" s="152" t="s">
        <v>1</v>
      </c>
      <c r="F151" s="153" t="s">
        <v>4855</v>
      </c>
      <c r="H151" s="154">
        <v>1.2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231.11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103</v>
      </c>
      <c r="D153" s="138" t="s">
        <v>264</v>
      </c>
      <c r="E153" s="139" t="s">
        <v>4619</v>
      </c>
      <c r="F153" s="140" t="s">
        <v>4620</v>
      </c>
      <c r="G153" s="141" t="s">
        <v>552</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312</v>
      </c>
    </row>
    <row r="154" spans="2:47" s="1" customFormat="1" ht="165.75">
      <c r="B154" s="32"/>
      <c r="D154" s="151" t="s">
        <v>708</v>
      </c>
      <c r="F154" s="187" t="s">
        <v>4856</v>
      </c>
      <c r="I154" s="188"/>
      <c r="L154" s="32"/>
      <c r="M154" s="189"/>
      <c r="T154" s="56"/>
      <c r="AT154" s="17" t="s">
        <v>708</v>
      </c>
      <c r="AU154" s="17" t="s">
        <v>87</v>
      </c>
    </row>
    <row r="155" spans="2:51" s="14" customFormat="1" ht="11.25">
      <c r="B155" s="165"/>
      <c r="D155" s="151" t="s">
        <v>270</v>
      </c>
      <c r="E155" s="166" t="s">
        <v>1</v>
      </c>
      <c r="F155" s="167" t="s">
        <v>4844</v>
      </c>
      <c r="H155" s="166" t="s">
        <v>1</v>
      </c>
      <c r="I155" s="168"/>
      <c r="L155" s="165"/>
      <c r="M155" s="169"/>
      <c r="T155" s="170"/>
      <c r="AT155" s="166" t="s">
        <v>270</v>
      </c>
      <c r="AU155" s="166" t="s">
        <v>87</v>
      </c>
      <c r="AV155" s="14" t="s">
        <v>85</v>
      </c>
      <c r="AW155" s="14" t="s">
        <v>32</v>
      </c>
      <c r="AX155" s="14" t="s">
        <v>77</v>
      </c>
      <c r="AY155" s="166" t="s">
        <v>262</v>
      </c>
    </row>
    <row r="156" spans="2:51" s="12" customFormat="1" ht="11.25">
      <c r="B156" s="150"/>
      <c r="D156" s="151" t="s">
        <v>270</v>
      </c>
      <c r="E156" s="152" t="s">
        <v>1</v>
      </c>
      <c r="F156" s="153" t="s">
        <v>4857</v>
      </c>
      <c r="H156" s="154">
        <v>115.55</v>
      </c>
      <c r="I156" s="155"/>
      <c r="L156" s="150"/>
      <c r="M156" s="156"/>
      <c r="T156" s="157"/>
      <c r="AT156" s="152" t="s">
        <v>270</v>
      </c>
      <c r="AU156" s="152" t="s">
        <v>87</v>
      </c>
      <c r="AV156" s="12" t="s">
        <v>87</v>
      </c>
      <c r="AW156" s="12" t="s">
        <v>32</v>
      </c>
      <c r="AX156" s="12" t="s">
        <v>77</v>
      </c>
      <c r="AY156" s="152" t="s">
        <v>262</v>
      </c>
    </row>
    <row r="157" spans="2:51" s="13" customFormat="1" ht="11.25">
      <c r="B157" s="158"/>
      <c r="D157" s="151" t="s">
        <v>270</v>
      </c>
      <c r="E157" s="159" t="s">
        <v>1</v>
      </c>
      <c r="F157" s="160" t="s">
        <v>273</v>
      </c>
      <c r="H157" s="161">
        <v>115.55</v>
      </c>
      <c r="I157" s="162"/>
      <c r="L157" s="158"/>
      <c r="M157" s="163"/>
      <c r="T157" s="164"/>
      <c r="AT157" s="159" t="s">
        <v>270</v>
      </c>
      <c r="AU157" s="159" t="s">
        <v>87</v>
      </c>
      <c r="AV157" s="13" t="s">
        <v>268</v>
      </c>
      <c r="AW157" s="13" t="s">
        <v>32</v>
      </c>
      <c r="AX157" s="13" t="s">
        <v>85</v>
      </c>
      <c r="AY157" s="159" t="s">
        <v>262</v>
      </c>
    </row>
    <row r="158" spans="2:65" s="1" customFormat="1" ht="21.75" customHeight="1">
      <c r="B158" s="32"/>
      <c r="C158" s="138" t="s">
        <v>268</v>
      </c>
      <c r="D158" s="138" t="s">
        <v>264</v>
      </c>
      <c r="E158" s="139" t="s">
        <v>4623</v>
      </c>
      <c r="F158" s="140" t="s">
        <v>4624</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304</v>
      </c>
    </row>
    <row r="159" spans="2:51" s="14" customFormat="1" ht="11.25">
      <c r="B159" s="165"/>
      <c r="D159" s="151" t="s">
        <v>270</v>
      </c>
      <c r="E159" s="166" t="s">
        <v>1</v>
      </c>
      <c r="F159" s="167" t="s">
        <v>4844</v>
      </c>
      <c r="H159" s="166" t="s">
        <v>1</v>
      </c>
      <c r="I159" s="168"/>
      <c r="L159" s="165"/>
      <c r="M159" s="169"/>
      <c r="T159" s="170"/>
      <c r="AT159" s="166" t="s">
        <v>270</v>
      </c>
      <c r="AU159" s="166" t="s">
        <v>87</v>
      </c>
      <c r="AV159" s="14" t="s">
        <v>85</v>
      </c>
      <c r="AW159" s="14" t="s">
        <v>32</v>
      </c>
      <c r="AX159" s="14" t="s">
        <v>77</v>
      </c>
      <c r="AY159" s="166" t="s">
        <v>262</v>
      </c>
    </row>
    <row r="160" spans="2:51" s="12" customFormat="1" ht="22.5">
      <c r="B160" s="150"/>
      <c r="D160" s="151" t="s">
        <v>270</v>
      </c>
      <c r="E160" s="152" t="s">
        <v>1</v>
      </c>
      <c r="F160" s="153" t="s">
        <v>4858</v>
      </c>
      <c r="H160" s="154">
        <v>16.77</v>
      </c>
      <c r="I160" s="155"/>
      <c r="L160" s="150"/>
      <c r="M160" s="156"/>
      <c r="T160" s="157"/>
      <c r="AT160" s="152" t="s">
        <v>270</v>
      </c>
      <c r="AU160" s="152" t="s">
        <v>87</v>
      </c>
      <c r="AV160" s="12" t="s">
        <v>87</v>
      </c>
      <c r="AW160" s="12" t="s">
        <v>32</v>
      </c>
      <c r="AX160" s="12" t="s">
        <v>77</v>
      </c>
      <c r="AY160" s="152" t="s">
        <v>262</v>
      </c>
    </row>
    <row r="161" spans="2:51" s="12" customFormat="1" ht="11.25">
      <c r="B161" s="150"/>
      <c r="D161" s="151" t="s">
        <v>270</v>
      </c>
      <c r="E161" s="152" t="s">
        <v>1</v>
      </c>
      <c r="F161" s="153" t="s">
        <v>4859</v>
      </c>
      <c r="H161" s="154">
        <v>3.08</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4860</v>
      </c>
      <c r="H162" s="154">
        <v>3</v>
      </c>
      <c r="I162" s="155"/>
      <c r="L162" s="150"/>
      <c r="M162" s="156"/>
      <c r="T162" s="157"/>
      <c r="AT162" s="152" t="s">
        <v>270</v>
      </c>
      <c r="AU162" s="152" t="s">
        <v>87</v>
      </c>
      <c r="AV162" s="12" t="s">
        <v>87</v>
      </c>
      <c r="AW162" s="12" t="s">
        <v>32</v>
      </c>
      <c r="AX162" s="12" t="s">
        <v>77</v>
      </c>
      <c r="AY162" s="152" t="s">
        <v>262</v>
      </c>
    </row>
    <row r="163" spans="2:51" s="13" customFormat="1" ht="11.25">
      <c r="B163" s="158"/>
      <c r="D163" s="151" t="s">
        <v>270</v>
      </c>
      <c r="E163" s="159" t="s">
        <v>1</v>
      </c>
      <c r="F163" s="160" t="s">
        <v>273</v>
      </c>
      <c r="H163" s="161">
        <v>22.85</v>
      </c>
      <c r="I163" s="162"/>
      <c r="L163" s="158"/>
      <c r="M163" s="163"/>
      <c r="T163" s="164"/>
      <c r="AT163" s="159" t="s">
        <v>270</v>
      </c>
      <c r="AU163" s="159" t="s">
        <v>87</v>
      </c>
      <c r="AV163" s="13" t="s">
        <v>268</v>
      </c>
      <c r="AW163" s="13" t="s">
        <v>32</v>
      </c>
      <c r="AX163" s="13" t="s">
        <v>85</v>
      </c>
      <c r="AY163" s="159" t="s">
        <v>262</v>
      </c>
    </row>
    <row r="164" spans="2:65" s="1" customFormat="1" ht="21.75" customHeight="1">
      <c r="B164" s="32"/>
      <c r="C164" s="138" t="s">
        <v>295</v>
      </c>
      <c r="D164" s="138" t="s">
        <v>264</v>
      </c>
      <c r="E164" s="139" t="s">
        <v>4767</v>
      </c>
      <c r="F164" s="140" t="s">
        <v>4768</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342</v>
      </c>
    </row>
    <row r="165" spans="2:51" s="14" customFormat="1" ht="11.25">
      <c r="B165" s="165"/>
      <c r="D165" s="151" t="s">
        <v>270</v>
      </c>
      <c r="E165" s="166" t="s">
        <v>1</v>
      </c>
      <c r="F165" s="167" t="s">
        <v>4844</v>
      </c>
      <c r="H165" s="166" t="s">
        <v>1</v>
      </c>
      <c r="I165" s="168"/>
      <c r="L165" s="165"/>
      <c r="M165" s="169"/>
      <c r="T165" s="170"/>
      <c r="AT165" s="166" t="s">
        <v>270</v>
      </c>
      <c r="AU165" s="166" t="s">
        <v>87</v>
      </c>
      <c r="AV165" s="14" t="s">
        <v>85</v>
      </c>
      <c r="AW165" s="14" t="s">
        <v>32</v>
      </c>
      <c r="AX165" s="14" t="s">
        <v>77</v>
      </c>
      <c r="AY165" s="166" t="s">
        <v>262</v>
      </c>
    </row>
    <row r="166" spans="2:51" s="12" customFormat="1" ht="11.25">
      <c r="B166" s="150"/>
      <c r="D166" s="151" t="s">
        <v>270</v>
      </c>
      <c r="E166" s="152" t="s">
        <v>1</v>
      </c>
      <c r="F166" s="153" t="s">
        <v>4861</v>
      </c>
      <c r="H166" s="154">
        <v>31.23</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4862</v>
      </c>
      <c r="H167" s="154">
        <v>120.5</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4863</v>
      </c>
      <c r="H168" s="154">
        <v>24</v>
      </c>
      <c r="I168" s="155"/>
      <c r="L168" s="150"/>
      <c r="M168" s="156"/>
      <c r="T168" s="157"/>
      <c r="AT168" s="152" t="s">
        <v>270</v>
      </c>
      <c r="AU168" s="152" t="s">
        <v>87</v>
      </c>
      <c r="AV168" s="12" t="s">
        <v>87</v>
      </c>
      <c r="AW168" s="12" t="s">
        <v>32</v>
      </c>
      <c r="AX168" s="12" t="s">
        <v>77</v>
      </c>
      <c r="AY168" s="152" t="s">
        <v>262</v>
      </c>
    </row>
    <row r="169" spans="2:51" s="12" customFormat="1" ht="11.25">
      <c r="B169" s="150"/>
      <c r="D169" s="151" t="s">
        <v>270</v>
      </c>
      <c r="E169" s="152" t="s">
        <v>1</v>
      </c>
      <c r="F169" s="153" t="s">
        <v>4864</v>
      </c>
      <c r="H169" s="154">
        <v>22.57</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4865</v>
      </c>
      <c r="H170" s="154">
        <v>56.2</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4866</v>
      </c>
      <c r="H171" s="154">
        <v>53.77</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4867</v>
      </c>
      <c r="H172" s="154">
        <v>28.65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4868</v>
      </c>
      <c r="H173" s="154">
        <v>45.36</v>
      </c>
      <c r="I173" s="155"/>
      <c r="L173" s="150"/>
      <c r="M173" s="156"/>
      <c r="T173" s="157"/>
      <c r="AT173" s="152" t="s">
        <v>270</v>
      </c>
      <c r="AU173" s="152" t="s">
        <v>87</v>
      </c>
      <c r="AV173" s="12" t="s">
        <v>87</v>
      </c>
      <c r="AW173" s="12" t="s">
        <v>32</v>
      </c>
      <c r="AX173" s="12" t="s">
        <v>77</v>
      </c>
      <c r="AY173" s="152" t="s">
        <v>262</v>
      </c>
    </row>
    <row r="174" spans="2:51" s="13" customFormat="1" ht="11.25">
      <c r="B174" s="158"/>
      <c r="D174" s="151" t="s">
        <v>270</v>
      </c>
      <c r="E174" s="159" t="s">
        <v>1</v>
      </c>
      <c r="F174" s="160" t="s">
        <v>273</v>
      </c>
      <c r="H174" s="161">
        <v>382.28</v>
      </c>
      <c r="I174" s="162"/>
      <c r="L174" s="158"/>
      <c r="M174" s="163"/>
      <c r="T174" s="164"/>
      <c r="AT174" s="159" t="s">
        <v>270</v>
      </c>
      <c r="AU174" s="159" t="s">
        <v>87</v>
      </c>
      <c r="AV174" s="13" t="s">
        <v>268</v>
      </c>
      <c r="AW174" s="13" t="s">
        <v>32</v>
      </c>
      <c r="AX174" s="13" t="s">
        <v>85</v>
      </c>
      <c r="AY174" s="159" t="s">
        <v>262</v>
      </c>
    </row>
    <row r="175" spans="2:65" s="1" customFormat="1" ht="21.75" customHeight="1">
      <c r="B175" s="32"/>
      <c r="C175" s="138" t="s">
        <v>312</v>
      </c>
      <c r="D175" s="138" t="s">
        <v>264</v>
      </c>
      <c r="E175" s="139" t="s">
        <v>4627</v>
      </c>
      <c r="F175" s="140" t="s">
        <v>4628</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351</v>
      </c>
    </row>
    <row r="176" spans="2:51" s="14" customFormat="1" ht="11.25">
      <c r="B176" s="165"/>
      <c r="D176" s="151" t="s">
        <v>270</v>
      </c>
      <c r="E176" s="166" t="s">
        <v>1</v>
      </c>
      <c r="F176" s="167" t="s">
        <v>4844</v>
      </c>
      <c r="H176" s="166" t="s">
        <v>1</v>
      </c>
      <c r="I176" s="168"/>
      <c r="L176" s="165"/>
      <c r="M176" s="169"/>
      <c r="T176" s="170"/>
      <c r="AT176" s="166" t="s">
        <v>270</v>
      </c>
      <c r="AU176" s="166" t="s">
        <v>87</v>
      </c>
      <c r="AV176" s="14" t="s">
        <v>85</v>
      </c>
      <c r="AW176" s="14" t="s">
        <v>32</v>
      </c>
      <c r="AX176" s="14" t="s">
        <v>77</v>
      </c>
      <c r="AY176" s="166" t="s">
        <v>262</v>
      </c>
    </row>
    <row r="177" spans="2:51" s="12" customFormat="1" ht="22.5">
      <c r="B177" s="150"/>
      <c r="D177" s="151" t="s">
        <v>270</v>
      </c>
      <c r="E177" s="152" t="s">
        <v>1</v>
      </c>
      <c r="F177" s="153" t="s">
        <v>4858</v>
      </c>
      <c r="H177" s="154">
        <v>16.77</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4859</v>
      </c>
      <c r="H178" s="154">
        <v>3.08</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4860</v>
      </c>
      <c r="H179" s="154">
        <v>3</v>
      </c>
      <c r="I179" s="155"/>
      <c r="L179" s="150"/>
      <c r="M179" s="156"/>
      <c r="T179" s="157"/>
      <c r="AT179" s="152" t="s">
        <v>270</v>
      </c>
      <c r="AU179" s="152" t="s">
        <v>87</v>
      </c>
      <c r="AV179" s="12" t="s">
        <v>87</v>
      </c>
      <c r="AW179" s="12" t="s">
        <v>32</v>
      </c>
      <c r="AX179" s="12" t="s">
        <v>77</v>
      </c>
      <c r="AY179" s="152" t="s">
        <v>262</v>
      </c>
    </row>
    <row r="180" spans="2:51" s="13" customFormat="1" ht="11.25">
      <c r="B180" s="158"/>
      <c r="D180" s="151" t="s">
        <v>270</v>
      </c>
      <c r="E180" s="159" t="s">
        <v>1</v>
      </c>
      <c r="F180" s="160" t="s">
        <v>273</v>
      </c>
      <c r="H180" s="161">
        <v>22.85</v>
      </c>
      <c r="I180" s="162"/>
      <c r="L180" s="158"/>
      <c r="M180" s="163"/>
      <c r="T180" s="164"/>
      <c r="AT180" s="159" t="s">
        <v>270</v>
      </c>
      <c r="AU180" s="159" t="s">
        <v>87</v>
      </c>
      <c r="AV180" s="13" t="s">
        <v>268</v>
      </c>
      <c r="AW180" s="13" t="s">
        <v>32</v>
      </c>
      <c r="AX180" s="13" t="s">
        <v>85</v>
      </c>
      <c r="AY180" s="159" t="s">
        <v>262</v>
      </c>
    </row>
    <row r="181" spans="2:65" s="1" customFormat="1" ht="21.75" customHeight="1">
      <c r="B181" s="32"/>
      <c r="C181" s="138" t="s">
        <v>317</v>
      </c>
      <c r="D181" s="138" t="s">
        <v>264</v>
      </c>
      <c r="E181" s="139" t="s">
        <v>4770</v>
      </c>
      <c r="F181" s="140" t="s">
        <v>4771</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359</v>
      </c>
    </row>
    <row r="182" spans="2:51" s="14" customFormat="1" ht="11.25">
      <c r="B182" s="165"/>
      <c r="D182" s="151" t="s">
        <v>270</v>
      </c>
      <c r="E182" s="166" t="s">
        <v>1</v>
      </c>
      <c r="F182" s="167" t="s">
        <v>4844</v>
      </c>
      <c r="H182" s="166" t="s">
        <v>1</v>
      </c>
      <c r="I182" s="168"/>
      <c r="L182" s="165"/>
      <c r="M182" s="169"/>
      <c r="T182" s="170"/>
      <c r="AT182" s="166" t="s">
        <v>270</v>
      </c>
      <c r="AU182" s="166" t="s">
        <v>87</v>
      </c>
      <c r="AV182" s="14" t="s">
        <v>85</v>
      </c>
      <c r="AW182" s="14" t="s">
        <v>32</v>
      </c>
      <c r="AX182" s="14" t="s">
        <v>77</v>
      </c>
      <c r="AY182" s="166" t="s">
        <v>262</v>
      </c>
    </row>
    <row r="183" spans="2:51" s="12" customFormat="1" ht="11.25">
      <c r="B183" s="150"/>
      <c r="D183" s="151" t="s">
        <v>270</v>
      </c>
      <c r="E183" s="152" t="s">
        <v>1</v>
      </c>
      <c r="F183" s="153" t="s">
        <v>4861</v>
      </c>
      <c r="H183" s="154">
        <v>31.23</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4862</v>
      </c>
      <c r="H184" s="154">
        <v>120.5</v>
      </c>
      <c r="I184" s="155"/>
      <c r="L184" s="150"/>
      <c r="M184" s="156"/>
      <c r="T184" s="157"/>
      <c r="AT184" s="152" t="s">
        <v>270</v>
      </c>
      <c r="AU184" s="152" t="s">
        <v>87</v>
      </c>
      <c r="AV184" s="12" t="s">
        <v>87</v>
      </c>
      <c r="AW184" s="12" t="s">
        <v>32</v>
      </c>
      <c r="AX184" s="12" t="s">
        <v>77</v>
      </c>
      <c r="AY184" s="152" t="s">
        <v>262</v>
      </c>
    </row>
    <row r="185" spans="2:51" s="12" customFormat="1" ht="11.25">
      <c r="B185" s="150"/>
      <c r="D185" s="151" t="s">
        <v>270</v>
      </c>
      <c r="E185" s="152" t="s">
        <v>1</v>
      </c>
      <c r="F185" s="153" t="s">
        <v>4863</v>
      </c>
      <c r="H185" s="154">
        <v>24</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4864</v>
      </c>
      <c r="H186" s="154">
        <v>22.57</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4865</v>
      </c>
      <c r="H187" s="154">
        <v>56.2</v>
      </c>
      <c r="I187" s="155"/>
      <c r="L187" s="150"/>
      <c r="M187" s="156"/>
      <c r="T187" s="157"/>
      <c r="AT187" s="152" t="s">
        <v>270</v>
      </c>
      <c r="AU187" s="152" t="s">
        <v>87</v>
      </c>
      <c r="AV187" s="12" t="s">
        <v>87</v>
      </c>
      <c r="AW187" s="12" t="s">
        <v>32</v>
      </c>
      <c r="AX187" s="12" t="s">
        <v>77</v>
      </c>
      <c r="AY187" s="152" t="s">
        <v>262</v>
      </c>
    </row>
    <row r="188" spans="2:51" s="12" customFormat="1" ht="22.5">
      <c r="B188" s="150"/>
      <c r="D188" s="151" t="s">
        <v>270</v>
      </c>
      <c r="E188" s="152" t="s">
        <v>1</v>
      </c>
      <c r="F188" s="153" t="s">
        <v>4866</v>
      </c>
      <c r="H188" s="154">
        <v>53.77</v>
      </c>
      <c r="I188" s="155"/>
      <c r="L188" s="150"/>
      <c r="M188" s="156"/>
      <c r="T188" s="157"/>
      <c r="AT188" s="152" t="s">
        <v>270</v>
      </c>
      <c r="AU188" s="152" t="s">
        <v>87</v>
      </c>
      <c r="AV188" s="12" t="s">
        <v>87</v>
      </c>
      <c r="AW188" s="12" t="s">
        <v>32</v>
      </c>
      <c r="AX188" s="12" t="s">
        <v>77</v>
      </c>
      <c r="AY188" s="152" t="s">
        <v>262</v>
      </c>
    </row>
    <row r="189" spans="2:51" s="12" customFormat="1" ht="11.25">
      <c r="B189" s="150"/>
      <c r="D189" s="151" t="s">
        <v>270</v>
      </c>
      <c r="E189" s="152" t="s">
        <v>1</v>
      </c>
      <c r="F189" s="153" t="s">
        <v>4867</v>
      </c>
      <c r="H189" s="154">
        <v>28.65</v>
      </c>
      <c r="I189" s="155"/>
      <c r="L189" s="150"/>
      <c r="M189" s="156"/>
      <c r="T189" s="157"/>
      <c r="AT189" s="152" t="s">
        <v>270</v>
      </c>
      <c r="AU189" s="152" t="s">
        <v>87</v>
      </c>
      <c r="AV189" s="12" t="s">
        <v>87</v>
      </c>
      <c r="AW189" s="12" t="s">
        <v>32</v>
      </c>
      <c r="AX189" s="12" t="s">
        <v>77</v>
      </c>
      <c r="AY189" s="152" t="s">
        <v>262</v>
      </c>
    </row>
    <row r="190" spans="2:51" s="12" customFormat="1" ht="11.25">
      <c r="B190" s="150"/>
      <c r="D190" s="151" t="s">
        <v>270</v>
      </c>
      <c r="E190" s="152" t="s">
        <v>1</v>
      </c>
      <c r="F190" s="153" t="s">
        <v>4868</v>
      </c>
      <c r="H190" s="154">
        <v>45.36</v>
      </c>
      <c r="I190" s="155"/>
      <c r="L190" s="150"/>
      <c r="M190" s="156"/>
      <c r="T190" s="157"/>
      <c r="AT190" s="152" t="s">
        <v>270</v>
      </c>
      <c r="AU190" s="152" t="s">
        <v>87</v>
      </c>
      <c r="AV190" s="12" t="s">
        <v>87</v>
      </c>
      <c r="AW190" s="12" t="s">
        <v>32</v>
      </c>
      <c r="AX190" s="12" t="s">
        <v>77</v>
      </c>
      <c r="AY190" s="152" t="s">
        <v>262</v>
      </c>
    </row>
    <row r="191" spans="2:51" s="13" customFormat="1" ht="11.25">
      <c r="B191" s="158"/>
      <c r="D191" s="151" t="s">
        <v>270</v>
      </c>
      <c r="E191" s="159" t="s">
        <v>1</v>
      </c>
      <c r="F191" s="160" t="s">
        <v>273</v>
      </c>
      <c r="H191" s="161">
        <v>382.28</v>
      </c>
      <c r="I191" s="162"/>
      <c r="L191" s="158"/>
      <c r="M191" s="163"/>
      <c r="T191" s="164"/>
      <c r="AT191" s="159" t="s">
        <v>270</v>
      </c>
      <c r="AU191" s="159" t="s">
        <v>87</v>
      </c>
      <c r="AV191" s="13" t="s">
        <v>268</v>
      </c>
      <c r="AW191" s="13" t="s">
        <v>32</v>
      </c>
      <c r="AX191" s="13" t="s">
        <v>85</v>
      </c>
      <c r="AY191" s="159" t="s">
        <v>262</v>
      </c>
    </row>
    <row r="192" spans="2:65" s="1" customFormat="1" ht="24.2" customHeight="1">
      <c r="B192" s="32"/>
      <c r="C192" s="138" t="s">
        <v>304</v>
      </c>
      <c r="D192" s="138" t="s">
        <v>264</v>
      </c>
      <c r="E192" s="139" t="s">
        <v>4629</v>
      </c>
      <c r="F192" s="140" t="s">
        <v>4630</v>
      </c>
      <c r="G192" s="141" t="s">
        <v>552</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369</v>
      </c>
    </row>
    <row r="193" spans="2:51" s="14" customFormat="1" ht="11.25">
      <c r="B193" s="165"/>
      <c r="D193" s="151" t="s">
        <v>270</v>
      </c>
      <c r="E193" s="166" t="s">
        <v>1</v>
      </c>
      <c r="F193" s="167" t="s">
        <v>4869</v>
      </c>
      <c r="H193" s="166" t="s">
        <v>1</v>
      </c>
      <c r="I193" s="168"/>
      <c r="L193" s="165"/>
      <c r="M193" s="169"/>
      <c r="T193" s="170"/>
      <c r="AT193" s="166" t="s">
        <v>270</v>
      </c>
      <c r="AU193" s="166" t="s">
        <v>87</v>
      </c>
      <c r="AV193" s="14" t="s">
        <v>85</v>
      </c>
      <c r="AW193" s="14" t="s">
        <v>32</v>
      </c>
      <c r="AX193" s="14" t="s">
        <v>77</v>
      </c>
      <c r="AY193" s="166" t="s">
        <v>262</v>
      </c>
    </row>
    <row r="194" spans="2:51" s="12" customFormat="1" ht="11.25">
      <c r="B194" s="150"/>
      <c r="D194" s="151" t="s">
        <v>270</v>
      </c>
      <c r="E194" s="152" t="s">
        <v>1</v>
      </c>
      <c r="F194" s="153" t="s">
        <v>4870</v>
      </c>
      <c r="H194" s="154">
        <v>17.18</v>
      </c>
      <c r="I194" s="155"/>
      <c r="L194" s="150"/>
      <c r="M194" s="156"/>
      <c r="T194" s="157"/>
      <c r="AT194" s="152" t="s">
        <v>270</v>
      </c>
      <c r="AU194" s="152" t="s">
        <v>87</v>
      </c>
      <c r="AV194" s="12" t="s">
        <v>87</v>
      </c>
      <c r="AW194" s="12" t="s">
        <v>32</v>
      </c>
      <c r="AX194" s="12" t="s">
        <v>77</v>
      </c>
      <c r="AY194" s="152" t="s">
        <v>262</v>
      </c>
    </row>
    <row r="195" spans="2:51" s="12" customFormat="1" ht="11.25">
      <c r="B195" s="150"/>
      <c r="D195" s="151" t="s">
        <v>270</v>
      </c>
      <c r="E195" s="152" t="s">
        <v>1</v>
      </c>
      <c r="F195" s="153" t="s">
        <v>4871</v>
      </c>
      <c r="H195" s="154">
        <v>18.1</v>
      </c>
      <c r="I195" s="155"/>
      <c r="L195" s="150"/>
      <c r="M195" s="156"/>
      <c r="T195" s="157"/>
      <c r="AT195" s="152" t="s">
        <v>270</v>
      </c>
      <c r="AU195" s="152" t="s">
        <v>87</v>
      </c>
      <c r="AV195" s="12" t="s">
        <v>87</v>
      </c>
      <c r="AW195" s="12" t="s">
        <v>32</v>
      </c>
      <c r="AX195" s="12" t="s">
        <v>77</v>
      </c>
      <c r="AY195" s="152" t="s">
        <v>262</v>
      </c>
    </row>
    <row r="196" spans="2:51" s="14" customFormat="1" ht="11.25">
      <c r="B196" s="165"/>
      <c r="D196" s="151" t="s">
        <v>270</v>
      </c>
      <c r="E196" s="166" t="s">
        <v>1</v>
      </c>
      <c r="F196" s="167" t="s">
        <v>4872</v>
      </c>
      <c r="H196" s="166" t="s">
        <v>1</v>
      </c>
      <c r="I196" s="168"/>
      <c r="L196" s="165"/>
      <c r="M196" s="169"/>
      <c r="T196" s="170"/>
      <c r="AT196" s="166" t="s">
        <v>270</v>
      </c>
      <c r="AU196" s="166" t="s">
        <v>87</v>
      </c>
      <c r="AV196" s="14" t="s">
        <v>85</v>
      </c>
      <c r="AW196" s="14" t="s">
        <v>32</v>
      </c>
      <c r="AX196" s="14" t="s">
        <v>77</v>
      </c>
      <c r="AY196" s="166" t="s">
        <v>262</v>
      </c>
    </row>
    <row r="197" spans="2:51" s="12" customFormat="1" ht="11.25">
      <c r="B197" s="150"/>
      <c r="D197" s="151" t="s">
        <v>270</v>
      </c>
      <c r="E197" s="152" t="s">
        <v>1</v>
      </c>
      <c r="F197" s="153" t="s">
        <v>4846</v>
      </c>
      <c r="H197" s="154">
        <v>18.74</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4847</v>
      </c>
      <c r="H198" s="154">
        <v>72.3</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4848</v>
      </c>
      <c r="H199" s="154">
        <v>14.4</v>
      </c>
      <c r="I199" s="155"/>
      <c r="L199" s="150"/>
      <c r="M199" s="156"/>
      <c r="T199" s="157"/>
      <c r="AT199" s="152" t="s">
        <v>270</v>
      </c>
      <c r="AU199" s="152" t="s">
        <v>87</v>
      </c>
      <c r="AV199" s="12" t="s">
        <v>87</v>
      </c>
      <c r="AW199" s="12" t="s">
        <v>32</v>
      </c>
      <c r="AX199" s="12" t="s">
        <v>77</v>
      </c>
      <c r="AY199" s="152" t="s">
        <v>262</v>
      </c>
    </row>
    <row r="200" spans="2:51" s="12" customFormat="1" ht="11.25">
      <c r="B200" s="150"/>
      <c r="D200" s="151" t="s">
        <v>270</v>
      </c>
      <c r="E200" s="152" t="s">
        <v>1</v>
      </c>
      <c r="F200" s="153" t="s">
        <v>4849</v>
      </c>
      <c r="H200" s="154">
        <v>13.54</v>
      </c>
      <c r="I200" s="155"/>
      <c r="L200" s="150"/>
      <c r="M200" s="156"/>
      <c r="T200" s="157"/>
      <c r="AT200" s="152" t="s">
        <v>270</v>
      </c>
      <c r="AU200" s="152" t="s">
        <v>87</v>
      </c>
      <c r="AV200" s="12" t="s">
        <v>87</v>
      </c>
      <c r="AW200" s="12" t="s">
        <v>32</v>
      </c>
      <c r="AX200" s="12" t="s">
        <v>77</v>
      </c>
      <c r="AY200" s="152" t="s">
        <v>262</v>
      </c>
    </row>
    <row r="201" spans="2:51" s="12" customFormat="1" ht="11.25">
      <c r="B201" s="150"/>
      <c r="D201" s="151" t="s">
        <v>270</v>
      </c>
      <c r="E201" s="152" t="s">
        <v>1</v>
      </c>
      <c r="F201" s="153" t="s">
        <v>4850</v>
      </c>
      <c r="H201" s="154">
        <v>33.72</v>
      </c>
      <c r="I201" s="155"/>
      <c r="L201" s="150"/>
      <c r="M201" s="156"/>
      <c r="T201" s="157"/>
      <c r="AT201" s="152" t="s">
        <v>270</v>
      </c>
      <c r="AU201" s="152" t="s">
        <v>87</v>
      </c>
      <c r="AV201" s="12" t="s">
        <v>87</v>
      </c>
      <c r="AW201" s="12" t="s">
        <v>32</v>
      </c>
      <c r="AX201" s="12" t="s">
        <v>77</v>
      </c>
      <c r="AY201" s="152" t="s">
        <v>262</v>
      </c>
    </row>
    <row r="202" spans="2:51" s="12" customFormat="1" ht="22.5">
      <c r="B202" s="150"/>
      <c r="D202" s="151" t="s">
        <v>270</v>
      </c>
      <c r="E202" s="152" t="s">
        <v>1</v>
      </c>
      <c r="F202" s="153" t="s">
        <v>4851</v>
      </c>
      <c r="H202" s="154">
        <v>38.97</v>
      </c>
      <c r="I202" s="155"/>
      <c r="L202" s="150"/>
      <c r="M202" s="156"/>
      <c r="T202" s="157"/>
      <c r="AT202" s="152" t="s">
        <v>270</v>
      </c>
      <c r="AU202" s="152" t="s">
        <v>87</v>
      </c>
      <c r="AV202" s="12" t="s">
        <v>87</v>
      </c>
      <c r="AW202" s="12" t="s">
        <v>32</v>
      </c>
      <c r="AX202" s="12" t="s">
        <v>77</v>
      </c>
      <c r="AY202" s="152" t="s">
        <v>262</v>
      </c>
    </row>
    <row r="203" spans="2:51" s="12" customFormat="1" ht="11.25">
      <c r="B203" s="150"/>
      <c r="D203" s="151" t="s">
        <v>270</v>
      </c>
      <c r="E203" s="152" t="s">
        <v>1</v>
      </c>
      <c r="F203" s="153" t="s">
        <v>4852</v>
      </c>
      <c r="H203" s="154">
        <v>14.33</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4853</v>
      </c>
      <c r="H204" s="154">
        <v>22.68</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4854</v>
      </c>
      <c r="H205" s="154">
        <v>1.23</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4855</v>
      </c>
      <c r="H206" s="154">
        <v>1.2</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4873</v>
      </c>
      <c r="H207" s="154">
        <v>-132.05</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134.34</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325</v>
      </c>
      <c r="D209" s="138" t="s">
        <v>264</v>
      </c>
      <c r="E209" s="139" t="s">
        <v>4632</v>
      </c>
      <c r="F209" s="140" t="s">
        <v>4633</v>
      </c>
      <c r="G209" s="141" t="s">
        <v>552</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381</v>
      </c>
    </row>
    <row r="210" spans="2:51" s="12" customFormat="1" ht="11.25">
      <c r="B210" s="150"/>
      <c r="D210" s="151" t="s">
        <v>270</v>
      </c>
      <c r="E210" s="152" t="s">
        <v>1</v>
      </c>
      <c r="F210" s="153" t="s">
        <v>4870</v>
      </c>
      <c r="H210" s="154">
        <v>17.18</v>
      </c>
      <c r="I210" s="155"/>
      <c r="L210" s="150"/>
      <c r="M210" s="156"/>
      <c r="T210" s="157"/>
      <c r="AT210" s="152" t="s">
        <v>270</v>
      </c>
      <c r="AU210" s="152" t="s">
        <v>87</v>
      </c>
      <c r="AV210" s="12" t="s">
        <v>87</v>
      </c>
      <c r="AW210" s="12" t="s">
        <v>32</v>
      </c>
      <c r="AX210" s="12" t="s">
        <v>77</v>
      </c>
      <c r="AY210" s="152" t="s">
        <v>262</v>
      </c>
    </row>
    <row r="211" spans="2:51" s="12" customFormat="1" ht="11.25">
      <c r="B211" s="150"/>
      <c r="D211" s="151" t="s">
        <v>270</v>
      </c>
      <c r="E211" s="152" t="s">
        <v>1</v>
      </c>
      <c r="F211" s="153" t="s">
        <v>4871</v>
      </c>
      <c r="H211" s="154">
        <v>18.1</v>
      </c>
      <c r="I211" s="155"/>
      <c r="L211" s="150"/>
      <c r="M211" s="156"/>
      <c r="T211" s="157"/>
      <c r="AT211" s="152" t="s">
        <v>270</v>
      </c>
      <c r="AU211" s="152" t="s">
        <v>87</v>
      </c>
      <c r="AV211" s="12" t="s">
        <v>87</v>
      </c>
      <c r="AW211" s="12" t="s">
        <v>32</v>
      </c>
      <c r="AX211" s="12" t="s">
        <v>77</v>
      </c>
      <c r="AY211" s="152" t="s">
        <v>262</v>
      </c>
    </row>
    <row r="212" spans="2:51" s="13" customFormat="1" ht="11.25">
      <c r="B212" s="158"/>
      <c r="D212" s="151" t="s">
        <v>270</v>
      </c>
      <c r="E212" s="159" t="s">
        <v>1</v>
      </c>
      <c r="F212" s="160" t="s">
        <v>273</v>
      </c>
      <c r="H212" s="161">
        <v>35.28</v>
      </c>
      <c r="I212" s="162"/>
      <c r="L212" s="158"/>
      <c r="M212" s="163"/>
      <c r="T212" s="164"/>
      <c r="AT212" s="159" t="s">
        <v>270</v>
      </c>
      <c r="AU212" s="159" t="s">
        <v>87</v>
      </c>
      <c r="AV212" s="13" t="s">
        <v>268</v>
      </c>
      <c r="AW212" s="13" t="s">
        <v>32</v>
      </c>
      <c r="AX212" s="13" t="s">
        <v>85</v>
      </c>
      <c r="AY212" s="159" t="s">
        <v>262</v>
      </c>
    </row>
    <row r="213" spans="2:65" s="1" customFormat="1" ht="21.75" customHeight="1">
      <c r="B213" s="32"/>
      <c r="C213" s="138" t="s">
        <v>342</v>
      </c>
      <c r="D213" s="138" t="s">
        <v>264</v>
      </c>
      <c r="E213" s="139" t="s">
        <v>4634</v>
      </c>
      <c r="F213" s="140" t="s">
        <v>4635</v>
      </c>
      <c r="G213" s="141" t="s">
        <v>552</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400</v>
      </c>
    </row>
    <row r="214" spans="2:51" s="12" customFormat="1" ht="11.25">
      <c r="B214" s="150"/>
      <c r="D214" s="151" t="s">
        <v>270</v>
      </c>
      <c r="E214" s="152" t="s">
        <v>1</v>
      </c>
      <c r="F214" s="153" t="s">
        <v>4870</v>
      </c>
      <c r="H214" s="154">
        <v>17.18</v>
      </c>
      <c r="I214" s="155"/>
      <c r="L214" s="150"/>
      <c r="M214" s="156"/>
      <c r="T214" s="157"/>
      <c r="AT214" s="152" t="s">
        <v>270</v>
      </c>
      <c r="AU214" s="152" t="s">
        <v>87</v>
      </c>
      <c r="AV214" s="12" t="s">
        <v>87</v>
      </c>
      <c r="AW214" s="12" t="s">
        <v>32</v>
      </c>
      <c r="AX214" s="12" t="s">
        <v>77</v>
      </c>
      <c r="AY214" s="152" t="s">
        <v>262</v>
      </c>
    </row>
    <row r="215" spans="2:51" s="12" customFormat="1" ht="11.25">
      <c r="B215" s="150"/>
      <c r="D215" s="151" t="s">
        <v>270</v>
      </c>
      <c r="E215" s="152" t="s">
        <v>1</v>
      </c>
      <c r="F215" s="153" t="s">
        <v>4871</v>
      </c>
      <c r="H215" s="154">
        <v>18.1</v>
      </c>
      <c r="I215" s="155"/>
      <c r="L215" s="150"/>
      <c r="M215" s="156"/>
      <c r="T215" s="157"/>
      <c r="AT215" s="152" t="s">
        <v>270</v>
      </c>
      <c r="AU215" s="152" t="s">
        <v>87</v>
      </c>
      <c r="AV215" s="12" t="s">
        <v>87</v>
      </c>
      <c r="AW215" s="12" t="s">
        <v>32</v>
      </c>
      <c r="AX215" s="12" t="s">
        <v>77</v>
      </c>
      <c r="AY215" s="152" t="s">
        <v>262</v>
      </c>
    </row>
    <row r="216" spans="2:51" s="13" customFormat="1" ht="11.25">
      <c r="B216" s="158"/>
      <c r="D216" s="151" t="s">
        <v>270</v>
      </c>
      <c r="E216" s="159" t="s">
        <v>1</v>
      </c>
      <c r="F216" s="160" t="s">
        <v>273</v>
      </c>
      <c r="H216" s="161">
        <v>35.28</v>
      </c>
      <c r="I216" s="162"/>
      <c r="L216" s="158"/>
      <c r="M216" s="163"/>
      <c r="T216" s="164"/>
      <c r="AT216" s="159" t="s">
        <v>270</v>
      </c>
      <c r="AU216" s="159" t="s">
        <v>87</v>
      </c>
      <c r="AV216" s="13" t="s">
        <v>268</v>
      </c>
      <c r="AW216" s="13" t="s">
        <v>32</v>
      </c>
      <c r="AX216" s="13" t="s">
        <v>85</v>
      </c>
      <c r="AY216" s="159" t="s">
        <v>262</v>
      </c>
    </row>
    <row r="217" spans="2:65" s="1" customFormat="1" ht="16.5" customHeight="1">
      <c r="B217" s="32"/>
      <c r="C217" s="138" t="s">
        <v>347</v>
      </c>
      <c r="D217" s="138" t="s">
        <v>264</v>
      </c>
      <c r="E217" s="139" t="s">
        <v>4637</v>
      </c>
      <c r="F217" s="140" t="s">
        <v>4638</v>
      </c>
      <c r="G217" s="141" t="s">
        <v>552</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407</v>
      </c>
    </row>
    <row r="218" spans="2:47" s="1" customFormat="1" ht="312">
      <c r="B218" s="32"/>
      <c r="D218" s="151" t="s">
        <v>708</v>
      </c>
      <c r="F218" s="187" t="s">
        <v>4874</v>
      </c>
      <c r="I218" s="188"/>
      <c r="L218" s="32"/>
      <c r="M218" s="189"/>
      <c r="T218" s="56"/>
      <c r="AT218" s="17" t="s">
        <v>708</v>
      </c>
      <c r="AU218" s="17" t="s">
        <v>87</v>
      </c>
    </row>
    <row r="219" spans="2:51" s="14" customFormat="1" ht="11.25">
      <c r="B219" s="165"/>
      <c r="D219" s="151" t="s">
        <v>270</v>
      </c>
      <c r="E219" s="166" t="s">
        <v>1</v>
      </c>
      <c r="F219" s="167" t="s">
        <v>4844</v>
      </c>
      <c r="H219" s="166" t="s">
        <v>1</v>
      </c>
      <c r="I219" s="168"/>
      <c r="L219" s="165"/>
      <c r="M219" s="169"/>
      <c r="T219" s="170"/>
      <c r="AT219" s="166" t="s">
        <v>270</v>
      </c>
      <c r="AU219" s="166" t="s">
        <v>87</v>
      </c>
      <c r="AV219" s="14" t="s">
        <v>85</v>
      </c>
      <c r="AW219" s="14" t="s">
        <v>32</v>
      </c>
      <c r="AX219" s="14" t="s">
        <v>77</v>
      </c>
      <c r="AY219" s="166" t="s">
        <v>262</v>
      </c>
    </row>
    <row r="220" spans="2:51" s="12" customFormat="1" ht="22.5">
      <c r="B220" s="150"/>
      <c r="D220" s="151" t="s">
        <v>270</v>
      </c>
      <c r="E220" s="152" t="s">
        <v>1</v>
      </c>
      <c r="F220" s="153" t="s">
        <v>4875</v>
      </c>
      <c r="H220" s="154">
        <v>132.05</v>
      </c>
      <c r="I220" s="155"/>
      <c r="L220" s="150"/>
      <c r="M220" s="156"/>
      <c r="T220" s="157"/>
      <c r="AT220" s="152" t="s">
        <v>270</v>
      </c>
      <c r="AU220" s="152" t="s">
        <v>87</v>
      </c>
      <c r="AV220" s="12" t="s">
        <v>87</v>
      </c>
      <c r="AW220" s="12" t="s">
        <v>32</v>
      </c>
      <c r="AX220" s="12" t="s">
        <v>77</v>
      </c>
      <c r="AY220" s="152" t="s">
        <v>262</v>
      </c>
    </row>
    <row r="221" spans="2:51" s="13" customFormat="1" ht="11.25">
      <c r="B221" s="158"/>
      <c r="D221" s="151" t="s">
        <v>270</v>
      </c>
      <c r="E221" s="159" t="s">
        <v>1</v>
      </c>
      <c r="F221" s="160" t="s">
        <v>273</v>
      </c>
      <c r="H221" s="161">
        <v>132.05</v>
      </c>
      <c r="I221" s="162"/>
      <c r="L221" s="158"/>
      <c r="M221" s="163"/>
      <c r="T221" s="164"/>
      <c r="AT221" s="159" t="s">
        <v>270</v>
      </c>
      <c r="AU221" s="159" t="s">
        <v>87</v>
      </c>
      <c r="AV221" s="13" t="s">
        <v>268</v>
      </c>
      <c r="AW221" s="13" t="s">
        <v>32</v>
      </c>
      <c r="AX221" s="13" t="s">
        <v>85</v>
      </c>
      <c r="AY221" s="159" t="s">
        <v>262</v>
      </c>
    </row>
    <row r="222" spans="2:65" s="1" customFormat="1" ht="16.5" customHeight="1">
      <c r="B222" s="32"/>
      <c r="C222" s="138" t="s">
        <v>351</v>
      </c>
      <c r="D222" s="138" t="s">
        <v>264</v>
      </c>
      <c r="E222" s="139" t="s">
        <v>4642</v>
      </c>
      <c r="F222" s="140" t="s">
        <v>4643</v>
      </c>
      <c r="G222" s="141" t="s">
        <v>552</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423</v>
      </c>
    </row>
    <row r="223" spans="2:51" s="14" customFormat="1" ht="11.25">
      <c r="B223" s="165"/>
      <c r="D223" s="151" t="s">
        <v>270</v>
      </c>
      <c r="E223" s="166" t="s">
        <v>1</v>
      </c>
      <c r="F223" s="167" t="s">
        <v>4844</v>
      </c>
      <c r="H223" s="166" t="s">
        <v>1</v>
      </c>
      <c r="I223" s="168"/>
      <c r="L223" s="165"/>
      <c r="M223" s="169"/>
      <c r="T223" s="170"/>
      <c r="AT223" s="166" t="s">
        <v>270</v>
      </c>
      <c r="AU223" s="166" t="s">
        <v>87</v>
      </c>
      <c r="AV223" s="14" t="s">
        <v>85</v>
      </c>
      <c r="AW223" s="14" t="s">
        <v>32</v>
      </c>
      <c r="AX223" s="14" t="s">
        <v>77</v>
      </c>
      <c r="AY223" s="166" t="s">
        <v>262</v>
      </c>
    </row>
    <row r="224" spans="2:51" s="12" customFormat="1" ht="22.5">
      <c r="B224" s="150"/>
      <c r="D224" s="151" t="s">
        <v>270</v>
      </c>
      <c r="E224" s="152" t="s">
        <v>1</v>
      </c>
      <c r="F224" s="153" t="s">
        <v>4876</v>
      </c>
      <c r="H224" s="154">
        <v>7.57</v>
      </c>
      <c r="I224" s="155"/>
      <c r="L224" s="150"/>
      <c r="M224" s="156"/>
      <c r="T224" s="157"/>
      <c r="AT224" s="152" t="s">
        <v>270</v>
      </c>
      <c r="AU224" s="152" t="s">
        <v>87</v>
      </c>
      <c r="AV224" s="12" t="s">
        <v>87</v>
      </c>
      <c r="AW224" s="12" t="s">
        <v>32</v>
      </c>
      <c r="AX224" s="12" t="s">
        <v>77</v>
      </c>
      <c r="AY224" s="152" t="s">
        <v>262</v>
      </c>
    </row>
    <row r="225" spans="2:51" s="12" customFormat="1" ht="22.5">
      <c r="B225" s="150"/>
      <c r="D225" s="151" t="s">
        <v>270</v>
      </c>
      <c r="E225" s="152" t="s">
        <v>1</v>
      </c>
      <c r="F225" s="153" t="s">
        <v>4877</v>
      </c>
      <c r="H225" s="154">
        <v>1.13</v>
      </c>
      <c r="I225" s="155"/>
      <c r="L225" s="150"/>
      <c r="M225" s="156"/>
      <c r="T225" s="157"/>
      <c r="AT225" s="152" t="s">
        <v>270</v>
      </c>
      <c r="AU225" s="152" t="s">
        <v>87</v>
      </c>
      <c r="AV225" s="12" t="s">
        <v>87</v>
      </c>
      <c r="AW225" s="12" t="s">
        <v>32</v>
      </c>
      <c r="AX225" s="12" t="s">
        <v>77</v>
      </c>
      <c r="AY225" s="152" t="s">
        <v>262</v>
      </c>
    </row>
    <row r="226" spans="2:51" s="12" customFormat="1" ht="11.25">
      <c r="B226" s="150"/>
      <c r="D226" s="151" t="s">
        <v>270</v>
      </c>
      <c r="E226" s="152" t="s">
        <v>1</v>
      </c>
      <c r="F226" s="153" t="s">
        <v>4878</v>
      </c>
      <c r="H226" s="154">
        <v>1.15</v>
      </c>
      <c r="I226" s="155"/>
      <c r="L226" s="150"/>
      <c r="M226" s="156"/>
      <c r="T226" s="157"/>
      <c r="AT226" s="152" t="s">
        <v>270</v>
      </c>
      <c r="AU226" s="152" t="s">
        <v>87</v>
      </c>
      <c r="AV226" s="12" t="s">
        <v>87</v>
      </c>
      <c r="AW226" s="12" t="s">
        <v>32</v>
      </c>
      <c r="AX226" s="12" t="s">
        <v>77</v>
      </c>
      <c r="AY226" s="152" t="s">
        <v>262</v>
      </c>
    </row>
    <row r="227" spans="2:51" s="12" customFormat="1" ht="11.25">
      <c r="B227" s="150"/>
      <c r="D227" s="151" t="s">
        <v>270</v>
      </c>
      <c r="E227" s="152" t="s">
        <v>1</v>
      </c>
      <c r="F227" s="153" t="s">
        <v>4879</v>
      </c>
      <c r="H227" s="154">
        <v>0.47</v>
      </c>
      <c r="I227" s="155"/>
      <c r="L227" s="150"/>
      <c r="M227" s="156"/>
      <c r="T227" s="157"/>
      <c r="AT227" s="152" t="s">
        <v>270</v>
      </c>
      <c r="AU227" s="152" t="s">
        <v>87</v>
      </c>
      <c r="AV227" s="12" t="s">
        <v>87</v>
      </c>
      <c r="AW227" s="12" t="s">
        <v>32</v>
      </c>
      <c r="AX227" s="12" t="s">
        <v>77</v>
      </c>
      <c r="AY227" s="152" t="s">
        <v>262</v>
      </c>
    </row>
    <row r="228" spans="2:51" s="12" customFormat="1" ht="22.5">
      <c r="B228" s="150"/>
      <c r="D228" s="151" t="s">
        <v>270</v>
      </c>
      <c r="E228" s="152" t="s">
        <v>1</v>
      </c>
      <c r="F228" s="153" t="s">
        <v>4880</v>
      </c>
      <c r="H228" s="154">
        <v>3.29</v>
      </c>
      <c r="I228" s="155"/>
      <c r="L228" s="150"/>
      <c r="M228" s="156"/>
      <c r="T228" s="157"/>
      <c r="AT228" s="152" t="s">
        <v>270</v>
      </c>
      <c r="AU228" s="152" t="s">
        <v>87</v>
      </c>
      <c r="AV228" s="12" t="s">
        <v>87</v>
      </c>
      <c r="AW228" s="12" t="s">
        <v>32</v>
      </c>
      <c r="AX228" s="12" t="s">
        <v>77</v>
      </c>
      <c r="AY228" s="152" t="s">
        <v>262</v>
      </c>
    </row>
    <row r="229" spans="2:51" s="12" customFormat="1" ht="11.25">
      <c r="B229" s="150"/>
      <c r="D229" s="151" t="s">
        <v>270</v>
      </c>
      <c r="E229" s="152" t="s">
        <v>1</v>
      </c>
      <c r="F229" s="153" t="s">
        <v>4881</v>
      </c>
      <c r="H229" s="154">
        <v>1.18</v>
      </c>
      <c r="I229" s="155"/>
      <c r="L229" s="150"/>
      <c r="M229" s="156"/>
      <c r="T229" s="157"/>
      <c r="AT229" s="152" t="s">
        <v>270</v>
      </c>
      <c r="AU229" s="152" t="s">
        <v>87</v>
      </c>
      <c r="AV229" s="12" t="s">
        <v>87</v>
      </c>
      <c r="AW229" s="12" t="s">
        <v>32</v>
      </c>
      <c r="AX229" s="12" t="s">
        <v>77</v>
      </c>
      <c r="AY229" s="152" t="s">
        <v>262</v>
      </c>
    </row>
    <row r="230" spans="2:51" s="12" customFormat="1" ht="33.75">
      <c r="B230" s="150"/>
      <c r="D230" s="151" t="s">
        <v>270</v>
      </c>
      <c r="E230" s="152" t="s">
        <v>1</v>
      </c>
      <c r="F230" s="153" t="s">
        <v>4882</v>
      </c>
      <c r="H230" s="154">
        <v>5.13</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4883</v>
      </c>
      <c r="H231" s="154">
        <v>3.93</v>
      </c>
      <c r="I231" s="155"/>
      <c r="L231" s="150"/>
      <c r="M231" s="156"/>
      <c r="T231" s="157"/>
      <c r="AT231" s="152" t="s">
        <v>270</v>
      </c>
      <c r="AU231" s="152" t="s">
        <v>87</v>
      </c>
      <c r="AV231" s="12" t="s">
        <v>87</v>
      </c>
      <c r="AW231" s="12" t="s">
        <v>32</v>
      </c>
      <c r="AX231" s="12" t="s">
        <v>77</v>
      </c>
      <c r="AY231" s="152" t="s">
        <v>262</v>
      </c>
    </row>
    <row r="232" spans="2:51" s="12" customFormat="1" ht="11.25">
      <c r="B232" s="150"/>
      <c r="D232" s="151" t="s">
        <v>270</v>
      </c>
      <c r="E232" s="152" t="s">
        <v>1</v>
      </c>
      <c r="F232" s="153" t="s">
        <v>4884</v>
      </c>
      <c r="H232" s="154">
        <v>0.34</v>
      </c>
      <c r="I232" s="155"/>
      <c r="L232" s="150"/>
      <c r="M232" s="156"/>
      <c r="T232" s="157"/>
      <c r="AT232" s="152" t="s">
        <v>270</v>
      </c>
      <c r="AU232" s="152" t="s">
        <v>87</v>
      </c>
      <c r="AV232" s="12" t="s">
        <v>87</v>
      </c>
      <c r="AW232" s="12" t="s">
        <v>32</v>
      </c>
      <c r="AX232" s="12" t="s">
        <v>77</v>
      </c>
      <c r="AY232" s="152" t="s">
        <v>262</v>
      </c>
    </row>
    <row r="233" spans="2:51" s="12" customFormat="1" ht="11.25">
      <c r="B233" s="150"/>
      <c r="D233" s="151" t="s">
        <v>270</v>
      </c>
      <c r="E233" s="152" t="s">
        <v>1</v>
      </c>
      <c r="F233" s="153" t="s">
        <v>4879</v>
      </c>
      <c r="H233" s="154">
        <v>0.47</v>
      </c>
      <c r="I233" s="155"/>
      <c r="L233" s="150"/>
      <c r="M233" s="156"/>
      <c r="T233" s="157"/>
      <c r="AT233" s="152" t="s">
        <v>270</v>
      </c>
      <c r="AU233" s="152" t="s">
        <v>87</v>
      </c>
      <c r="AV233" s="12" t="s">
        <v>87</v>
      </c>
      <c r="AW233" s="12" t="s">
        <v>32</v>
      </c>
      <c r="AX233" s="12" t="s">
        <v>77</v>
      </c>
      <c r="AY233" s="152" t="s">
        <v>262</v>
      </c>
    </row>
    <row r="234" spans="2:51" s="13" customFormat="1" ht="11.25">
      <c r="B234" s="158"/>
      <c r="D234" s="151" t="s">
        <v>270</v>
      </c>
      <c r="E234" s="159" t="s">
        <v>1</v>
      </c>
      <c r="F234" s="160" t="s">
        <v>273</v>
      </c>
      <c r="H234" s="161">
        <v>24.66</v>
      </c>
      <c r="I234" s="162"/>
      <c r="L234" s="158"/>
      <c r="M234" s="163"/>
      <c r="T234" s="164"/>
      <c r="AT234" s="159" t="s">
        <v>270</v>
      </c>
      <c r="AU234" s="159" t="s">
        <v>87</v>
      </c>
      <c r="AV234" s="13" t="s">
        <v>268</v>
      </c>
      <c r="AW234" s="13" t="s">
        <v>32</v>
      </c>
      <c r="AX234" s="13" t="s">
        <v>85</v>
      </c>
      <c r="AY234" s="159" t="s">
        <v>262</v>
      </c>
    </row>
    <row r="235" spans="2:65" s="1" customFormat="1" ht="24.2" customHeight="1">
      <c r="B235" s="32"/>
      <c r="C235" s="138" t="s">
        <v>355</v>
      </c>
      <c r="D235" s="138" t="s">
        <v>264</v>
      </c>
      <c r="E235" s="139" t="s">
        <v>4646</v>
      </c>
      <c r="F235" s="140" t="s">
        <v>4647</v>
      </c>
      <c r="G235" s="141" t="s">
        <v>552</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431</v>
      </c>
    </row>
    <row r="236" spans="2:51" s="14" customFormat="1" ht="11.25">
      <c r="B236" s="165"/>
      <c r="D236" s="151" t="s">
        <v>270</v>
      </c>
      <c r="E236" s="166" t="s">
        <v>1</v>
      </c>
      <c r="F236" s="167" t="s">
        <v>4869</v>
      </c>
      <c r="H236" s="166" t="s">
        <v>1</v>
      </c>
      <c r="I236" s="168"/>
      <c r="L236" s="165"/>
      <c r="M236" s="169"/>
      <c r="T236" s="170"/>
      <c r="AT236" s="166" t="s">
        <v>270</v>
      </c>
      <c r="AU236" s="166" t="s">
        <v>87</v>
      </c>
      <c r="AV236" s="14" t="s">
        <v>85</v>
      </c>
      <c r="AW236" s="14" t="s">
        <v>32</v>
      </c>
      <c r="AX236" s="14" t="s">
        <v>77</v>
      </c>
      <c r="AY236" s="166" t="s">
        <v>262</v>
      </c>
    </row>
    <row r="237" spans="2:51" s="12" customFormat="1" ht="11.25">
      <c r="B237" s="150"/>
      <c r="D237" s="151" t="s">
        <v>270</v>
      </c>
      <c r="E237" s="152" t="s">
        <v>1</v>
      </c>
      <c r="F237" s="153" t="s">
        <v>4870</v>
      </c>
      <c r="H237" s="154">
        <v>17.18</v>
      </c>
      <c r="I237" s="155"/>
      <c r="L237" s="150"/>
      <c r="M237" s="156"/>
      <c r="T237" s="157"/>
      <c r="AT237" s="152" t="s">
        <v>270</v>
      </c>
      <c r="AU237" s="152" t="s">
        <v>87</v>
      </c>
      <c r="AV237" s="12" t="s">
        <v>87</v>
      </c>
      <c r="AW237" s="12" t="s">
        <v>32</v>
      </c>
      <c r="AX237" s="12" t="s">
        <v>77</v>
      </c>
      <c r="AY237" s="152" t="s">
        <v>262</v>
      </c>
    </row>
    <row r="238" spans="2:51" s="12" customFormat="1" ht="11.25">
      <c r="B238" s="150"/>
      <c r="D238" s="151" t="s">
        <v>270</v>
      </c>
      <c r="E238" s="152" t="s">
        <v>1</v>
      </c>
      <c r="F238" s="153" t="s">
        <v>4871</v>
      </c>
      <c r="H238" s="154">
        <v>18.1</v>
      </c>
      <c r="I238" s="155"/>
      <c r="L238" s="150"/>
      <c r="M238" s="156"/>
      <c r="T238" s="157"/>
      <c r="AT238" s="152" t="s">
        <v>270</v>
      </c>
      <c r="AU238" s="152" t="s">
        <v>87</v>
      </c>
      <c r="AV238" s="12" t="s">
        <v>87</v>
      </c>
      <c r="AW238" s="12" t="s">
        <v>32</v>
      </c>
      <c r="AX238" s="12" t="s">
        <v>77</v>
      </c>
      <c r="AY238" s="152" t="s">
        <v>262</v>
      </c>
    </row>
    <row r="239" spans="2:51" s="14" customFormat="1" ht="11.25">
      <c r="B239" s="165"/>
      <c r="D239" s="151" t="s">
        <v>270</v>
      </c>
      <c r="E239" s="166" t="s">
        <v>1</v>
      </c>
      <c r="F239" s="167" t="s">
        <v>4872</v>
      </c>
      <c r="H239" s="166" t="s">
        <v>1</v>
      </c>
      <c r="I239" s="168"/>
      <c r="L239" s="165"/>
      <c r="M239" s="169"/>
      <c r="T239" s="170"/>
      <c r="AT239" s="166" t="s">
        <v>270</v>
      </c>
      <c r="AU239" s="166" t="s">
        <v>87</v>
      </c>
      <c r="AV239" s="14" t="s">
        <v>85</v>
      </c>
      <c r="AW239" s="14" t="s">
        <v>32</v>
      </c>
      <c r="AX239" s="14" t="s">
        <v>77</v>
      </c>
      <c r="AY239" s="166" t="s">
        <v>262</v>
      </c>
    </row>
    <row r="240" spans="2:51" s="12" customFormat="1" ht="11.25">
      <c r="B240" s="150"/>
      <c r="D240" s="151" t="s">
        <v>270</v>
      </c>
      <c r="E240" s="152" t="s">
        <v>1</v>
      </c>
      <c r="F240" s="153" t="s">
        <v>4846</v>
      </c>
      <c r="H240" s="154">
        <v>18.74</v>
      </c>
      <c r="I240" s="155"/>
      <c r="L240" s="150"/>
      <c r="M240" s="156"/>
      <c r="T240" s="157"/>
      <c r="AT240" s="152" t="s">
        <v>270</v>
      </c>
      <c r="AU240" s="152" t="s">
        <v>87</v>
      </c>
      <c r="AV240" s="12" t="s">
        <v>87</v>
      </c>
      <c r="AW240" s="12" t="s">
        <v>32</v>
      </c>
      <c r="AX240" s="12" t="s">
        <v>77</v>
      </c>
      <c r="AY240" s="152" t="s">
        <v>262</v>
      </c>
    </row>
    <row r="241" spans="2:51" s="12" customFormat="1" ht="11.25">
      <c r="B241" s="150"/>
      <c r="D241" s="151" t="s">
        <v>270</v>
      </c>
      <c r="E241" s="152" t="s">
        <v>1</v>
      </c>
      <c r="F241" s="153" t="s">
        <v>4847</v>
      </c>
      <c r="H241" s="154">
        <v>72.3</v>
      </c>
      <c r="I241" s="155"/>
      <c r="L241" s="150"/>
      <c r="M241" s="156"/>
      <c r="T241" s="157"/>
      <c r="AT241" s="152" t="s">
        <v>270</v>
      </c>
      <c r="AU241" s="152" t="s">
        <v>87</v>
      </c>
      <c r="AV241" s="12" t="s">
        <v>87</v>
      </c>
      <c r="AW241" s="12" t="s">
        <v>32</v>
      </c>
      <c r="AX241" s="12" t="s">
        <v>77</v>
      </c>
      <c r="AY241" s="152" t="s">
        <v>262</v>
      </c>
    </row>
    <row r="242" spans="2:51" s="12" customFormat="1" ht="11.25">
      <c r="B242" s="150"/>
      <c r="D242" s="151" t="s">
        <v>270</v>
      </c>
      <c r="E242" s="152" t="s">
        <v>1</v>
      </c>
      <c r="F242" s="153" t="s">
        <v>4848</v>
      </c>
      <c r="H242" s="154">
        <v>14.4</v>
      </c>
      <c r="I242" s="155"/>
      <c r="L242" s="150"/>
      <c r="M242" s="156"/>
      <c r="T242" s="157"/>
      <c r="AT242" s="152" t="s">
        <v>270</v>
      </c>
      <c r="AU242" s="152" t="s">
        <v>87</v>
      </c>
      <c r="AV242" s="12" t="s">
        <v>87</v>
      </c>
      <c r="AW242" s="12" t="s">
        <v>32</v>
      </c>
      <c r="AX242" s="12" t="s">
        <v>77</v>
      </c>
      <c r="AY242" s="152" t="s">
        <v>262</v>
      </c>
    </row>
    <row r="243" spans="2:51" s="12" customFormat="1" ht="11.25">
      <c r="B243" s="150"/>
      <c r="D243" s="151" t="s">
        <v>270</v>
      </c>
      <c r="E243" s="152" t="s">
        <v>1</v>
      </c>
      <c r="F243" s="153" t="s">
        <v>4849</v>
      </c>
      <c r="H243" s="154">
        <v>13.54</v>
      </c>
      <c r="I243" s="155"/>
      <c r="L243" s="150"/>
      <c r="M243" s="156"/>
      <c r="T243" s="157"/>
      <c r="AT243" s="152" t="s">
        <v>270</v>
      </c>
      <c r="AU243" s="152" t="s">
        <v>87</v>
      </c>
      <c r="AV243" s="12" t="s">
        <v>87</v>
      </c>
      <c r="AW243" s="12" t="s">
        <v>32</v>
      </c>
      <c r="AX243" s="12" t="s">
        <v>77</v>
      </c>
      <c r="AY243" s="152" t="s">
        <v>262</v>
      </c>
    </row>
    <row r="244" spans="2:51" s="12" customFormat="1" ht="11.25">
      <c r="B244" s="150"/>
      <c r="D244" s="151" t="s">
        <v>270</v>
      </c>
      <c r="E244" s="152" t="s">
        <v>1</v>
      </c>
      <c r="F244" s="153" t="s">
        <v>4850</v>
      </c>
      <c r="H244" s="154">
        <v>33.72</v>
      </c>
      <c r="I244" s="155"/>
      <c r="L244" s="150"/>
      <c r="M244" s="156"/>
      <c r="T244" s="157"/>
      <c r="AT244" s="152" t="s">
        <v>270</v>
      </c>
      <c r="AU244" s="152" t="s">
        <v>87</v>
      </c>
      <c r="AV244" s="12" t="s">
        <v>87</v>
      </c>
      <c r="AW244" s="12" t="s">
        <v>32</v>
      </c>
      <c r="AX244" s="12" t="s">
        <v>77</v>
      </c>
      <c r="AY244" s="152" t="s">
        <v>262</v>
      </c>
    </row>
    <row r="245" spans="2:51" s="12" customFormat="1" ht="22.5">
      <c r="B245" s="150"/>
      <c r="D245" s="151" t="s">
        <v>270</v>
      </c>
      <c r="E245" s="152" t="s">
        <v>1</v>
      </c>
      <c r="F245" s="153" t="s">
        <v>4851</v>
      </c>
      <c r="H245" s="154">
        <v>38.97</v>
      </c>
      <c r="I245" s="155"/>
      <c r="L245" s="150"/>
      <c r="M245" s="156"/>
      <c r="T245" s="157"/>
      <c r="AT245" s="152" t="s">
        <v>270</v>
      </c>
      <c r="AU245" s="152" t="s">
        <v>87</v>
      </c>
      <c r="AV245" s="12" t="s">
        <v>87</v>
      </c>
      <c r="AW245" s="12" t="s">
        <v>32</v>
      </c>
      <c r="AX245" s="12" t="s">
        <v>77</v>
      </c>
      <c r="AY245" s="152" t="s">
        <v>262</v>
      </c>
    </row>
    <row r="246" spans="2:51" s="12" customFormat="1" ht="11.25">
      <c r="B246" s="150"/>
      <c r="D246" s="151" t="s">
        <v>270</v>
      </c>
      <c r="E246" s="152" t="s">
        <v>1</v>
      </c>
      <c r="F246" s="153" t="s">
        <v>4852</v>
      </c>
      <c r="H246" s="154">
        <v>14.33</v>
      </c>
      <c r="I246" s="155"/>
      <c r="L246" s="150"/>
      <c r="M246" s="156"/>
      <c r="T246" s="157"/>
      <c r="AT246" s="152" t="s">
        <v>270</v>
      </c>
      <c r="AU246" s="152" t="s">
        <v>87</v>
      </c>
      <c r="AV246" s="12" t="s">
        <v>87</v>
      </c>
      <c r="AW246" s="12" t="s">
        <v>32</v>
      </c>
      <c r="AX246" s="12" t="s">
        <v>77</v>
      </c>
      <c r="AY246" s="152" t="s">
        <v>262</v>
      </c>
    </row>
    <row r="247" spans="2:51" s="12" customFormat="1" ht="11.25">
      <c r="B247" s="150"/>
      <c r="D247" s="151" t="s">
        <v>270</v>
      </c>
      <c r="E247" s="152" t="s">
        <v>1</v>
      </c>
      <c r="F247" s="153" t="s">
        <v>4853</v>
      </c>
      <c r="H247" s="154">
        <v>22.68</v>
      </c>
      <c r="I247" s="155"/>
      <c r="L247" s="150"/>
      <c r="M247" s="156"/>
      <c r="T247" s="157"/>
      <c r="AT247" s="152" t="s">
        <v>270</v>
      </c>
      <c r="AU247" s="152" t="s">
        <v>87</v>
      </c>
      <c r="AV247" s="12" t="s">
        <v>87</v>
      </c>
      <c r="AW247" s="12" t="s">
        <v>32</v>
      </c>
      <c r="AX247" s="12" t="s">
        <v>77</v>
      </c>
      <c r="AY247" s="152" t="s">
        <v>262</v>
      </c>
    </row>
    <row r="248" spans="2:51" s="12" customFormat="1" ht="11.25">
      <c r="B248" s="150"/>
      <c r="D248" s="151" t="s">
        <v>270</v>
      </c>
      <c r="E248" s="152" t="s">
        <v>1</v>
      </c>
      <c r="F248" s="153" t="s">
        <v>4854</v>
      </c>
      <c r="H248" s="154">
        <v>1.23</v>
      </c>
      <c r="I248" s="155"/>
      <c r="L248" s="150"/>
      <c r="M248" s="156"/>
      <c r="T248" s="157"/>
      <c r="AT248" s="152" t="s">
        <v>270</v>
      </c>
      <c r="AU248" s="152" t="s">
        <v>87</v>
      </c>
      <c r="AV248" s="12" t="s">
        <v>87</v>
      </c>
      <c r="AW248" s="12" t="s">
        <v>32</v>
      </c>
      <c r="AX248" s="12" t="s">
        <v>77</v>
      </c>
      <c r="AY248" s="152" t="s">
        <v>262</v>
      </c>
    </row>
    <row r="249" spans="2:51" s="12" customFormat="1" ht="11.25">
      <c r="B249" s="150"/>
      <c r="D249" s="151" t="s">
        <v>270</v>
      </c>
      <c r="E249" s="152" t="s">
        <v>1</v>
      </c>
      <c r="F249" s="153" t="s">
        <v>4855</v>
      </c>
      <c r="H249" s="154">
        <v>1.2</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4873</v>
      </c>
      <c r="H250" s="154">
        <v>-132.05</v>
      </c>
      <c r="I250" s="155"/>
      <c r="L250" s="150"/>
      <c r="M250" s="156"/>
      <c r="T250" s="157"/>
      <c r="AT250" s="152" t="s">
        <v>270</v>
      </c>
      <c r="AU250" s="152" t="s">
        <v>87</v>
      </c>
      <c r="AV250" s="12" t="s">
        <v>87</v>
      </c>
      <c r="AW250" s="12" t="s">
        <v>32</v>
      </c>
      <c r="AX250" s="12" t="s">
        <v>77</v>
      </c>
      <c r="AY250" s="152" t="s">
        <v>262</v>
      </c>
    </row>
    <row r="251" spans="2:51" s="13" customFormat="1" ht="11.25">
      <c r="B251" s="158"/>
      <c r="D251" s="151" t="s">
        <v>270</v>
      </c>
      <c r="E251" s="159" t="s">
        <v>1</v>
      </c>
      <c r="F251" s="160" t="s">
        <v>273</v>
      </c>
      <c r="H251" s="161">
        <v>134.34</v>
      </c>
      <c r="I251" s="162"/>
      <c r="L251" s="158"/>
      <c r="M251" s="163"/>
      <c r="T251" s="164"/>
      <c r="AT251" s="159" t="s">
        <v>270</v>
      </c>
      <c r="AU251" s="159" t="s">
        <v>87</v>
      </c>
      <c r="AV251" s="13" t="s">
        <v>268</v>
      </c>
      <c r="AW251" s="13" t="s">
        <v>32</v>
      </c>
      <c r="AX251" s="13" t="s">
        <v>85</v>
      </c>
      <c r="AY251" s="159" t="s">
        <v>262</v>
      </c>
    </row>
    <row r="252" spans="2:65" s="1" customFormat="1" ht="16.5" customHeight="1">
      <c r="B252" s="32"/>
      <c r="C252" s="138" t="s">
        <v>359</v>
      </c>
      <c r="D252" s="138" t="s">
        <v>264</v>
      </c>
      <c r="E252" s="139" t="s">
        <v>4648</v>
      </c>
      <c r="F252" s="140" t="s">
        <v>4649</v>
      </c>
      <c r="G252" s="141" t="s">
        <v>303</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441</v>
      </c>
    </row>
    <row r="253" spans="2:47" s="1" customFormat="1" ht="156">
      <c r="B253" s="32"/>
      <c r="D253" s="151" t="s">
        <v>708</v>
      </c>
      <c r="F253" s="187" t="s">
        <v>4885</v>
      </c>
      <c r="I253" s="188"/>
      <c r="L253" s="32"/>
      <c r="M253" s="189"/>
      <c r="T253" s="56"/>
      <c r="AT253" s="17" t="s">
        <v>708</v>
      </c>
      <c r="AU253" s="17" t="s">
        <v>87</v>
      </c>
    </row>
    <row r="254" spans="2:51" s="14" customFormat="1" ht="11.25">
      <c r="B254" s="165"/>
      <c r="D254" s="151" t="s">
        <v>270</v>
      </c>
      <c r="E254" s="166" t="s">
        <v>1</v>
      </c>
      <c r="F254" s="167" t="s">
        <v>4844</v>
      </c>
      <c r="H254" s="166" t="s">
        <v>1</v>
      </c>
      <c r="I254" s="168"/>
      <c r="L254" s="165"/>
      <c r="M254" s="169"/>
      <c r="T254" s="170"/>
      <c r="AT254" s="166" t="s">
        <v>270</v>
      </c>
      <c r="AU254" s="166" t="s">
        <v>87</v>
      </c>
      <c r="AV254" s="14" t="s">
        <v>85</v>
      </c>
      <c r="AW254" s="14" t="s">
        <v>32</v>
      </c>
      <c r="AX254" s="14" t="s">
        <v>77</v>
      </c>
      <c r="AY254" s="166" t="s">
        <v>262</v>
      </c>
    </row>
    <row r="255" spans="2:51" s="12" customFormat="1" ht="11.25">
      <c r="B255" s="150"/>
      <c r="D255" s="151" t="s">
        <v>270</v>
      </c>
      <c r="E255" s="152" t="s">
        <v>1</v>
      </c>
      <c r="F255" s="153" t="s">
        <v>4886</v>
      </c>
      <c r="H255" s="154">
        <v>48.65</v>
      </c>
      <c r="I255" s="155"/>
      <c r="L255" s="150"/>
      <c r="M255" s="156"/>
      <c r="T255" s="157"/>
      <c r="AT255" s="152" t="s">
        <v>270</v>
      </c>
      <c r="AU255" s="152" t="s">
        <v>87</v>
      </c>
      <c r="AV255" s="12" t="s">
        <v>87</v>
      </c>
      <c r="AW255" s="12" t="s">
        <v>32</v>
      </c>
      <c r="AX255" s="12" t="s">
        <v>77</v>
      </c>
      <c r="AY255" s="152" t="s">
        <v>262</v>
      </c>
    </row>
    <row r="256" spans="2:51" s="13" customFormat="1" ht="11.25">
      <c r="B256" s="158"/>
      <c r="D256" s="151" t="s">
        <v>270</v>
      </c>
      <c r="E256" s="159" t="s">
        <v>1</v>
      </c>
      <c r="F256" s="160" t="s">
        <v>273</v>
      </c>
      <c r="H256" s="161">
        <v>48.65</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423</v>
      </c>
      <c r="F257" s="136" t="s">
        <v>4887</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4888</v>
      </c>
      <c r="F258" s="140" t="s">
        <v>4889</v>
      </c>
      <c r="G258" s="141" t="s">
        <v>416</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451</v>
      </c>
    </row>
    <row r="259" spans="2:51" s="12" customFormat="1" ht="11.25">
      <c r="B259" s="150"/>
      <c r="D259" s="151" t="s">
        <v>270</v>
      </c>
      <c r="E259" s="152" t="s">
        <v>1</v>
      </c>
      <c r="F259" s="153" t="s">
        <v>4890</v>
      </c>
      <c r="H259" s="154">
        <v>13.25</v>
      </c>
      <c r="I259" s="155"/>
      <c r="L259" s="150"/>
      <c r="M259" s="156"/>
      <c r="T259" s="157"/>
      <c r="AT259" s="152" t="s">
        <v>270</v>
      </c>
      <c r="AU259" s="152" t="s">
        <v>87</v>
      </c>
      <c r="AV259" s="12" t="s">
        <v>87</v>
      </c>
      <c r="AW259" s="12" t="s">
        <v>32</v>
      </c>
      <c r="AX259" s="12" t="s">
        <v>77</v>
      </c>
      <c r="AY259" s="152" t="s">
        <v>262</v>
      </c>
    </row>
    <row r="260" spans="2:51" s="12" customFormat="1" ht="11.25">
      <c r="B260" s="150"/>
      <c r="D260" s="151" t="s">
        <v>270</v>
      </c>
      <c r="E260" s="152" t="s">
        <v>1</v>
      </c>
      <c r="F260" s="153" t="s">
        <v>4891</v>
      </c>
      <c r="H260" s="154">
        <v>14.75</v>
      </c>
      <c r="I260" s="155"/>
      <c r="L260" s="150"/>
      <c r="M260" s="156"/>
      <c r="T260" s="157"/>
      <c r="AT260" s="152" t="s">
        <v>270</v>
      </c>
      <c r="AU260" s="152" t="s">
        <v>87</v>
      </c>
      <c r="AV260" s="12" t="s">
        <v>87</v>
      </c>
      <c r="AW260" s="12" t="s">
        <v>32</v>
      </c>
      <c r="AX260" s="12" t="s">
        <v>77</v>
      </c>
      <c r="AY260" s="152" t="s">
        <v>262</v>
      </c>
    </row>
    <row r="261" spans="2:51" s="13" customFormat="1" ht="11.25">
      <c r="B261" s="158"/>
      <c r="D261" s="151" t="s">
        <v>270</v>
      </c>
      <c r="E261" s="159" t="s">
        <v>1</v>
      </c>
      <c r="F261" s="160" t="s">
        <v>273</v>
      </c>
      <c r="H261" s="161">
        <v>28</v>
      </c>
      <c r="I261" s="162"/>
      <c r="L261" s="158"/>
      <c r="M261" s="163"/>
      <c r="T261" s="164"/>
      <c r="AT261" s="159" t="s">
        <v>270</v>
      </c>
      <c r="AU261" s="159" t="s">
        <v>87</v>
      </c>
      <c r="AV261" s="13" t="s">
        <v>268</v>
      </c>
      <c r="AW261" s="13" t="s">
        <v>32</v>
      </c>
      <c r="AX261" s="13" t="s">
        <v>85</v>
      </c>
      <c r="AY261" s="159" t="s">
        <v>262</v>
      </c>
    </row>
    <row r="262" spans="2:65" s="1" customFormat="1" ht="16.5" customHeight="1">
      <c r="B262" s="32"/>
      <c r="C262" s="138" t="s">
        <v>369</v>
      </c>
      <c r="D262" s="138" t="s">
        <v>264</v>
      </c>
      <c r="E262" s="139" t="s">
        <v>4892</v>
      </c>
      <c r="F262" s="140" t="s">
        <v>4893</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459</v>
      </c>
    </row>
    <row r="263" spans="2:47" s="1" customFormat="1" ht="19.5">
      <c r="B263" s="32"/>
      <c r="D263" s="151" t="s">
        <v>708</v>
      </c>
      <c r="F263" s="187" t="s">
        <v>4894</v>
      </c>
      <c r="I263" s="188"/>
      <c r="L263" s="32"/>
      <c r="M263" s="189"/>
      <c r="T263" s="56"/>
      <c r="AT263" s="17" t="s">
        <v>708</v>
      </c>
      <c r="AU263" s="17" t="s">
        <v>87</v>
      </c>
    </row>
    <row r="264" spans="2:51" s="12" customFormat="1" ht="11.25">
      <c r="B264" s="150"/>
      <c r="D264" s="151" t="s">
        <v>270</v>
      </c>
      <c r="E264" s="152" t="s">
        <v>1</v>
      </c>
      <c r="F264" s="153" t="s">
        <v>4895</v>
      </c>
      <c r="H264" s="154">
        <v>54.98</v>
      </c>
      <c r="I264" s="155"/>
      <c r="L264" s="150"/>
      <c r="M264" s="156"/>
      <c r="T264" s="157"/>
      <c r="AT264" s="152" t="s">
        <v>270</v>
      </c>
      <c r="AU264" s="152" t="s">
        <v>87</v>
      </c>
      <c r="AV264" s="12" t="s">
        <v>87</v>
      </c>
      <c r="AW264" s="12" t="s">
        <v>32</v>
      </c>
      <c r="AX264" s="12" t="s">
        <v>77</v>
      </c>
      <c r="AY264" s="152" t="s">
        <v>262</v>
      </c>
    </row>
    <row r="265" spans="2:51" s="12" customFormat="1" ht="11.25">
      <c r="B265" s="150"/>
      <c r="D265" s="151" t="s">
        <v>270</v>
      </c>
      <c r="E265" s="152" t="s">
        <v>1</v>
      </c>
      <c r="F265" s="153" t="s">
        <v>4896</v>
      </c>
      <c r="H265" s="154">
        <v>60.87</v>
      </c>
      <c r="I265" s="155"/>
      <c r="L265" s="150"/>
      <c r="M265" s="156"/>
      <c r="T265" s="157"/>
      <c r="AT265" s="152" t="s">
        <v>270</v>
      </c>
      <c r="AU265" s="152" t="s">
        <v>87</v>
      </c>
      <c r="AV265" s="12" t="s">
        <v>87</v>
      </c>
      <c r="AW265" s="12" t="s">
        <v>32</v>
      </c>
      <c r="AX265" s="12" t="s">
        <v>77</v>
      </c>
      <c r="AY265" s="152" t="s">
        <v>262</v>
      </c>
    </row>
    <row r="266" spans="2:51" s="13" customFormat="1" ht="11.25">
      <c r="B266" s="158"/>
      <c r="D266" s="151" t="s">
        <v>270</v>
      </c>
      <c r="E266" s="159" t="s">
        <v>1</v>
      </c>
      <c r="F266" s="160" t="s">
        <v>273</v>
      </c>
      <c r="H266" s="161">
        <v>115.85</v>
      </c>
      <c r="I266" s="162"/>
      <c r="L266" s="158"/>
      <c r="M266" s="163"/>
      <c r="T266" s="164"/>
      <c r="AT266" s="159" t="s">
        <v>270</v>
      </c>
      <c r="AU266" s="159" t="s">
        <v>87</v>
      </c>
      <c r="AV266" s="13" t="s">
        <v>268</v>
      </c>
      <c r="AW266" s="13" t="s">
        <v>32</v>
      </c>
      <c r="AX266" s="13" t="s">
        <v>85</v>
      </c>
      <c r="AY266" s="159" t="s">
        <v>262</v>
      </c>
    </row>
    <row r="267" spans="2:65" s="1" customFormat="1" ht="21.75" customHeight="1">
      <c r="B267" s="32"/>
      <c r="C267" s="138" t="s">
        <v>376</v>
      </c>
      <c r="D267" s="138" t="s">
        <v>264</v>
      </c>
      <c r="E267" s="139" t="s">
        <v>4897</v>
      </c>
      <c r="F267" s="140" t="s">
        <v>4898</v>
      </c>
      <c r="G267" s="141" t="s">
        <v>552</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472</v>
      </c>
    </row>
    <row r="268" spans="2:51" s="12" customFormat="1" ht="11.25">
      <c r="B268" s="150"/>
      <c r="D268" s="151" t="s">
        <v>270</v>
      </c>
      <c r="E268" s="152" t="s">
        <v>1</v>
      </c>
      <c r="F268" s="153" t="s">
        <v>4899</v>
      </c>
      <c r="H268" s="154">
        <v>0.39</v>
      </c>
      <c r="I268" s="155"/>
      <c r="L268" s="150"/>
      <c r="M268" s="156"/>
      <c r="T268" s="157"/>
      <c r="AT268" s="152" t="s">
        <v>270</v>
      </c>
      <c r="AU268" s="152" t="s">
        <v>87</v>
      </c>
      <c r="AV268" s="12" t="s">
        <v>87</v>
      </c>
      <c r="AW268" s="12" t="s">
        <v>32</v>
      </c>
      <c r="AX268" s="12" t="s">
        <v>77</v>
      </c>
      <c r="AY268" s="152" t="s">
        <v>262</v>
      </c>
    </row>
    <row r="269" spans="2:51" s="12" customFormat="1" ht="11.25">
      <c r="B269" s="150"/>
      <c r="D269" s="151" t="s">
        <v>270</v>
      </c>
      <c r="E269" s="152" t="s">
        <v>1</v>
      </c>
      <c r="F269" s="153" t="s">
        <v>4900</v>
      </c>
      <c r="H269" s="154">
        <v>0.39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0.78</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381</v>
      </c>
      <c r="D271" s="138" t="s">
        <v>264</v>
      </c>
      <c r="E271" s="139" t="s">
        <v>4901</v>
      </c>
      <c r="F271" s="140" t="s">
        <v>4902</v>
      </c>
      <c r="G271" s="141" t="s">
        <v>552</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480</v>
      </c>
    </row>
    <row r="272" spans="2:51" s="12" customFormat="1" ht="11.25">
      <c r="B272" s="150"/>
      <c r="D272" s="151" t="s">
        <v>270</v>
      </c>
      <c r="E272" s="152" t="s">
        <v>1</v>
      </c>
      <c r="F272" s="153" t="s">
        <v>4899</v>
      </c>
      <c r="H272" s="154">
        <v>0.39</v>
      </c>
      <c r="I272" s="155"/>
      <c r="L272" s="150"/>
      <c r="M272" s="156"/>
      <c r="T272" s="157"/>
      <c r="AT272" s="152" t="s">
        <v>270</v>
      </c>
      <c r="AU272" s="152" t="s">
        <v>87</v>
      </c>
      <c r="AV272" s="12" t="s">
        <v>87</v>
      </c>
      <c r="AW272" s="12" t="s">
        <v>32</v>
      </c>
      <c r="AX272" s="12" t="s">
        <v>77</v>
      </c>
      <c r="AY272" s="152" t="s">
        <v>262</v>
      </c>
    </row>
    <row r="273" spans="2:51" s="12" customFormat="1" ht="11.25">
      <c r="B273" s="150"/>
      <c r="D273" s="151" t="s">
        <v>270</v>
      </c>
      <c r="E273" s="152" t="s">
        <v>1</v>
      </c>
      <c r="F273" s="153" t="s">
        <v>4900</v>
      </c>
      <c r="H273" s="154">
        <v>0.39</v>
      </c>
      <c r="I273" s="155"/>
      <c r="L273" s="150"/>
      <c r="M273" s="156"/>
      <c r="T273" s="157"/>
      <c r="AT273" s="152" t="s">
        <v>270</v>
      </c>
      <c r="AU273" s="152" t="s">
        <v>87</v>
      </c>
      <c r="AV273" s="12" t="s">
        <v>87</v>
      </c>
      <c r="AW273" s="12" t="s">
        <v>32</v>
      </c>
      <c r="AX273" s="12" t="s">
        <v>77</v>
      </c>
      <c r="AY273" s="152" t="s">
        <v>262</v>
      </c>
    </row>
    <row r="274" spans="2:51" s="13" customFormat="1" ht="11.25">
      <c r="B274" s="158"/>
      <c r="D274" s="151" t="s">
        <v>270</v>
      </c>
      <c r="E274" s="159" t="s">
        <v>1</v>
      </c>
      <c r="F274" s="160" t="s">
        <v>273</v>
      </c>
      <c r="H274" s="161">
        <v>0.78</v>
      </c>
      <c r="I274" s="162"/>
      <c r="L274" s="158"/>
      <c r="M274" s="163"/>
      <c r="T274" s="164"/>
      <c r="AT274" s="159" t="s">
        <v>270</v>
      </c>
      <c r="AU274" s="159" t="s">
        <v>87</v>
      </c>
      <c r="AV274" s="13" t="s">
        <v>268</v>
      </c>
      <c r="AW274" s="13" t="s">
        <v>32</v>
      </c>
      <c r="AX274" s="13" t="s">
        <v>85</v>
      </c>
      <c r="AY274" s="159" t="s">
        <v>262</v>
      </c>
    </row>
    <row r="275" spans="2:65" s="1" customFormat="1" ht="21.75" customHeight="1">
      <c r="B275" s="32"/>
      <c r="C275" s="138" t="s">
        <v>396</v>
      </c>
      <c r="D275" s="138" t="s">
        <v>264</v>
      </c>
      <c r="E275" s="139" t="s">
        <v>4903</v>
      </c>
      <c r="F275" s="140" t="s">
        <v>4904</v>
      </c>
      <c r="G275" s="141" t="s">
        <v>416</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492</v>
      </c>
    </row>
    <row r="276" spans="2:51" s="12" customFormat="1" ht="11.25">
      <c r="B276" s="150"/>
      <c r="D276" s="151" t="s">
        <v>270</v>
      </c>
      <c r="E276" s="152" t="s">
        <v>1</v>
      </c>
      <c r="F276" s="153" t="s">
        <v>4905</v>
      </c>
      <c r="H276" s="154">
        <v>2</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4906</v>
      </c>
      <c r="H277" s="154">
        <v>2</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4</v>
      </c>
      <c r="I278" s="162"/>
      <c r="L278" s="158"/>
      <c r="M278" s="163"/>
      <c r="T278" s="164"/>
      <c r="AT278" s="159" t="s">
        <v>270</v>
      </c>
      <c r="AU278" s="159" t="s">
        <v>87</v>
      </c>
      <c r="AV278" s="13" t="s">
        <v>268</v>
      </c>
      <c r="AW278" s="13" t="s">
        <v>32</v>
      </c>
      <c r="AX278" s="13" t="s">
        <v>85</v>
      </c>
      <c r="AY278" s="159" t="s">
        <v>262</v>
      </c>
    </row>
    <row r="279" spans="2:65" s="1" customFormat="1" ht="21.75" customHeight="1">
      <c r="B279" s="32"/>
      <c r="C279" s="138" t="s">
        <v>400</v>
      </c>
      <c r="D279" s="138" t="s">
        <v>264</v>
      </c>
      <c r="E279" s="139" t="s">
        <v>4907</v>
      </c>
      <c r="F279" s="140" t="s">
        <v>4908</v>
      </c>
      <c r="G279" s="141" t="s">
        <v>416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503</v>
      </c>
    </row>
    <row r="280" spans="2:51" s="12" customFormat="1" ht="11.25">
      <c r="B280" s="150"/>
      <c r="D280" s="151" t="s">
        <v>270</v>
      </c>
      <c r="E280" s="152" t="s">
        <v>1</v>
      </c>
      <c r="F280" s="153" t="s">
        <v>4909</v>
      </c>
      <c r="H280" s="154">
        <v>1</v>
      </c>
      <c r="I280" s="155"/>
      <c r="L280" s="150"/>
      <c r="M280" s="156"/>
      <c r="T280" s="157"/>
      <c r="AT280" s="152" t="s">
        <v>270</v>
      </c>
      <c r="AU280" s="152" t="s">
        <v>87</v>
      </c>
      <c r="AV280" s="12" t="s">
        <v>87</v>
      </c>
      <c r="AW280" s="12" t="s">
        <v>32</v>
      </c>
      <c r="AX280" s="12" t="s">
        <v>77</v>
      </c>
      <c r="AY280" s="152" t="s">
        <v>262</v>
      </c>
    </row>
    <row r="281" spans="2:51" s="13" customFormat="1" ht="11.25">
      <c r="B281" s="158"/>
      <c r="D281" s="151" t="s">
        <v>270</v>
      </c>
      <c r="E281" s="159" t="s">
        <v>1</v>
      </c>
      <c r="F281" s="160" t="s">
        <v>273</v>
      </c>
      <c r="H281" s="161">
        <v>1</v>
      </c>
      <c r="I281" s="162"/>
      <c r="L281" s="158"/>
      <c r="M281" s="163"/>
      <c r="T281" s="164"/>
      <c r="AT281" s="159" t="s">
        <v>270</v>
      </c>
      <c r="AU281" s="159" t="s">
        <v>87</v>
      </c>
      <c r="AV281" s="13" t="s">
        <v>268</v>
      </c>
      <c r="AW281" s="13" t="s">
        <v>32</v>
      </c>
      <c r="AX281" s="13" t="s">
        <v>85</v>
      </c>
      <c r="AY281" s="159" t="s">
        <v>262</v>
      </c>
    </row>
    <row r="282" spans="2:65" s="1" customFormat="1" ht="21.75" customHeight="1">
      <c r="B282" s="32"/>
      <c r="C282" s="138" t="s">
        <v>7</v>
      </c>
      <c r="D282" s="138" t="s">
        <v>264</v>
      </c>
      <c r="E282" s="139" t="s">
        <v>4910</v>
      </c>
      <c r="F282" s="140" t="s">
        <v>4911</v>
      </c>
      <c r="G282" s="141" t="s">
        <v>416</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529</v>
      </c>
    </row>
    <row r="283" spans="2:47" s="1" customFormat="1" ht="19.5">
      <c r="B283" s="32"/>
      <c r="D283" s="151" t="s">
        <v>708</v>
      </c>
      <c r="F283" s="187" t="s">
        <v>4912</v>
      </c>
      <c r="I283" s="188"/>
      <c r="L283" s="32"/>
      <c r="M283" s="189"/>
      <c r="T283" s="56"/>
      <c r="AT283" s="17" t="s">
        <v>708</v>
      </c>
      <c r="AU283" s="17" t="s">
        <v>87</v>
      </c>
    </row>
    <row r="284" spans="2:51" s="12" customFormat="1" ht="11.25">
      <c r="B284" s="150"/>
      <c r="D284" s="151" t="s">
        <v>270</v>
      </c>
      <c r="E284" s="152" t="s">
        <v>1</v>
      </c>
      <c r="F284" s="153" t="s">
        <v>4913</v>
      </c>
      <c r="H284" s="154">
        <v>14</v>
      </c>
      <c r="I284" s="155"/>
      <c r="L284" s="150"/>
      <c r="M284" s="156"/>
      <c r="T284" s="157"/>
      <c r="AT284" s="152" t="s">
        <v>270</v>
      </c>
      <c r="AU284" s="152" t="s">
        <v>87</v>
      </c>
      <c r="AV284" s="12" t="s">
        <v>87</v>
      </c>
      <c r="AW284" s="12" t="s">
        <v>32</v>
      </c>
      <c r="AX284" s="12" t="s">
        <v>77</v>
      </c>
      <c r="AY284" s="152" t="s">
        <v>262</v>
      </c>
    </row>
    <row r="285" spans="2:51" s="12" customFormat="1" ht="11.25">
      <c r="B285" s="150"/>
      <c r="D285" s="151" t="s">
        <v>270</v>
      </c>
      <c r="E285" s="152" t="s">
        <v>1</v>
      </c>
      <c r="F285" s="153" t="s">
        <v>4914</v>
      </c>
      <c r="H285" s="154">
        <v>15.5</v>
      </c>
      <c r="I285" s="155"/>
      <c r="L285" s="150"/>
      <c r="M285" s="156"/>
      <c r="T285" s="157"/>
      <c r="AT285" s="152" t="s">
        <v>270</v>
      </c>
      <c r="AU285" s="152" t="s">
        <v>87</v>
      </c>
      <c r="AV285" s="12" t="s">
        <v>87</v>
      </c>
      <c r="AW285" s="12" t="s">
        <v>32</v>
      </c>
      <c r="AX285" s="12" t="s">
        <v>77</v>
      </c>
      <c r="AY285" s="152" t="s">
        <v>262</v>
      </c>
    </row>
    <row r="286" spans="2:51" s="13" customFormat="1" ht="11.25">
      <c r="B286" s="158"/>
      <c r="D286" s="151" t="s">
        <v>270</v>
      </c>
      <c r="E286" s="159" t="s">
        <v>1</v>
      </c>
      <c r="F286" s="160" t="s">
        <v>273</v>
      </c>
      <c r="H286" s="161">
        <v>29.5</v>
      </c>
      <c r="I286" s="162"/>
      <c r="L286" s="158"/>
      <c r="M286" s="163"/>
      <c r="T286" s="164"/>
      <c r="AT286" s="159" t="s">
        <v>270</v>
      </c>
      <c r="AU286" s="159" t="s">
        <v>87</v>
      </c>
      <c r="AV286" s="13" t="s">
        <v>268</v>
      </c>
      <c r="AW286" s="13" t="s">
        <v>32</v>
      </c>
      <c r="AX286" s="13" t="s">
        <v>85</v>
      </c>
      <c r="AY286" s="159" t="s">
        <v>262</v>
      </c>
    </row>
    <row r="287" spans="2:65" s="1" customFormat="1" ht="21.75" customHeight="1">
      <c r="B287" s="32"/>
      <c r="C287" s="138" t="s">
        <v>407</v>
      </c>
      <c r="D287" s="138" t="s">
        <v>264</v>
      </c>
      <c r="E287" s="139" t="s">
        <v>4788</v>
      </c>
      <c r="F287" s="140" t="s">
        <v>4789</v>
      </c>
      <c r="G287" s="141" t="s">
        <v>684</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538</v>
      </c>
    </row>
    <row r="288" spans="2:47" s="1" customFormat="1" ht="29.25">
      <c r="B288" s="32"/>
      <c r="D288" s="151" t="s">
        <v>708</v>
      </c>
      <c r="F288" s="187" t="s">
        <v>4790</v>
      </c>
      <c r="I288" s="188"/>
      <c r="L288" s="32"/>
      <c r="M288" s="189"/>
      <c r="T288" s="56"/>
      <c r="AT288" s="17" t="s">
        <v>708</v>
      </c>
      <c r="AU288" s="17" t="s">
        <v>87</v>
      </c>
    </row>
    <row r="289" spans="2:51" s="12" customFormat="1" ht="11.25">
      <c r="B289" s="150"/>
      <c r="D289" s="151" t="s">
        <v>270</v>
      </c>
      <c r="E289" s="152" t="s">
        <v>1</v>
      </c>
      <c r="F289" s="153" t="s">
        <v>4915</v>
      </c>
      <c r="H289" s="154">
        <v>1</v>
      </c>
      <c r="I289" s="155"/>
      <c r="L289" s="150"/>
      <c r="M289" s="156"/>
      <c r="T289" s="157"/>
      <c r="AT289" s="152" t="s">
        <v>270</v>
      </c>
      <c r="AU289" s="152" t="s">
        <v>87</v>
      </c>
      <c r="AV289" s="12" t="s">
        <v>87</v>
      </c>
      <c r="AW289" s="12" t="s">
        <v>32</v>
      </c>
      <c r="AX289" s="12" t="s">
        <v>77</v>
      </c>
      <c r="AY289" s="152" t="s">
        <v>262</v>
      </c>
    </row>
    <row r="290" spans="2:51" s="12" customFormat="1" ht="11.25">
      <c r="B290" s="150"/>
      <c r="D290" s="151" t="s">
        <v>270</v>
      </c>
      <c r="E290" s="152" t="s">
        <v>1</v>
      </c>
      <c r="F290" s="153" t="s">
        <v>4916</v>
      </c>
      <c r="H290" s="154">
        <v>1</v>
      </c>
      <c r="I290" s="155"/>
      <c r="L290" s="150"/>
      <c r="M290" s="156"/>
      <c r="T290" s="157"/>
      <c r="AT290" s="152" t="s">
        <v>270</v>
      </c>
      <c r="AU290" s="152" t="s">
        <v>87</v>
      </c>
      <c r="AV290" s="12" t="s">
        <v>87</v>
      </c>
      <c r="AW290" s="12" t="s">
        <v>32</v>
      </c>
      <c r="AX290" s="12" t="s">
        <v>77</v>
      </c>
      <c r="AY290" s="152" t="s">
        <v>262</v>
      </c>
    </row>
    <row r="291" spans="2:51" s="12" customFormat="1" ht="11.25">
      <c r="B291" s="150"/>
      <c r="D291" s="151" t="s">
        <v>270</v>
      </c>
      <c r="E291" s="152" t="s">
        <v>1</v>
      </c>
      <c r="F291" s="153" t="s">
        <v>4917</v>
      </c>
      <c r="H291" s="154">
        <v>1</v>
      </c>
      <c r="I291" s="155"/>
      <c r="L291" s="150"/>
      <c r="M291" s="156"/>
      <c r="T291" s="157"/>
      <c r="AT291" s="152" t="s">
        <v>270</v>
      </c>
      <c r="AU291" s="152" t="s">
        <v>87</v>
      </c>
      <c r="AV291" s="12" t="s">
        <v>87</v>
      </c>
      <c r="AW291" s="12" t="s">
        <v>32</v>
      </c>
      <c r="AX291" s="12" t="s">
        <v>77</v>
      </c>
      <c r="AY291" s="152" t="s">
        <v>262</v>
      </c>
    </row>
    <row r="292" spans="2:51" s="13" customFormat="1" ht="11.25">
      <c r="B292" s="158"/>
      <c r="D292" s="151" t="s">
        <v>270</v>
      </c>
      <c r="E292" s="159" t="s">
        <v>1</v>
      </c>
      <c r="F292" s="160" t="s">
        <v>273</v>
      </c>
      <c r="H292" s="161">
        <v>3</v>
      </c>
      <c r="I292" s="162"/>
      <c r="L292" s="158"/>
      <c r="M292" s="163"/>
      <c r="T292" s="164"/>
      <c r="AT292" s="159" t="s">
        <v>270</v>
      </c>
      <c r="AU292" s="159" t="s">
        <v>87</v>
      </c>
      <c r="AV292" s="13" t="s">
        <v>268</v>
      </c>
      <c r="AW292" s="13" t="s">
        <v>32</v>
      </c>
      <c r="AX292" s="13" t="s">
        <v>85</v>
      </c>
      <c r="AY292" s="159" t="s">
        <v>262</v>
      </c>
    </row>
    <row r="293" spans="2:65" s="1" customFormat="1" ht="21.75" customHeight="1">
      <c r="B293" s="32"/>
      <c r="C293" s="138" t="s">
        <v>413</v>
      </c>
      <c r="D293" s="138" t="s">
        <v>264</v>
      </c>
      <c r="E293" s="139" t="s">
        <v>4918</v>
      </c>
      <c r="F293" s="140" t="s">
        <v>4919</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549</v>
      </c>
    </row>
    <row r="294" spans="2:47" s="1" customFormat="1" ht="19.5">
      <c r="B294" s="32"/>
      <c r="D294" s="151" t="s">
        <v>708</v>
      </c>
      <c r="F294" s="187" t="s">
        <v>4920</v>
      </c>
      <c r="I294" s="188"/>
      <c r="L294" s="32"/>
      <c r="M294" s="189"/>
      <c r="T294" s="56"/>
      <c r="AT294" s="17" t="s">
        <v>708</v>
      </c>
      <c r="AU294" s="17" t="s">
        <v>87</v>
      </c>
    </row>
    <row r="295" spans="2:51" s="12" customFormat="1" ht="11.25">
      <c r="B295" s="150"/>
      <c r="D295" s="151" t="s">
        <v>270</v>
      </c>
      <c r="E295" s="152" t="s">
        <v>1</v>
      </c>
      <c r="F295" s="153" t="s">
        <v>4921</v>
      </c>
      <c r="H295" s="154">
        <v>0.25</v>
      </c>
      <c r="I295" s="155"/>
      <c r="L295" s="150"/>
      <c r="M295" s="156"/>
      <c r="T295" s="157"/>
      <c r="AT295" s="152" t="s">
        <v>270</v>
      </c>
      <c r="AU295" s="152" t="s">
        <v>87</v>
      </c>
      <c r="AV295" s="12" t="s">
        <v>87</v>
      </c>
      <c r="AW295" s="12" t="s">
        <v>32</v>
      </c>
      <c r="AX295" s="12" t="s">
        <v>77</v>
      </c>
      <c r="AY295" s="152" t="s">
        <v>262</v>
      </c>
    </row>
    <row r="296" spans="2:51" s="12" customFormat="1" ht="11.25">
      <c r="B296" s="150"/>
      <c r="D296" s="151" t="s">
        <v>270</v>
      </c>
      <c r="E296" s="152" t="s">
        <v>1</v>
      </c>
      <c r="F296" s="153" t="s">
        <v>4922</v>
      </c>
      <c r="H296" s="154">
        <v>0.25</v>
      </c>
      <c r="I296" s="155"/>
      <c r="L296" s="150"/>
      <c r="M296" s="156"/>
      <c r="T296" s="157"/>
      <c r="AT296" s="152" t="s">
        <v>270</v>
      </c>
      <c r="AU296" s="152" t="s">
        <v>87</v>
      </c>
      <c r="AV296" s="12" t="s">
        <v>87</v>
      </c>
      <c r="AW296" s="12" t="s">
        <v>32</v>
      </c>
      <c r="AX296" s="12" t="s">
        <v>77</v>
      </c>
      <c r="AY296" s="152" t="s">
        <v>262</v>
      </c>
    </row>
    <row r="297" spans="2:51" s="13" customFormat="1" ht="11.25">
      <c r="B297" s="158"/>
      <c r="D297" s="151" t="s">
        <v>270</v>
      </c>
      <c r="E297" s="159" t="s">
        <v>1</v>
      </c>
      <c r="F297" s="160" t="s">
        <v>273</v>
      </c>
      <c r="H297" s="161">
        <v>0.5</v>
      </c>
      <c r="I297" s="162"/>
      <c r="L297" s="158"/>
      <c r="M297" s="163"/>
      <c r="T297" s="164"/>
      <c r="AT297" s="159" t="s">
        <v>270</v>
      </c>
      <c r="AU297" s="159" t="s">
        <v>87</v>
      </c>
      <c r="AV297" s="13" t="s">
        <v>268</v>
      </c>
      <c r="AW297" s="13" t="s">
        <v>32</v>
      </c>
      <c r="AX297" s="13" t="s">
        <v>85</v>
      </c>
      <c r="AY297" s="159" t="s">
        <v>262</v>
      </c>
    </row>
    <row r="298" spans="2:65" s="1" customFormat="1" ht="24.2" customHeight="1">
      <c r="B298" s="32"/>
      <c r="C298" s="138" t="s">
        <v>423</v>
      </c>
      <c r="D298" s="138" t="s">
        <v>264</v>
      </c>
      <c r="E298" s="139" t="s">
        <v>4810</v>
      </c>
      <c r="F298" s="140" t="s">
        <v>4811</v>
      </c>
      <c r="G298" s="141" t="s">
        <v>684</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563</v>
      </c>
    </row>
    <row r="299" spans="2:47" s="1" customFormat="1" ht="39">
      <c r="B299" s="32"/>
      <c r="D299" s="151" t="s">
        <v>708</v>
      </c>
      <c r="F299" s="187" t="s">
        <v>4812</v>
      </c>
      <c r="I299" s="188"/>
      <c r="L299" s="32"/>
      <c r="M299" s="189"/>
      <c r="T299" s="56"/>
      <c r="AT299" s="17" t="s">
        <v>708</v>
      </c>
      <c r="AU299" s="17" t="s">
        <v>87</v>
      </c>
    </row>
    <row r="300" spans="2:51" s="12" customFormat="1" ht="11.25">
      <c r="B300" s="150"/>
      <c r="D300" s="151" t="s">
        <v>270</v>
      </c>
      <c r="E300" s="152" t="s">
        <v>1</v>
      </c>
      <c r="F300" s="153" t="s">
        <v>4923</v>
      </c>
      <c r="H300" s="154">
        <v>1</v>
      </c>
      <c r="I300" s="155"/>
      <c r="L300" s="150"/>
      <c r="M300" s="156"/>
      <c r="T300" s="157"/>
      <c r="AT300" s="152" t="s">
        <v>270</v>
      </c>
      <c r="AU300" s="152" t="s">
        <v>87</v>
      </c>
      <c r="AV300" s="12" t="s">
        <v>87</v>
      </c>
      <c r="AW300" s="12" t="s">
        <v>32</v>
      </c>
      <c r="AX300" s="12" t="s">
        <v>77</v>
      </c>
      <c r="AY300" s="152" t="s">
        <v>262</v>
      </c>
    </row>
    <row r="301" spans="2:51" s="12" customFormat="1" ht="11.25">
      <c r="B301" s="150"/>
      <c r="D301" s="151" t="s">
        <v>270</v>
      </c>
      <c r="E301" s="152" t="s">
        <v>1</v>
      </c>
      <c r="F301" s="153" t="s">
        <v>4924</v>
      </c>
      <c r="H301" s="154">
        <v>1</v>
      </c>
      <c r="I301" s="155"/>
      <c r="L301" s="150"/>
      <c r="M301" s="156"/>
      <c r="T301" s="157"/>
      <c r="AT301" s="152" t="s">
        <v>270</v>
      </c>
      <c r="AU301" s="152" t="s">
        <v>87</v>
      </c>
      <c r="AV301" s="12" t="s">
        <v>87</v>
      </c>
      <c r="AW301" s="12" t="s">
        <v>32</v>
      </c>
      <c r="AX301" s="12" t="s">
        <v>77</v>
      </c>
      <c r="AY301" s="152" t="s">
        <v>262</v>
      </c>
    </row>
    <row r="302" spans="2:51" s="13" customFormat="1" ht="11.25">
      <c r="B302" s="158"/>
      <c r="D302" s="151" t="s">
        <v>270</v>
      </c>
      <c r="E302" s="159" t="s">
        <v>1</v>
      </c>
      <c r="F302" s="160" t="s">
        <v>273</v>
      </c>
      <c r="H302" s="161">
        <v>2</v>
      </c>
      <c r="I302" s="162"/>
      <c r="L302" s="158"/>
      <c r="M302" s="163"/>
      <c r="T302" s="164"/>
      <c r="AT302" s="159" t="s">
        <v>270</v>
      </c>
      <c r="AU302" s="159" t="s">
        <v>87</v>
      </c>
      <c r="AV302" s="13" t="s">
        <v>268</v>
      </c>
      <c r="AW302" s="13" t="s">
        <v>32</v>
      </c>
      <c r="AX302" s="13" t="s">
        <v>85</v>
      </c>
      <c r="AY302" s="159" t="s">
        <v>262</v>
      </c>
    </row>
    <row r="303" spans="2:65" s="1" customFormat="1" ht="16.5" customHeight="1">
      <c r="B303" s="32"/>
      <c r="C303" s="138" t="s">
        <v>426</v>
      </c>
      <c r="D303" s="138" t="s">
        <v>264</v>
      </c>
      <c r="E303" s="139" t="s">
        <v>4819</v>
      </c>
      <c r="F303" s="140" t="s">
        <v>4820</v>
      </c>
      <c r="G303" s="141" t="s">
        <v>684</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571</v>
      </c>
    </row>
    <row r="304" spans="2:51" s="12" customFormat="1" ht="11.25">
      <c r="B304" s="150"/>
      <c r="D304" s="151" t="s">
        <v>270</v>
      </c>
      <c r="E304" s="152" t="s">
        <v>1</v>
      </c>
      <c r="F304" s="153" t="s">
        <v>4925</v>
      </c>
      <c r="H304" s="154">
        <v>1</v>
      </c>
      <c r="I304" s="155"/>
      <c r="L304" s="150"/>
      <c r="M304" s="156"/>
      <c r="T304" s="157"/>
      <c r="AT304" s="152" t="s">
        <v>270</v>
      </c>
      <c r="AU304" s="152" t="s">
        <v>87</v>
      </c>
      <c r="AV304" s="12" t="s">
        <v>87</v>
      </c>
      <c r="AW304" s="12" t="s">
        <v>32</v>
      </c>
      <c r="AX304" s="12" t="s">
        <v>77</v>
      </c>
      <c r="AY304" s="152" t="s">
        <v>262</v>
      </c>
    </row>
    <row r="305" spans="2:51" s="12" customFormat="1" ht="11.25">
      <c r="B305" s="150"/>
      <c r="D305" s="151" t="s">
        <v>270</v>
      </c>
      <c r="E305" s="152" t="s">
        <v>1</v>
      </c>
      <c r="F305" s="153" t="s">
        <v>4926</v>
      </c>
      <c r="H305" s="154">
        <v>1</v>
      </c>
      <c r="I305" s="155"/>
      <c r="L305" s="150"/>
      <c r="M305" s="156"/>
      <c r="T305" s="157"/>
      <c r="AT305" s="152" t="s">
        <v>270</v>
      </c>
      <c r="AU305" s="152" t="s">
        <v>87</v>
      </c>
      <c r="AV305" s="12" t="s">
        <v>87</v>
      </c>
      <c r="AW305" s="12" t="s">
        <v>32</v>
      </c>
      <c r="AX305" s="12" t="s">
        <v>77</v>
      </c>
      <c r="AY305" s="152" t="s">
        <v>262</v>
      </c>
    </row>
    <row r="306" spans="2:51" s="13" customFormat="1" ht="11.25">
      <c r="B306" s="158"/>
      <c r="D306" s="151" t="s">
        <v>270</v>
      </c>
      <c r="E306" s="159" t="s">
        <v>1</v>
      </c>
      <c r="F306" s="160" t="s">
        <v>273</v>
      </c>
      <c r="H306" s="161">
        <v>2</v>
      </c>
      <c r="I306" s="162"/>
      <c r="L306" s="158"/>
      <c r="M306" s="163"/>
      <c r="T306" s="164"/>
      <c r="AT306" s="159" t="s">
        <v>270</v>
      </c>
      <c r="AU306" s="159" t="s">
        <v>87</v>
      </c>
      <c r="AV306" s="13" t="s">
        <v>268</v>
      </c>
      <c r="AW306" s="13" t="s">
        <v>32</v>
      </c>
      <c r="AX306" s="13" t="s">
        <v>85</v>
      </c>
      <c r="AY306" s="159" t="s">
        <v>262</v>
      </c>
    </row>
    <row r="307" spans="2:65" s="1" customFormat="1" ht="21.75" customHeight="1">
      <c r="B307" s="32"/>
      <c r="C307" s="138" t="s">
        <v>431</v>
      </c>
      <c r="D307" s="138" t="s">
        <v>264</v>
      </c>
      <c r="E307" s="139" t="s">
        <v>4927</v>
      </c>
      <c r="F307" s="140" t="s">
        <v>4928</v>
      </c>
      <c r="G307" s="141" t="s">
        <v>684</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592</v>
      </c>
    </row>
    <row r="308" spans="2:47" s="1" customFormat="1" ht="19.5">
      <c r="B308" s="32"/>
      <c r="D308" s="151" t="s">
        <v>708</v>
      </c>
      <c r="F308" s="187" t="s">
        <v>4929</v>
      </c>
      <c r="I308" s="188"/>
      <c r="L308" s="32"/>
      <c r="M308" s="189"/>
      <c r="T308" s="56"/>
      <c r="AT308" s="17" t="s">
        <v>708</v>
      </c>
      <c r="AU308" s="17" t="s">
        <v>87</v>
      </c>
    </row>
    <row r="309" spans="2:51" s="12" customFormat="1" ht="11.25">
      <c r="B309" s="150"/>
      <c r="D309" s="151" t="s">
        <v>270</v>
      </c>
      <c r="E309" s="152" t="s">
        <v>1</v>
      </c>
      <c r="F309" s="153" t="s">
        <v>4925</v>
      </c>
      <c r="H309" s="154">
        <v>1</v>
      </c>
      <c r="I309" s="155"/>
      <c r="L309" s="150"/>
      <c r="M309" s="156"/>
      <c r="T309" s="157"/>
      <c r="AT309" s="152" t="s">
        <v>270</v>
      </c>
      <c r="AU309" s="152" t="s">
        <v>87</v>
      </c>
      <c r="AV309" s="12" t="s">
        <v>87</v>
      </c>
      <c r="AW309" s="12" t="s">
        <v>32</v>
      </c>
      <c r="AX309" s="12" t="s">
        <v>77</v>
      </c>
      <c r="AY309" s="152" t="s">
        <v>262</v>
      </c>
    </row>
    <row r="310" spans="2:51" s="12" customFormat="1" ht="11.25">
      <c r="B310" s="150"/>
      <c r="D310" s="151" t="s">
        <v>270</v>
      </c>
      <c r="E310" s="152" t="s">
        <v>1</v>
      </c>
      <c r="F310" s="153" t="s">
        <v>4926</v>
      </c>
      <c r="H310" s="154">
        <v>1</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2</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436</v>
      </c>
      <c r="D312" s="138" t="s">
        <v>264</v>
      </c>
      <c r="E312" s="139" t="s">
        <v>4796</v>
      </c>
      <c r="F312" s="140" t="s">
        <v>4797</v>
      </c>
      <c r="G312" s="141" t="s">
        <v>684</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615</v>
      </c>
    </row>
    <row r="313" spans="2:51" s="12" customFormat="1" ht="11.25">
      <c r="B313" s="150"/>
      <c r="D313" s="151" t="s">
        <v>270</v>
      </c>
      <c r="E313" s="152" t="s">
        <v>1</v>
      </c>
      <c r="F313" s="153" t="s">
        <v>4930</v>
      </c>
      <c r="H313" s="154">
        <v>1.01</v>
      </c>
      <c r="I313" s="155"/>
      <c r="L313" s="150"/>
      <c r="M313" s="156"/>
      <c r="T313" s="157"/>
      <c r="AT313" s="152" t="s">
        <v>270</v>
      </c>
      <c r="AU313" s="152" t="s">
        <v>87</v>
      </c>
      <c r="AV313" s="12" t="s">
        <v>87</v>
      </c>
      <c r="AW313" s="12" t="s">
        <v>32</v>
      </c>
      <c r="AX313" s="12" t="s">
        <v>77</v>
      </c>
      <c r="AY313" s="152" t="s">
        <v>262</v>
      </c>
    </row>
    <row r="314" spans="2:51" s="12" customFormat="1" ht="11.25">
      <c r="B314" s="150"/>
      <c r="D314" s="151" t="s">
        <v>270</v>
      </c>
      <c r="E314" s="152" t="s">
        <v>1</v>
      </c>
      <c r="F314" s="153" t="s">
        <v>4931</v>
      </c>
      <c r="H314" s="154">
        <v>1.01</v>
      </c>
      <c r="I314" s="155"/>
      <c r="L314" s="150"/>
      <c r="M314" s="156"/>
      <c r="T314" s="157"/>
      <c r="AT314" s="152" t="s">
        <v>270</v>
      </c>
      <c r="AU314" s="152" t="s">
        <v>87</v>
      </c>
      <c r="AV314" s="12" t="s">
        <v>87</v>
      </c>
      <c r="AW314" s="12" t="s">
        <v>32</v>
      </c>
      <c r="AX314" s="12" t="s">
        <v>77</v>
      </c>
      <c r="AY314" s="152" t="s">
        <v>262</v>
      </c>
    </row>
    <row r="315" spans="2:51" s="12" customFormat="1" ht="11.25">
      <c r="B315" s="150"/>
      <c r="D315" s="151" t="s">
        <v>270</v>
      </c>
      <c r="E315" s="152" t="s">
        <v>1</v>
      </c>
      <c r="F315" s="153" t="s">
        <v>4932</v>
      </c>
      <c r="H315" s="154">
        <v>1.01</v>
      </c>
      <c r="I315" s="155"/>
      <c r="L315" s="150"/>
      <c r="M315" s="156"/>
      <c r="T315" s="157"/>
      <c r="AT315" s="152" t="s">
        <v>270</v>
      </c>
      <c r="AU315" s="152" t="s">
        <v>87</v>
      </c>
      <c r="AV315" s="12" t="s">
        <v>87</v>
      </c>
      <c r="AW315" s="12" t="s">
        <v>32</v>
      </c>
      <c r="AX315" s="12" t="s">
        <v>77</v>
      </c>
      <c r="AY315" s="152" t="s">
        <v>262</v>
      </c>
    </row>
    <row r="316" spans="2:51" s="13" customFormat="1" ht="11.25">
      <c r="B316" s="158"/>
      <c r="D316" s="151" t="s">
        <v>270</v>
      </c>
      <c r="E316" s="159" t="s">
        <v>1</v>
      </c>
      <c r="F316" s="160" t="s">
        <v>273</v>
      </c>
      <c r="H316" s="161">
        <v>3.03</v>
      </c>
      <c r="I316" s="162"/>
      <c r="L316" s="158"/>
      <c r="M316" s="163"/>
      <c r="T316" s="164"/>
      <c r="AT316" s="159" t="s">
        <v>270</v>
      </c>
      <c r="AU316" s="159" t="s">
        <v>87</v>
      </c>
      <c r="AV316" s="13" t="s">
        <v>268</v>
      </c>
      <c r="AW316" s="13" t="s">
        <v>32</v>
      </c>
      <c r="AX316" s="13" t="s">
        <v>85</v>
      </c>
      <c r="AY316" s="159" t="s">
        <v>262</v>
      </c>
    </row>
    <row r="317" spans="2:65" s="1" customFormat="1" ht="16.5" customHeight="1">
      <c r="B317" s="32"/>
      <c r="C317" s="138" t="s">
        <v>441</v>
      </c>
      <c r="D317" s="138" t="s">
        <v>264</v>
      </c>
      <c r="E317" s="139" t="s">
        <v>4933</v>
      </c>
      <c r="F317" s="140" t="s">
        <v>4934</v>
      </c>
      <c r="G317" s="141" t="s">
        <v>684</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631</v>
      </c>
    </row>
    <row r="318" spans="2:51" s="12" customFormat="1" ht="11.25">
      <c r="B318" s="150"/>
      <c r="D318" s="151" t="s">
        <v>270</v>
      </c>
      <c r="E318" s="152" t="s">
        <v>1</v>
      </c>
      <c r="F318" s="153" t="s">
        <v>4935</v>
      </c>
      <c r="H318" s="154">
        <v>1.01</v>
      </c>
      <c r="I318" s="155"/>
      <c r="L318" s="150"/>
      <c r="M318" s="156"/>
      <c r="T318" s="157"/>
      <c r="AT318" s="152" t="s">
        <v>270</v>
      </c>
      <c r="AU318" s="152" t="s">
        <v>87</v>
      </c>
      <c r="AV318" s="12" t="s">
        <v>87</v>
      </c>
      <c r="AW318" s="12" t="s">
        <v>32</v>
      </c>
      <c r="AX318" s="12" t="s">
        <v>77</v>
      </c>
      <c r="AY318" s="152" t="s">
        <v>262</v>
      </c>
    </row>
    <row r="319" spans="2:51" s="12" customFormat="1" ht="11.25">
      <c r="B319" s="150"/>
      <c r="D319" s="151" t="s">
        <v>270</v>
      </c>
      <c r="E319" s="152" t="s">
        <v>1</v>
      </c>
      <c r="F319" s="153" t="s">
        <v>4936</v>
      </c>
      <c r="H319" s="154">
        <v>1.01</v>
      </c>
      <c r="I319" s="155"/>
      <c r="L319" s="150"/>
      <c r="M319" s="156"/>
      <c r="T319" s="157"/>
      <c r="AT319" s="152" t="s">
        <v>270</v>
      </c>
      <c r="AU319" s="152" t="s">
        <v>87</v>
      </c>
      <c r="AV319" s="12" t="s">
        <v>87</v>
      </c>
      <c r="AW319" s="12" t="s">
        <v>32</v>
      </c>
      <c r="AX319" s="12" t="s">
        <v>77</v>
      </c>
      <c r="AY319" s="152" t="s">
        <v>262</v>
      </c>
    </row>
    <row r="320" spans="2:51" s="13" customFormat="1" ht="11.25">
      <c r="B320" s="158"/>
      <c r="D320" s="151" t="s">
        <v>270</v>
      </c>
      <c r="E320" s="159" t="s">
        <v>1</v>
      </c>
      <c r="F320" s="160" t="s">
        <v>273</v>
      </c>
      <c r="H320" s="161">
        <v>2.02</v>
      </c>
      <c r="I320" s="162"/>
      <c r="L320" s="158"/>
      <c r="M320" s="163"/>
      <c r="T320" s="164"/>
      <c r="AT320" s="159" t="s">
        <v>270</v>
      </c>
      <c r="AU320" s="159" t="s">
        <v>87</v>
      </c>
      <c r="AV320" s="13" t="s">
        <v>268</v>
      </c>
      <c r="AW320" s="13" t="s">
        <v>32</v>
      </c>
      <c r="AX320" s="13" t="s">
        <v>85</v>
      </c>
      <c r="AY320" s="159" t="s">
        <v>262</v>
      </c>
    </row>
    <row r="321" spans="2:65" s="1" customFormat="1" ht="16.5" customHeight="1">
      <c r="B321" s="32"/>
      <c r="C321" s="138" t="s">
        <v>446</v>
      </c>
      <c r="D321" s="138" t="s">
        <v>264</v>
      </c>
      <c r="E321" s="139" t="s">
        <v>4937</v>
      </c>
      <c r="F321" s="140" t="s">
        <v>4938</v>
      </c>
      <c r="G321" s="141" t="s">
        <v>684</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646</v>
      </c>
    </row>
    <row r="322" spans="2:51" s="12" customFormat="1" ht="11.25">
      <c r="B322" s="150"/>
      <c r="D322" s="151" t="s">
        <v>270</v>
      </c>
      <c r="E322" s="152" t="s">
        <v>1</v>
      </c>
      <c r="F322" s="153" t="s">
        <v>4939</v>
      </c>
      <c r="H322" s="154">
        <v>0</v>
      </c>
      <c r="I322" s="155"/>
      <c r="L322" s="150"/>
      <c r="M322" s="156"/>
      <c r="T322" s="157"/>
      <c r="AT322" s="152" t="s">
        <v>270</v>
      </c>
      <c r="AU322" s="152" t="s">
        <v>87</v>
      </c>
      <c r="AV322" s="12" t="s">
        <v>87</v>
      </c>
      <c r="AW322" s="12" t="s">
        <v>32</v>
      </c>
      <c r="AX322" s="12" t="s">
        <v>77</v>
      </c>
      <c r="AY322" s="152" t="s">
        <v>262</v>
      </c>
    </row>
    <row r="323" spans="2:51" s="12" customFormat="1" ht="11.25">
      <c r="B323" s="150"/>
      <c r="D323" s="151" t="s">
        <v>270</v>
      </c>
      <c r="E323" s="152" t="s">
        <v>1</v>
      </c>
      <c r="F323" s="153" t="s">
        <v>4940</v>
      </c>
      <c r="H323" s="154">
        <v>1.01</v>
      </c>
      <c r="I323" s="155"/>
      <c r="L323" s="150"/>
      <c r="M323" s="156"/>
      <c r="T323" s="157"/>
      <c r="AT323" s="152" t="s">
        <v>270</v>
      </c>
      <c r="AU323" s="152" t="s">
        <v>87</v>
      </c>
      <c r="AV323" s="12" t="s">
        <v>87</v>
      </c>
      <c r="AW323" s="12" t="s">
        <v>32</v>
      </c>
      <c r="AX323" s="12" t="s">
        <v>77</v>
      </c>
      <c r="AY323" s="152" t="s">
        <v>262</v>
      </c>
    </row>
    <row r="324" spans="2:51" s="13" customFormat="1" ht="11.25">
      <c r="B324" s="158"/>
      <c r="D324" s="151" t="s">
        <v>270</v>
      </c>
      <c r="E324" s="159" t="s">
        <v>1</v>
      </c>
      <c r="F324" s="160" t="s">
        <v>273</v>
      </c>
      <c r="H324" s="161">
        <v>1.01</v>
      </c>
      <c r="I324" s="162"/>
      <c r="L324" s="158"/>
      <c r="M324" s="163"/>
      <c r="T324" s="164"/>
      <c r="AT324" s="159" t="s">
        <v>270</v>
      </c>
      <c r="AU324" s="159" t="s">
        <v>87</v>
      </c>
      <c r="AV324" s="13" t="s">
        <v>268</v>
      </c>
      <c r="AW324" s="13" t="s">
        <v>32</v>
      </c>
      <c r="AX324" s="13" t="s">
        <v>85</v>
      </c>
      <c r="AY324" s="159" t="s">
        <v>262</v>
      </c>
    </row>
    <row r="325" spans="2:65" s="1" customFormat="1" ht="16.5" customHeight="1">
      <c r="B325" s="32"/>
      <c r="C325" s="138" t="s">
        <v>451</v>
      </c>
      <c r="D325" s="138" t="s">
        <v>264</v>
      </c>
      <c r="E325" s="139" t="s">
        <v>4941</v>
      </c>
      <c r="F325" s="140" t="s">
        <v>4830</v>
      </c>
      <c r="G325" s="141" t="s">
        <v>684</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656</v>
      </c>
    </row>
    <row r="326" spans="2:51" s="12" customFormat="1" ht="11.25">
      <c r="B326" s="150"/>
      <c r="D326" s="151" t="s">
        <v>270</v>
      </c>
      <c r="E326" s="152" t="s">
        <v>1</v>
      </c>
      <c r="F326" s="153" t="s">
        <v>4942</v>
      </c>
      <c r="H326" s="154">
        <v>13.13</v>
      </c>
      <c r="I326" s="155"/>
      <c r="L326" s="150"/>
      <c r="M326" s="156"/>
      <c r="T326" s="157"/>
      <c r="AT326" s="152" t="s">
        <v>270</v>
      </c>
      <c r="AU326" s="152" t="s">
        <v>87</v>
      </c>
      <c r="AV326" s="12" t="s">
        <v>87</v>
      </c>
      <c r="AW326" s="12" t="s">
        <v>32</v>
      </c>
      <c r="AX326" s="12" t="s">
        <v>77</v>
      </c>
      <c r="AY326" s="152" t="s">
        <v>262</v>
      </c>
    </row>
    <row r="327" spans="2:51" s="12" customFormat="1" ht="11.25">
      <c r="B327" s="150"/>
      <c r="D327" s="151" t="s">
        <v>270</v>
      </c>
      <c r="E327" s="152" t="s">
        <v>1</v>
      </c>
      <c r="F327" s="153" t="s">
        <v>4943</v>
      </c>
      <c r="H327" s="154">
        <v>14.14</v>
      </c>
      <c r="I327" s="155"/>
      <c r="L327" s="150"/>
      <c r="M327" s="156"/>
      <c r="T327" s="157"/>
      <c r="AT327" s="152" t="s">
        <v>270</v>
      </c>
      <c r="AU327" s="152" t="s">
        <v>87</v>
      </c>
      <c r="AV327" s="12" t="s">
        <v>87</v>
      </c>
      <c r="AW327" s="12" t="s">
        <v>32</v>
      </c>
      <c r="AX327" s="12" t="s">
        <v>77</v>
      </c>
      <c r="AY327" s="152" t="s">
        <v>262</v>
      </c>
    </row>
    <row r="328" spans="2:51" s="13" customFormat="1" ht="11.25">
      <c r="B328" s="158"/>
      <c r="D328" s="151" t="s">
        <v>270</v>
      </c>
      <c r="E328" s="159" t="s">
        <v>1</v>
      </c>
      <c r="F328" s="160" t="s">
        <v>273</v>
      </c>
      <c r="H328" s="161">
        <v>27.27</v>
      </c>
      <c r="I328" s="162"/>
      <c r="L328" s="158"/>
      <c r="M328" s="163"/>
      <c r="T328" s="164"/>
      <c r="AT328" s="159" t="s">
        <v>270</v>
      </c>
      <c r="AU328" s="159" t="s">
        <v>87</v>
      </c>
      <c r="AV328" s="13" t="s">
        <v>268</v>
      </c>
      <c r="AW328" s="13" t="s">
        <v>32</v>
      </c>
      <c r="AX328" s="13" t="s">
        <v>85</v>
      </c>
      <c r="AY328" s="159" t="s">
        <v>262</v>
      </c>
    </row>
    <row r="329" spans="2:65" s="1" customFormat="1" ht="21.75" customHeight="1">
      <c r="B329" s="32"/>
      <c r="C329" s="138" t="s">
        <v>189</v>
      </c>
      <c r="D329" s="138" t="s">
        <v>264</v>
      </c>
      <c r="E329" s="139" t="s">
        <v>4838</v>
      </c>
      <c r="F329" s="140" t="s">
        <v>4839</v>
      </c>
      <c r="G329" s="141" t="s">
        <v>684</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664</v>
      </c>
    </row>
    <row r="330" spans="2:51" s="12" customFormat="1" ht="11.25">
      <c r="B330" s="150"/>
      <c r="D330" s="151" t="s">
        <v>270</v>
      </c>
      <c r="E330" s="152" t="s">
        <v>1</v>
      </c>
      <c r="F330" s="153" t="s">
        <v>4944</v>
      </c>
      <c r="H330" s="154">
        <v>14.14</v>
      </c>
      <c r="I330" s="155"/>
      <c r="L330" s="150"/>
      <c r="M330" s="156"/>
      <c r="T330" s="157"/>
      <c r="AT330" s="152" t="s">
        <v>270</v>
      </c>
      <c r="AU330" s="152" t="s">
        <v>87</v>
      </c>
      <c r="AV330" s="12" t="s">
        <v>87</v>
      </c>
      <c r="AW330" s="12" t="s">
        <v>32</v>
      </c>
      <c r="AX330" s="12" t="s">
        <v>77</v>
      </c>
      <c r="AY330" s="152" t="s">
        <v>262</v>
      </c>
    </row>
    <row r="331" spans="2:51" s="12" customFormat="1" ht="11.25">
      <c r="B331" s="150"/>
      <c r="D331" s="151" t="s">
        <v>270</v>
      </c>
      <c r="E331" s="152" t="s">
        <v>1</v>
      </c>
      <c r="F331" s="153" t="s">
        <v>4945</v>
      </c>
      <c r="H331" s="154">
        <v>16.16</v>
      </c>
      <c r="I331" s="155"/>
      <c r="L331" s="150"/>
      <c r="M331" s="156"/>
      <c r="T331" s="157"/>
      <c r="AT331" s="152" t="s">
        <v>270</v>
      </c>
      <c r="AU331" s="152" t="s">
        <v>87</v>
      </c>
      <c r="AV331" s="12" t="s">
        <v>87</v>
      </c>
      <c r="AW331" s="12" t="s">
        <v>32</v>
      </c>
      <c r="AX331" s="12" t="s">
        <v>77</v>
      </c>
      <c r="AY331" s="152" t="s">
        <v>262</v>
      </c>
    </row>
    <row r="332" spans="2:51" s="13" customFormat="1" ht="11.25">
      <c r="B332" s="158"/>
      <c r="D332" s="151" t="s">
        <v>270</v>
      </c>
      <c r="E332" s="159" t="s">
        <v>1</v>
      </c>
      <c r="F332" s="160" t="s">
        <v>273</v>
      </c>
      <c r="H332" s="161">
        <v>30.3</v>
      </c>
      <c r="I332" s="162"/>
      <c r="L332" s="158"/>
      <c r="M332" s="163"/>
      <c r="T332" s="164"/>
      <c r="AT332" s="159" t="s">
        <v>270</v>
      </c>
      <c r="AU332" s="159" t="s">
        <v>87</v>
      </c>
      <c r="AV332" s="13" t="s">
        <v>268</v>
      </c>
      <c r="AW332" s="13" t="s">
        <v>32</v>
      </c>
      <c r="AX332" s="13" t="s">
        <v>85</v>
      </c>
      <c r="AY332" s="159" t="s">
        <v>262</v>
      </c>
    </row>
    <row r="333" spans="2:63" s="11" customFormat="1" ht="22.9" customHeight="1">
      <c r="B333" s="126"/>
      <c r="D333" s="127" t="s">
        <v>76</v>
      </c>
      <c r="E333" s="136" t="s">
        <v>545</v>
      </c>
      <c r="F333" s="136" t="s">
        <v>4656</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459</v>
      </c>
      <c r="D334" s="138" t="s">
        <v>264</v>
      </c>
      <c r="E334" s="139" t="s">
        <v>4657</v>
      </c>
      <c r="F334" s="140" t="s">
        <v>4658</v>
      </c>
      <c r="G334" s="141" t="s">
        <v>552</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677</v>
      </c>
    </row>
    <row r="335" spans="2:51" s="14" customFormat="1" ht="11.25">
      <c r="B335" s="165"/>
      <c r="D335" s="151" t="s">
        <v>270</v>
      </c>
      <c r="E335" s="166" t="s">
        <v>1</v>
      </c>
      <c r="F335" s="167" t="s">
        <v>4844</v>
      </c>
      <c r="H335" s="166" t="s">
        <v>1</v>
      </c>
      <c r="I335" s="168"/>
      <c r="L335" s="165"/>
      <c r="M335" s="169"/>
      <c r="T335" s="170"/>
      <c r="AT335" s="166" t="s">
        <v>270</v>
      </c>
      <c r="AU335" s="166" t="s">
        <v>87</v>
      </c>
      <c r="AV335" s="14" t="s">
        <v>85</v>
      </c>
      <c r="AW335" s="14" t="s">
        <v>32</v>
      </c>
      <c r="AX335" s="14" t="s">
        <v>77</v>
      </c>
      <c r="AY335" s="166" t="s">
        <v>262</v>
      </c>
    </row>
    <row r="336" spans="2:51" s="12" customFormat="1" ht="11.25">
      <c r="B336" s="150"/>
      <c r="D336" s="151" t="s">
        <v>270</v>
      </c>
      <c r="E336" s="152" t="s">
        <v>1</v>
      </c>
      <c r="F336" s="153" t="s">
        <v>4946</v>
      </c>
      <c r="H336" s="154">
        <v>2.74</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4947</v>
      </c>
      <c r="H337" s="154">
        <v>0.43</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4948</v>
      </c>
      <c r="H338" s="154">
        <v>0.4</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4949</v>
      </c>
      <c r="H339" s="154">
        <v>0.18</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4950</v>
      </c>
      <c r="H340" s="154">
        <v>1.13</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4951</v>
      </c>
      <c r="H341" s="154">
        <v>0.45</v>
      </c>
      <c r="I341" s="155"/>
      <c r="L341" s="150"/>
      <c r="M341" s="156"/>
      <c r="T341" s="157"/>
      <c r="AT341" s="152" t="s">
        <v>270</v>
      </c>
      <c r="AU341" s="152" t="s">
        <v>87</v>
      </c>
      <c r="AV341" s="12" t="s">
        <v>87</v>
      </c>
      <c r="AW341" s="12" t="s">
        <v>32</v>
      </c>
      <c r="AX341" s="12" t="s">
        <v>77</v>
      </c>
      <c r="AY341" s="152" t="s">
        <v>262</v>
      </c>
    </row>
    <row r="342" spans="2:51" s="12" customFormat="1" ht="22.5">
      <c r="B342" s="150"/>
      <c r="D342" s="151" t="s">
        <v>270</v>
      </c>
      <c r="E342" s="152" t="s">
        <v>1</v>
      </c>
      <c r="F342" s="153" t="s">
        <v>4952</v>
      </c>
      <c r="H342" s="154">
        <v>2.14</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4953</v>
      </c>
      <c r="H343" s="154">
        <v>1.43</v>
      </c>
      <c r="I343" s="155"/>
      <c r="L343" s="150"/>
      <c r="M343" s="156"/>
      <c r="T343" s="157"/>
      <c r="AT343" s="152" t="s">
        <v>270</v>
      </c>
      <c r="AU343" s="152" t="s">
        <v>87</v>
      </c>
      <c r="AV343" s="12" t="s">
        <v>87</v>
      </c>
      <c r="AW343" s="12" t="s">
        <v>32</v>
      </c>
      <c r="AX343" s="12" t="s">
        <v>77</v>
      </c>
      <c r="AY343" s="152" t="s">
        <v>262</v>
      </c>
    </row>
    <row r="344" spans="2:51" s="12" customFormat="1" ht="11.25">
      <c r="B344" s="150"/>
      <c r="D344" s="151" t="s">
        <v>270</v>
      </c>
      <c r="E344" s="152" t="s">
        <v>1</v>
      </c>
      <c r="F344" s="153" t="s">
        <v>4954</v>
      </c>
      <c r="H344" s="154">
        <v>0.12</v>
      </c>
      <c r="I344" s="155"/>
      <c r="L344" s="150"/>
      <c r="M344" s="156"/>
      <c r="T344" s="157"/>
      <c r="AT344" s="152" t="s">
        <v>270</v>
      </c>
      <c r="AU344" s="152" t="s">
        <v>87</v>
      </c>
      <c r="AV344" s="12" t="s">
        <v>87</v>
      </c>
      <c r="AW344" s="12" t="s">
        <v>32</v>
      </c>
      <c r="AX344" s="12" t="s">
        <v>77</v>
      </c>
      <c r="AY344" s="152" t="s">
        <v>262</v>
      </c>
    </row>
    <row r="345" spans="2:51" s="12" customFormat="1" ht="11.25">
      <c r="B345" s="150"/>
      <c r="D345" s="151" t="s">
        <v>270</v>
      </c>
      <c r="E345" s="152" t="s">
        <v>1</v>
      </c>
      <c r="F345" s="153" t="s">
        <v>4949</v>
      </c>
      <c r="H345" s="154">
        <v>0.18</v>
      </c>
      <c r="I345" s="155"/>
      <c r="L345" s="150"/>
      <c r="M345" s="156"/>
      <c r="T345" s="157"/>
      <c r="AT345" s="152" t="s">
        <v>270</v>
      </c>
      <c r="AU345" s="152" t="s">
        <v>87</v>
      </c>
      <c r="AV345" s="12" t="s">
        <v>87</v>
      </c>
      <c r="AW345" s="12" t="s">
        <v>32</v>
      </c>
      <c r="AX345" s="12" t="s">
        <v>77</v>
      </c>
      <c r="AY345" s="152" t="s">
        <v>262</v>
      </c>
    </row>
    <row r="346" spans="2:51" s="13" customFormat="1" ht="11.25">
      <c r="B346" s="158"/>
      <c r="D346" s="151" t="s">
        <v>270</v>
      </c>
      <c r="E346" s="159" t="s">
        <v>1</v>
      </c>
      <c r="F346" s="160" t="s">
        <v>273</v>
      </c>
      <c r="H346" s="161">
        <v>9.2</v>
      </c>
      <c r="I346" s="162"/>
      <c r="L346" s="158"/>
      <c r="M346" s="163"/>
      <c r="T346" s="164"/>
      <c r="AT346" s="159" t="s">
        <v>270</v>
      </c>
      <c r="AU346" s="159" t="s">
        <v>87</v>
      </c>
      <c r="AV346" s="13" t="s">
        <v>268</v>
      </c>
      <c r="AW346" s="13" t="s">
        <v>32</v>
      </c>
      <c r="AX346" s="13" t="s">
        <v>85</v>
      </c>
      <c r="AY346" s="159" t="s">
        <v>262</v>
      </c>
    </row>
    <row r="347" spans="2:63" s="11" customFormat="1" ht="22.9" customHeight="1">
      <c r="B347" s="126"/>
      <c r="D347" s="127" t="s">
        <v>76</v>
      </c>
      <c r="E347" s="136" t="s">
        <v>295</v>
      </c>
      <c r="F347" s="136" t="s">
        <v>4661</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467</v>
      </c>
      <c r="D348" s="138" t="s">
        <v>264</v>
      </c>
      <c r="E348" s="139" t="s">
        <v>4955</v>
      </c>
      <c r="F348" s="140" t="s">
        <v>4956</v>
      </c>
      <c r="G348" s="141" t="s">
        <v>684</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686</v>
      </c>
    </row>
    <row r="349" spans="2:47" s="1" customFormat="1" ht="19.5">
      <c r="B349" s="32"/>
      <c r="D349" s="151" t="s">
        <v>708</v>
      </c>
      <c r="F349" s="187" t="s">
        <v>4957</v>
      </c>
      <c r="I349" s="188"/>
      <c r="L349" s="32"/>
      <c r="M349" s="189"/>
      <c r="T349" s="56"/>
      <c r="AT349" s="17" t="s">
        <v>708</v>
      </c>
      <c r="AU349" s="17" t="s">
        <v>87</v>
      </c>
    </row>
    <row r="350" spans="2:51" s="12" customFormat="1" ht="11.25">
      <c r="B350" s="150"/>
      <c r="D350" s="151" t="s">
        <v>270</v>
      </c>
      <c r="E350" s="152" t="s">
        <v>1</v>
      </c>
      <c r="F350" s="153" t="s">
        <v>4958</v>
      </c>
      <c r="H350" s="154">
        <v>7.5</v>
      </c>
      <c r="I350" s="155"/>
      <c r="L350" s="150"/>
      <c r="M350" s="156"/>
      <c r="T350" s="157"/>
      <c r="AT350" s="152" t="s">
        <v>270</v>
      </c>
      <c r="AU350" s="152" t="s">
        <v>87</v>
      </c>
      <c r="AV350" s="12" t="s">
        <v>87</v>
      </c>
      <c r="AW350" s="12" t="s">
        <v>32</v>
      </c>
      <c r="AX350" s="12" t="s">
        <v>77</v>
      </c>
      <c r="AY350" s="152" t="s">
        <v>262</v>
      </c>
    </row>
    <row r="351" spans="2:51" s="13" customFormat="1" ht="11.25">
      <c r="B351" s="158"/>
      <c r="D351" s="151" t="s">
        <v>270</v>
      </c>
      <c r="E351" s="159" t="s">
        <v>1</v>
      </c>
      <c r="F351" s="160" t="s">
        <v>273</v>
      </c>
      <c r="H351" s="161">
        <v>7.5</v>
      </c>
      <c r="I351" s="162"/>
      <c r="L351" s="158"/>
      <c r="M351" s="163"/>
      <c r="T351" s="164"/>
      <c r="AT351" s="159" t="s">
        <v>270</v>
      </c>
      <c r="AU351" s="159" t="s">
        <v>87</v>
      </c>
      <c r="AV351" s="13" t="s">
        <v>268</v>
      </c>
      <c r="AW351" s="13" t="s">
        <v>32</v>
      </c>
      <c r="AX351" s="13" t="s">
        <v>85</v>
      </c>
      <c r="AY351" s="159" t="s">
        <v>262</v>
      </c>
    </row>
    <row r="352" spans="2:65" s="1" customFormat="1" ht="16.5" customHeight="1">
      <c r="B352" s="32"/>
      <c r="C352" s="138" t="s">
        <v>472</v>
      </c>
      <c r="D352" s="138" t="s">
        <v>264</v>
      </c>
      <c r="E352" s="139" t="s">
        <v>4959</v>
      </c>
      <c r="F352" s="140" t="s">
        <v>4960</v>
      </c>
      <c r="G352" s="141" t="s">
        <v>684</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694</v>
      </c>
    </row>
    <row r="353" spans="2:65" s="1" customFormat="1" ht="24.2" customHeight="1">
      <c r="B353" s="32"/>
      <c r="C353" s="138" t="s">
        <v>476</v>
      </c>
      <c r="D353" s="138" t="s">
        <v>264</v>
      </c>
      <c r="E353" s="139" t="s">
        <v>4961</v>
      </c>
      <c r="F353" s="140" t="s">
        <v>4962</v>
      </c>
      <c r="G353" s="141" t="s">
        <v>684</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703</v>
      </c>
    </row>
    <row r="354" spans="2:63" s="11" customFormat="1" ht="22.9" customHeight="1">
      <c r="B354" s="126"/>
      <c r="D354" s="127" t="s">
        <v>76</v>
      </c>
      <c r="E354" s="136" t="s">
        <v>304</v>
      </c>
      <c r="F354" s="136" t="s">
        <v>4691</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480</v>
      </c>
      <c r="D355" s="138" t="s">
        <v>264</v>
      </c>
      <c r="E355" s="139" t="s">
        <v>4963</v>
      </c>
      <c r="F355" s="140" t="s">
        <v>4964</v>
      </c>
      <c r="G355" s="141" t="s">
        <v>416</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715</v>
      </c>
    </row>
    <row r="356" spans="2:47" s="1" customFormat="1" ht="39">
      <c r="B356" s="32"/>
      <c r="D356" s="151" t="s">
        <v>708</v>
      </c>
      <c r="F356" s="187" t="s">
        <v>4801</v>
      </c>
      <c r="I356" s="188"/>
      <c r="L356" s="32"/>
      <c r="M356" s="189"/>
      <c r="T356" s="56"/>
      <c r="AT356" s="17" t="s">
        <v>708</v>
      </c>
      <c r="AU356" s="17" t="s">
        <v>87</v>
      </c>
    </row>
    <row r="357" spans="2:51" s="14" customFormat="1" ht="11.25">
      <c r="B357" s="165"/>
      <c r="D357" s="151" t="s">
        <v>270</v>
      </c>
      <c r="E357" s="166" t="s">
        <v>1</v>
      </c>
      <c r="F357" s="167" t="s">
        <v>4844</v>
      </c>
      <c r="H357" s="166" t="s">
        <v>1</v>
      </c>
      <c r="I357" s="168"/>
      <c r="L357" s="165"/>
      <c r="M357" s="169"/>
      <c r="T357" s="170"/>
      <c r="AT357" s="166" t="s">
        <v>270</v>
      </c>
      <c r="AU357" s="166" t="s">
        <v>87</v>
      </c>
      <c r="AV357" s="14" t="s">
        <v>85</v>
      </c>
      <c r="AW357" s="14" t="s">
        <v>32</v>
      </c>
      <c r="AX357" s="14" t="s">
        <v>77</v>
      </c>
      <c r="AY357" s="166" t="s">
        <v>262</v>
      </c>
    </row>
    <row r="358" spans="2:51" s="12" customFormat="1" ht="11.25">
      <c r="B358" s="150"/>
      <c r="D358" s="151" t="s">
        <v>270</v>
      </c>
      <c r="E358" s="152" t="s">
        <v>1</v>
      </c>
      <c r="F358" s="153" t="s">
        <v>4965</v>
      </c>
      <c r="H358" s="154">
        <v>15.2</v>
      </c>
      <c r="I358" s="155"/>
      <c r="L358" s="150"/>
      <c r="M358" s="156"/>
      <c r="T358" s="157"/>
      <c r="AT358" s="152" t="s">
        <v>270</v>
      </c>
      <c r="AU358" s="152" t="s">
        <v>87</v>
      </c>
      <c r="AV358" s="12" t="s">
        <v>87</v>
      </c>
      <c r="AW358" s="12" t="s">
        <v>32</v>
      </c>
      <c r="AX358" s="12" t="s">
        <v>77</v>
      </c>
      <c r="AY358" s="152" t="s">
        <v>262</v>
      </c>
    </row>
    <row r="359" spans="2:51" s="12" customFormat="1" ht="11.25">
      <c r="B359" s="150"/>
      <c r="D359" s="151" t="s">
        <v>270</v>
      </c>
      <c r="E359" s="152" t="s">
        <v>1</v>
      </c>
      <c r="F359" s="153" t="s">
        <v>4966</v>
      </c>
      <c r="H359" s="154">
        <v>2.4</v>
      </c>
      <c r="I359" s="155"/>
      <c r="L359" s="150"/>
      <c r="M359" s="156"/>
      <c r="T359" s="157"/>
      <c r="AT359" s="152" t="s">
        <v>270</v>
      </c>
      <c r="AU359" s="152" t="s">
        <v>87</v>
      </c>
      <c r="AV359" s="12" t="s">
        <v>87</v>
      </c>
      <c r="AW359" s="12" t="s">
        <v>32</v>
      </c>
      <c r="AX359" s="12" t="s">
        <v>77</v>
      </c>
      <c r="AY359" s="152" t="s">
        <v>262</v>
      </c>
    </row>
    <row r="360" spans="2:51" s="12" customFormat="1" ht="11.25">
      <c r="B360" s="150"/>
      <c r="D360" s="151" t="s">
        <v>270</v>
      </c>
      <c r="E360" s="152" t="s">
        <v>1</v>
      </c>
      <c r="F360" s="153" t="s">
        <v>4967</v>
      </c>
      <c r="H360" s="154">
        <v>2.2</v>
      </c>
      <c r="I360" s="155"/>
      <c r="L360" s="150"/>
      <c r="M360" s="156"/>
      <c r="T360" s="157"/>
      <c r="AT360" s="152" t="s">
        <v>270</v>
      </c>
      <c r="AU360" s="152" t="s">
        <v>87</v>
      </c>
      <c r="AV360" s="12" t="s">
        <v>87</v>
      </c>
      <c r="AW360" s="12" t="s">
        <v>32</v>
      </c>
      <c r="AX360" s="12" t="s">
        <v>77</v>
      </c>
      <c r="AY360" s="152" t="s">
        <v>262</v>
      </c>
    </row>
    <row r="361" spans="2:51" s="12" customFormat="1" ht="11.25">
      <c r="B361" s="150"/>
      <c r="D361" s="151" t="s">
        <v>270</v>
      </c>
      <c r="E361" s="152" t="s">
        <v>1</v>
      </c>
      <c r="F361" s="153" t="s">
        <v>4968</v>
      </c>
      <c r="H361" s="154">
        <v>1.5</v>
      </c>
      <c r="I361" s="155"/>
      <c r="L361" s="150"/>
      <c r="M361" s="156"/>
      <c r="T361" s="157"/>
      <c r="AT361" s="152" t="s">
        <v>270</v>
      </c>
      <c r="AU361" s="152" t="s">
        <v>87</v>
      </c>
      <c r="AV361" s="12" t="s">
        <v>87</v>
      </c>
      <c r="AW361" s="12" t="s">
        <v>32</v>
      </c>
      <c r="AX361" s="12" t="s">
        <v>77</v>
      </c>
      <c r="AY361" s="152" t="s">
        <v>262</v>
      </c>
    </row>
    <row r="362" spans="2:51" s="12" customFormat="1" ht="11.25">
      <c r="B362" s="150"/>
      <c r="D362" s="151" t="s">
        <v>270</v>
      </c>
      <c r="E362" s="152" t="s">
        <v>1</v>
      </c>
      <c r="F362" s="153" t="s">
        <v>4969</v>
      </c>
      <c r="H362" s="154">
        <v>6.3</v>
      </c>
      <c r="I362" s="155"/>
      <c r="L362" s="150"/>
      <c r="M362" s="156"/>
      <c r="T362" s="157"/>
      <c r="AT362" s="152" t="s">
        <v>270</v>
      </c>
      <c r="AU362" s="152" t="s">
        <v>87</v>
      </c>
      <c r="AV362" s="12" t="s">
        <v>87</v>
      </c>
      <c r="AW362" s="12" t="s">
        <v>32</v>
      </c>
      <c r="AX362" s="12" t="s">
        <v>77</v>
      </c>
      <c r="AY362" s="152" t="s">
        <v>262</v>
      </c>
    </row>
    <row r="363" spans="2:51" s="12" customFormat="1" ht="11.25">
      <c r="B363" s="150"/>
      <c r="D363" s="151" t="s">
        <v>270</v>
      </c>
      <c r="E363" s="152" t="s">
        <v>1</v>
      </c>
      <c r="F363" s="153" t="s">
        <v>4970</v>
      </c>
      <c r="H363" s="154">
        <v>15</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4971</v>
      </c>
      <c r="H364" s="154">
        <v>14</v>
      </c>
      <c r="I364" s="155"/>
      <c r="L364" s="150"/>
      <c r="M364" s="156"/>
      <c r="T364" s="157"/>
      <c r="AT364" s="152" t="s">
        <v>270</v>
      </c>
      <c r="AU364" s="152" t="s">
        <v>87</v>
      </c>
      <c r="AV364" s="12" t="s">
        <v>87</v>
      </c>
      <c r="AW364" s="12" t="s">
        <v>32</v>
      </c>
      <c r="AX364" s="12" t="s">
        <v>77</v>
      </c>
      <c r="AY364" s="152" t="s">
        <v>262</v>
      </c>
    </row>
    <row r="365" spans="2:51" s="12" customFormat="1" ht="11.25">
      <c r="B365" s="150"/>
      <c r="D365" s="151" t="s">
        <v>270</v>
      </c>
      <c r="E365" s="152" t="s">
        <v>1</v>
      </c>
      <c r="F365" s="153" t="s">
        <v>4972</v>
      </c>
      <c r="H365" s="154">
        <v>9.53</v>
      </c>
      <c r="I365" s="155"/>
      <c r="L365" s="150"/>
      <c r="M365" s="156"/>
      <c r="T365" s="157"/>
      <c r="AT365" s="152" t="s">
        <v>270</v>
      </c>
      <c r="AU365" s="152" t="s">
        <v>87</v>
      </c>
      <c r="AV365" s="12" t="s">
        <v>87</v>
      </c>
      <c r="AW365" s="12" t="s">
        <v>32</v>
      </c>
      <c r="AX365" s="12" t="s">
        <v>77</v>
      </c>
      <c r="AY365" s="152" t="s">
        <v>262</v>
      </c>
    </row>
    <row r="366" spans="2:51" s="12" customFormat="1" ht="11.25">
      <c r="B366" s="150"/>
      <c r="D366" s="151" t="s">
        <v>270</v>
      </c>
      <c r="E366" s="152" t="s">
        <v>1</v>
      </c>
      <c r="F366" s="153" t="s">
        <v>4973</v>
      </c>
      <c r="H366" s="154">
        <v>1</v>
      </c>
      <c r="I366" s="155"/>
      <c r="L366" s="150"/>
      <c r="M366" s="156"/>
      <c r="T366" s="157"/>
      <c r="AT366" s="152" t="s">
        <v>270</v>
      </c>
      <c r="AU366" s="152" t="s">
        <v>87</v>
      </c>
      <c r="AV366" s="12" t="s">
        <v>87</v>
      </c>
      <c r="AW366" s="12" t="s">
        <v>32</v>
      </c>
      <c r="AX366" s="12" t="s">
        <v>77</v>
      </c>
      <c r="AY366" s="152" t="s">
        <v>262</v>
      </c>
    </row>
    <row r="367" spans="2:51" s="12" customFormat="1" ht="11.25">
      <c r="B367" s="150"/>
      <c r="D367" s="151" t="s">
        <v>270</v>
      </c>
      <c r="E367" s="152" t="s">
        <v>1</v>
      </c>
      <c r="F367" s="153" t="s">
        <v>4968</v>
      </c>
      <c r="H367" s="154">
        <v>1.5</v>
      </c>
      <c r="I367" s="155"/>
      <c r="L367" s="150"/>
      <c r="M367" s="156"/>
      <c r="T367" s="157"/>
      <c r="AT367" s="152" t="s">
        <v>270</v>
      </c>
      <c r="AU367" s="152" t="s">
        <v>87</v>
      </c>
      <c r="AV367" s="12" t="s">
        <v>87</v>
      </c>
      <c r="AW367" s="12" t="s">
        <v>32</v>
      </c>
      <c r="AX367" s="12" t="s">
        <v>77</v>
      </c>
      <c r="AY367" s="152" t="s">
        <v>262</v>
      </c>
    </row>
    <row r="368" spans="2:51" s="13" customFormat="1" ht="11.25">
      <c r="B368" s="158"/>
      <c r="D368" s="151" t="s">
        <v>270</v>
      </c>
      <c r="E368" s="159" t="s">
        <v>1</v>
      </c>
      <c r="F368" s="160" t="s">
        <v>273</v>
      </c>
      <c r="H368" s="161">
        <v>68.63</v>
      </c>
      <c r="I368" s="162"/>
      <c r="L368" s="158"/>
      <c r="M368" s="163"/>
      <c r="T368" s="164"/>
      <c r="AT368" s="159" t="s">
        <v>270</v>
      </c>
      <c r="AU368" s="159" t="s">
        <v>87</v>
      </c>
      <c r="AV368" s="13" t="s">
        <v>268</v>
      </c>
      <c r="AW368" s="13" t="s">
        <v>32</v>
      </c>
      <c r="AX368" s="13" t="s">
        <v>85</v>
      </c>
      <c r="AY368" s="159" t="s">
        <v>262</v>
      </c>
    </row>
    <row r="369" spans="2:65" s="1" customFormat="1" ht="21.75" customHeight="1">
      <c r="B369" s="32"/>
      <c r="C369" s="138" t="s">
        <v>484</v>
      </c>
      <c r="D369" s="138" t="s">
        <v>264</v>
      </c>
      <c r="E369" s="139" t="s">
        <v>4974</v>
      </c>
      <c r="F369" s="140" t="s">
        <v>4975</v>
      </c>
      <c r="G369" s="141" t="s">
        <v>684</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724</v>
      </c>
    </row>
    <row r="370" spans="2:47" s="1" customFormat="1" ht="39">
      <c r="B370" s="32"/>
      <c r="D370" s="151" t="s">
        <v>708</v>
      </c>
      <c r="F370" s="187" t="s">
        <v>4976</v>
      </c>
      <c r="I370" s="188"/>
      <c r="L370" s="32"/>
      <c r="M370" s="189"/>
      <c r="T370" s="56"/>
      <c r="AT370" s="17" t="s">
        <v>708</v>
      </c>
      <c r="AU370" s="17" t="s">
        <v>87</v>
      </c>
    </row>
    <row r="371" spans="2:51" s="14" customFormat="1" ht="11.25">
      <c r="B371" s="165"/>
      <c r="D371" s="151" t="s">
        <v>270</v>
      </c>
      <c r="E371" s="166" t="s">
        <v>1</v>
      </c>
      <c r="F371" s="167" t="s">
        <v>4977</v>
      </c>
      <c r="H371" s="166" t="s">
        <v>1</v>
      </c>
      <c r="I371" s="168"/>
      <c r="L371" s="165"/>
      <c r="M371" s="169"/>
      <c r="T371" s="170"/>
      <c r="AT371" s="166" t="s">
        <v>270</v>
      </c>
      <c r="AU371" s="166" t="s">
        <v>87</v>
      </c>
      <c r="AV371" s="14" t="s">
        <v>85</v>
      </c>
      <c r="AW371" s="14" t="s">
        <v>32</v>
      </c>
      <c r="AX371" s="14" t="s">
        <v>77</v>
      </c>
      <c r="AY371" s="166" t="s">
        <v>262</v>
      </c>
    </row>
    <row r="372" spans="2:51" s="12" customFormat="1" ht="11.25">
      <c r="B372" s="150"/>
      <c r="D372" s="151" t="s">
        <v>270</v>
      </c>
      <c r="E372" s="152" t="s">
        <v>1</v>
      </c>
      <c r="F372" s="153" t="s">
        <v>4978</v>
      </c>
      <c r="H372" s="154">
        <v>15</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4979</v>
      </c>
      <c r="H373" s="154">
        <v>3</v>
      </c>
      <c r="I373" s="155"/>
      <c r="L373" s="150"/>
      <c r="M373" s="156"/>
      <c r="T373" s="157"/>
      <c r="AT373" s="152" t="s">
        <v>270</v>
      </c>
      <c r="AU373" s="152" t="s">
        <v>87</v>
      </c>
      <c r="AV373" s="12" t="s">
        <v>87</v>
      </c>
      <c r="AW373" s="12" t="s">
        <v>32</v>
      </c>
      <c r="AX373" s="12" t="s">
        <v>77</v>
      </c>
      <c r="AY373" s="152" t="s">
        <v>262</v>
      </c>
    </row>
    <row r="374" spans="2:51" s="13" customFormat="1" ht="11.25">
      <c r="B374" s="158"/>
      <c r="D374" s="151" t="s">
        <v>270</v>
      </c>
      <c r="E374" s="159" t="s">
        <v>1</v>
      </c>
      <c r="F374" s="160" t="s">
        <v>273</v>
      </c>
      <c r="H374" s="161">
        <v>18</v>
      </c>
      <c r="I374" s="162"/>
      <c r="L374" s="158"/>
      <c r="M374" s="163"/>
      <c r="T374" s="164"/>
      <c r="AT374" s="159" t="s">
        <v>270</v>
      </c>
      <c r="AU374" s="159" t="s">
        <v>87</v>
      </c>
      <c r="AV374" s="13" t="s">
        <v>268</v>
      </c>
      <c r="AW374" s="13" t="s">
        <v>32</v>
      </c>
      <c r="AX374" s="13" t="s">
        <v>85</v>
      </c>
      <c r="AY374" s="159" t="s">
        <v>262</v>
      </c>
    </row>
    <row r="375" spans="2:65" s="1" customFormat="1" ht="21.75" customHeight="1">
      <c r="B375" s="32"/>
      <c r="C375" s="138" t="s">
        <v>492</v>
      </c>
      <c r="D375" s="138" t="s">
        <v>264</v>
      </c>
      <c r="E375" s="139" t="s">
        <v>4980</v>
      </c>
      <c r="F375" s="140" t="s">
        <v>4981</v>
      </c>
      <c r="G375" s="141" t="s">
        <v>684</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733</v>
      </c>
    </row>
    <row r="376" spans="2:51" s="12" customFormat="1" ht="11.25">
      <c r="B376" s="150"/>
      <c r="D376" s="151" t="s">
        <v>270</v>
      </c>
      <c r="E376" s="152" t="s">
        <v>1</v>
      </c>
      <c r="F376" s="153" t="s">
        <v>4982</v>
      </c>
      <c r="H376" s="154">
        <v>2</v>
      </c>
      <c r="I376" s="155"/>
      <c r="L376" s="150"/>
      <c r="M376" s="156"/>
      <c r="T376" s="157"/>
      <c r="AT376" s="152" t="s">
        <v>270</v>
      </c>
      <c r="AU376" s="152" t="s">
        <v>87</v>
      </c>
      <c r="AV376" s="12" t="s">
        <v>87</v>
      </c>
      <c r="AW376" s="12" t="s">
        <v>32</v>
      </c>
      <c r="AX376" s="12" t="s">
        <v>77</v>
      </c>
      <c r="AY376" s="152" t="s">
        <v>262</v>
      </c>
    </row>
    <row r="377" spans="2:51" s="12" customFormat="1" ht="11.25">
      <c r="B377" s="150"/>
      <c r="D377" s="151" t="s">
        <v>270</v>
      </c>
      <c r="E377" s="152" t="s">
        <v>1</v>
      </c>
      <c r="F377" s="153" t="s">
        <v>4983</v>
      </c>
      <c r="H377" s="154">
        <v>1</v>
      </c>
      <c r="I377" s="155"/>
      <c r="L377" s="150"/>
      <c r="M377" s="156"/>
      <c r="T377" s="157"/>
      <c r="AT377" s="152" t="s">
        <v>270</v>
      </c>
      <c r="AU377" s="152" t="s">
        <v>87</v>
      </c>
      <c r="AV377" s="12" t="s">
        <v>87</v>
      </c>
      <c r="AW377" s="12" t="s">
        <v>32</v>
      </c>
      <c r="AX377" s="12" t="s">
        <v>77</v>
      </c>
      <c r="AY377" s="152" t="s">
        <v>262</v>
      </c>
    </row>
    <row r="378" spans="2:51" s="13" customFormat="1" ht="11.25">
      <c r="B378" s="158"/>
      <c r="D378" s="151" t="s">
        <v>270</v>
      </c>
      <c r="E378" s="159" t="s">
        <v>1</v>
      </c>
      <c r="F378" s="160" t="s">
        <v>273</v>
      </c>
      <c r="H378" s="161">
        <v>3</v>
      </c>
      <c r="I378" s="162"/>
      <c r="L378" s="158"/>
      <c r="M378" s="163"/>
      <c r="T378" s="164"/>
      <c r="AT378" s="159" t="s">
        <v>270</v>
      </c>
      <c r="AU378" s="159" t="s">
        <v>87</v>
      </c>
      <c r="AV378" s="13" t="s">
        <v>268</v>
      </c>
      <c r="AW378" s="13" t="s">
        <v>32</v>
      </c>
      <c r="AX378" s="13" t="s">
        <v>85</v>
      </c>
      <c r="AY378" s="159" t="s">
        <v>262</v>
      </c>
    </row>
    <row r="379" spans="2:65" s="1" customFormat="1" ht="16.5" customHeight="1">
      <c r="B379" s="32"/>
      <c r="C379" s="138" t="s">
        <v>498</v>
      </c>
      <c r="D379" s="138" t="s">
        <v>264</v>
      </c>
      <c r="E379" s="139" t="s">
        <v>4803</v>
      </c>
      <c r="F379" s="140" t="s">
        <v>4804</v>
      </c>
      <c r="G379" s="141" t="s">
        <v>416</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743</v>
      </c>
    </row>
    <row r="380" spans="2:47" s="1" customFormat="1" ht="39">
      <c r="B380" s="32"/>
      <c r="D380" s="151" t="s">
        <v>708</v>
      </c>
      <c r="F380" s="187" t="s">
        <v>4805</v>
      </c>
      <c r="I380" s="188"/>
      <c r="L380" s="32"/>
      <c r="M380" s="189"/>
      <c r="T380" s="56"/>
      <c r="AT380" s="17" t="s">
        <v>708</v>
      </c>
      <c r="AU380" s="17" t="s">
        <v>87</v>
      </c>
    </row>
    <row r="381" spans="2:51" s="14" customFormat="1" ht="11.25">
      <c r="B381" s="165"/>
      <c r="D381" s="151" t="s">
        <v>270</v>
      </c>
      <c r="E381" s="166" t="s">
        <v>1</v>
      </c>
      <c r="F381" s="167" t="s">
        <v>4844</v>
      </c>
      <c r="H381" s="166" t="s">
        <v>1</v>
      </c>
      <c r="I381" s="168"/>
      <c r="L381" s="165"/>
      <c r="M381" s="169"/>
      <c r="T381" s="170"/>
      <c r="AT381" s="166" t="s">
        <v>270</v>
      </c>
      <c r="AU381" s="166" t="s">
        <v>87</v>
      </c>
      <c r="AV381" s="14" t="s">
        <v>85</v>
      </c>
      <c r="AW381" s="14" t="s">
        <v>32</v>
      </c>
      <c r="AX381" s="14" t="s">
        <v>77</v>
      </c>
      <c r="AY381" s="166" t="s">
        <v>262</v>
      </c>
    </row>
    <row r="382" spans="2:51" s="12" customFormat="1" ht="11.25">
      <c r="B382" s="150"/>
      <c r="D382" s="151" t="s">
        <v>270</v>
      </c>
      <c r="E382" s="152" t="s">
        <v>1</v>
      </c>
      <c r="F382" s="153" t="s">
        <v>4965</v>
      </c>
      <c r="H382" s="154">
        <v>15.2</v>
      </c>
      <c r="I382" s="155"/>
      <c r="L382" s="150"/>
      <c r="M382" s="156"/>
      <c r="T382" s="157"/>
      <c r="AT382" s="152" t="s">
        <v>270</v>
      </c>
      <c r="AU382" s="152" t="s">
        <v>87</v>
      </c>
      <c r="AV382" s="12" t="s">
        <v>87</v>
      </c>
      <c r="AW382" s="12" t="s">
        <v>32</v>
      </c>
      <c r="AX382" s="12" t="s">
        <v>77</v>
      </c>
      <c r="AY382" s="152" t="s">
        <v>262</v>
      </c>
    </row>
    <row r="383" spans="2:51" s="12" customFormat="1" ht="11.25">
      <c r="B383" s="150"/>
      <c r="D383" s="151" t="s">
        <v>270</v>
      </c>
      <c r="E383" s="152" t="s">
        <v>1</v>
      </c>
      <c r="F383" s="153" t="s">
        <v>4966</v>
      </c>
      <c r="H383" s="154">
        <v>2.4</v>
      </c>
      <c r="I383" s="155"/>
      <c r="L383" s="150"/>
      <c r="M383" s="156"/>
      <c r="T383" s="157"/>
      <c r="AT383" s="152" t="s">
        <v>270</v>
      </c>
      <c r="AU383" s="152" t="s">
        <v>87</v>
      </c>
      <c r="AV383" s="12" t="s">
        <v>87</v>
      </c>
      <c r="AW383" s="12" t="s">
        <v>32</v>
      </c>
      <c r="AX383" s="12" t="s">
        <v>77</v>
      </c>
      <c r="AY383" s="152" t="s">
        <v>262</v>
      </c>
    </row>
    <row r="384" spans="2:51" s="12" customFormat="1" ht="11.25">
      <c r="B384" s="150"/>
      <c r="D384" s="151" t="s">
        <v>270</v>
      </c>
      <c r="E384" s="152" t="s">
        <v>1</v>
      </c>
      <c r="F384" s="153" t="s">
        <v>4967</v>
      </c>
      <c r="H384" s="154">
        <v>2.2</v>
      </c>
      <c r="I384" s="155"/>
      <c r="L384" s="150"/>
      <c r="M384" s="156"/>
      <c r="T384" s="157"/>
      <c r="AT384" s="152" t="s">
        <v>270</v>
      </c>
      <c r="AU384" s="152" t="s">
        <v>87</v>
      </c>
      <c r="AV384" s="12" t="s">
        <v>87</v>
      </c>
      <c r="AW384" s="12" t="s">
        <v>32</v>
      </c>
      <c r="AX384" s="12" t="s">
        <v>77</v>
      </c>
      <c r="AY384" s="152" t="s">
        <v>262</v>
      </c>
    </row>
    <row r="385" spans="2:51" s="12" customFormat="1" ht="11.25">
      <c r="B385" s="150"/>
      <c r="D385" s="151" t="s">
        <v>270</v>
      </c>
      <c r="E385" s="152" t="s">
        <v>1</v>
      </c>
      <c r="F385" s="153" t="s">
        <v>4968</v>
      </c>
      <c r="H385" s="154">
        <v>1.5</v>
      </c>
      <c r="I385" s="155"/>
      <c r="L385" s="150"/>
      <c r="M385" s="156"/>
      <c r="T385" s="157"/>
      <c r="AT385" s="152" t="s">
        <v>270</v>
      </c>
      <c r="AU385" s="152" t="s">
        <v>87</v>
      </c>
      <c r="AV385" s="12" t="s">
        <v>87</v>
      </c>
      <c r="AW385" s="12" t="s">
        <v>32</v>
      </c>
      <c r="AX385" s="12" t="s">
        <v>77</v>
      </c>
      <c r="AY385" s="152" t="s">
        <v>262</v>
      </c>
    </row>
    <row r="386" spans="2:51" s="12" customFormat="1" ht="11.25">
      <c r="B386" s="150"/>
      <c r="D386" s="151" t="s">
        <v>270</v>
      </c>
      <c r="E386" s="152" t="s">
        <v>1</v>
      </c>
      <c r="F386" s="153" t="s">
        <v>4969</v>
      </c>
      <c r="H386" s="154">
        <v>6.3</v>
      </c>
      <c r="I386" s="155"/>
      <c r="L386" s="150"/>
      <c r="M386" s="156"/>
      <c r="T386" s="157"/>
      <c r="AT386" s="152" t="s">
        <v>270</v>
      </c>
      <c r="AU386" s="152" t="s">
        <v>87</v>
      </c>
      <c r="AV386" s="12" t="s">
        <v>87</v>
      </c>
      <c r="AW386" s="12" t="s">
        <v>32</v>
      </c>
      <c r="AX386" s="12" t="s">
        <v>77</v>
      </c>
      <c r="AY386" s="152" t="s">
        <v>262</v>
      </c>
    </row>
    <row r="387" spans="2:51" s="12" customFormat="1" ht="11.25">
      <c r="B387" s="150"/>
      <c r="D387" s="151" t="s">
        <v>270</v>
      </c>
      <c r="E387" s="152" t="s">
        <v>1</v>
      </c>
      <c r="F387" s="153" t="s">
        <v>4970</v>
      </c>
      <c r="H387" s="154">
        <v>15</v>
      </c>
      <c r="I387" s="155"/>
      <c r="L387" s="150"/>
      <c r="M387" s="156"/>
      <c r="T387" s="157"/>
      <c r="AT387" s="152" t="s">
        <v>270</v>
      </c>
      <c r="AU387" s="152" t="s">
        <v>87</v>
      </c>
      <c r="AV387" s="12" t="s">
        <v>87</v>
      </c>
      <c r="AW387" s="12" t="s">
        <v>32</v>
      </c>
      <c r="AX387" s="12" t="s">
        <v>77</v>
      </c>
      <c r="AY387" s="152" t="s">
        <v>262</v>
      </c>
    </row>
    <row r="388" spans="2:51" s="12" customFormat="1" ht="11.25">
      <c r="B388" s="150"/>
      <c r="D388" s="151" t="s">
        <v>270</v>
      </c>
      <c r="E388" s="152" t="s">
        <v>1</v>
      </c>
      <c r="F388" s="153" t="s">
        <v>4971</v>
      </c>
      <c r="H388" s="154">
        <v>14</v>
      </c>
      <c r="I388" s="155"/>
      <c r="L388" s="150"/>
      <c r="M388" s="156"/>
      <c r="T388" s="157"/>
      <c r="AT388" s="152" t="s">
        <v>270</v>
      </c>
      <c r="AU388" s="152" t="s">
        <v>87</v>
      </c>
      <c r="AV388" s="12" t="s">
        <v>87</v>
      </c>
      <c r="AW388" s="12" t="s">
        <v>32</v>
      </c>
      <c r="AX388" s="12" t="s">
        <v>77</v>
      </c>
      <c r="AY388" s="152" t="s">
        <v>262</v>
      </c>
    </row>
    <row r="389" spans="2:51" s="12" customFormat="1" ht="11.25">
      <c r="B389" s="150"/>
      <c r="D389" s="151" t="s">
        <v>270</v>
      </c>
      <c r="E389" s="152" t="s">
        <v>1</v>
      </c>
      <c r="F389" s="153" t="s">
        <v>4972</v>
      </c>
      <c r="H389" s="154">
        <v>9.53</v>
      </c>
      <c r="I389" s="155"/>
      <c r="L389" s="150"/>
      <c r="M389" s="156"/>
      <c r="T389" s="157"/>
      <c r="AT389" s="152" t="s">
        <v>270</v>
      </c>
      <c r="AU389" s="152" t="s">
        <v>87</v>
      </c>
      <c r="AV389" s="12" t="s">
        <v>87</v>
      </c>
      <c r="AW389" s="12" t="s">
        <v>32</v>
      </c>
      <c r="AX389" s="12" t="s">
        <v>77</v>
      </c>
      <c r="AY389" s="152" t="s">
        <v>262</v>
      </c>
    </row>
    <row r="390" spans="2:51" s="12" customFormat="1" ht="11.25">
      <c r="B390" s="150"/>
      <c r="D390" s="151" t="s">
        <v>270</v>
      </c>
      <c r="E390" s="152" t="s">
        <v>1</v>
      </c>
      <c r="F390" s="153" t="s">
        <v>4973</v>
      </c>
      <c r="H390" s="154">
        <v>1</v>
      </c>
      <c r="I390" s="155"/>
      <c r="L390" s="150"/>
      <c r="M390" s="156"/>
      <c r="T390" s="157"/>
      <c r="AT390" s="152" t="s">
        <v>270</v>
      </c>
      <c r="AU390" s="152" t="s">
        <v>87</v>
      </c>
      <c r="AV390" s="12" t="s">
        <v>87</v>
      </c>
      <c r="AW390" s="12" t="s">
        <v>32</v>
      </c>
      <c r="AX390" s="12" t="s">
        <v>77</v>
      </c>
      <c r="AY390" s="152" t="s">
        <v>262</v>
      </c>
    </row>
    <row r="391" spans="2:51" s="12" customFormat="1" ht="11.25">
      <c r="B391" s="150"/>
      <c r="D391" s="151" t="s">
        <v>270</v>
      </c>
      <c r="E391" s="152" t="s">
        <v>1</v>
      </c>
      <c r="F391" s="153" t="s">
        <v>4968</v>
      </c>
      <c r="H391" s="154">
        <v>1.5</v>
      </c>
      <c r="I391" s="155"/>
      <c r="L391" s="150"/>
      <c r="M391" s="156"/>
      <c r="T391" s="157"/>
      <c r="AT391" s="152" t="s">
        <v>270</v>
      </c>
      <c r="AU391" s="152" t="s">
        <v>87</v>
      </c>
      <c r="AV391" s="12" t="s">
        <v>87</v>
      </c>
      <c r="AW391" s="12" t="s">
        <v>32</v>
      </c>
      <c r="AX391" s="12" t="s">
        <v>77</v>
      </c>
      <c r="AY391" s="152" t="s">
        <v>262</v>
      </c>
    </row>
    <row r="392" spans="2:51" s="13" customFormat="1" ht="11.25">
      <c r="B392" s="158"/>
      <c r="D392" s="151" t="s">
        <v>270</v>
      </c>
      <c r="E392" s="159" t="s">
        <v>1</v>
      </c>
      <c r="F392" s="160" t="s">
        <v>273</v>
      </c>
      <c r="H392" s="161">
        <v>68.63</v>
      </c>
      <c r="I392" s="162"/>
      <c r="L392" s="158"/>
      <c r="M392" s="163"/>
      <c r="T392" s="164"/>
      <c r="AT392" s="159" t="s">
        <v>270</v>
      </c>
      <c r="AU392" s="159" t="s">
        <v>87</v>
      </c>
      <c r="AV392" s="13" t="s">
        <v>268</v>
      </c>
      <c r="AW392" s="13" t="s">
        <v>32</v>
      </c>
      <c r="AX392" s="13" t="s">
        <v>85</v>
      </c>
      <c r="AY392" s="159" t="s">
        <v>262</v>
      </c>
    </row>
    <row r="393" spans="2:65" s="1" customFormat="1" ht="24.2" customHeight="1">
      <c r="B393" s="32"/>
      <c r="C393" s="138" t="s">
        <v>503</v>
      </c>
      <c r="D393" s="138" t="s">
        <v>264</v>
      </c>
      <c r="E393" s="139" t="s">
        <v>4806</v>
      </c>
      <c r="F393" s="140" t="s">
        <v>4807</v>
      </c>
      <c r="G393" s="141" t="s">
        <v>684</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755</v>
      </c>
    </row>
    <row r="394" spans="2:47" s="1" customFormat="1" ht="48.75">
      <c r="B394" s="32"/>
      <c r="D394" s="151" t="s">
        <v>708</v>
      </c>
      <c r="F394" s="187" t="s">
        <v>4808</v>
      </c>
      <c r="I394" s="188"/>
      <c r="L394" s="32"/>
      <c r="M394" s="189"/>
      <c r="T394" s="56"/>
      <c r="AT394" s="17" t="s">
        <v>708</v>
      </c>
      <c r="AU394" s="17" t="s">
        <v>87</v>
      </c>
    </row>
    <row r="395" spans="2:51" s="14" customFormat="1" ht="11.25">
      <c r="B395" s="165"/>
      <c r="D395" s="151" t="s">
        <v>270</v>
      </c>
      <c r="E395" s="166" t="s">
        <v>1</v>
      </c>
      <c r="F395" s="167" t="s">
        <v>4844</v>
      </c>
      <c r="H395" s="166" t="s">
        <v>1</v>
      </c>
      <c r="I395" s="168"/>
      <c r="L395" s="165"/>
      <c r="M395" s="169"/>
      <c r="T395" s="170"/>
      <c r="AT395" s="166" t="s">
        <v>270</v>
      </c>
      <c r="AU395" s="166" t="s">
        <v>87</v>
      </c>
      <c r="AV395" s="14" t="s">
        <v>85</v>
      </c>
      <c r="AW395" s="14" t="s">
        <v>32</v>
      </c>
      <c r="AX395" s="14" t="s">
        <v>77</v>
      </c>
      <c r="AY395" s="166" t="s">
        <v>262</v>
      </c>
    </row>
    <row r="396" spans="2:51" s="12" customFormat="1" ht="11.25">
      <c r="B396" s="150"/>
      <c r="D396" s="151" t="s">
        <v>270</v>
      </c>
      <c r="E396" s="152" t="s">
        <v>1</v>
      </c>
      <c r="F396" s="153" t="s">
        <v>4984</v>
      </c>
      <c r="H396" s="154">
        <v>3</v>
      </c>
      <c r="I396" s="155"/>
      <c r="L396" s="150"/>
      <c r="M396" s="156"/>
      <c r="T396" s="157"/>
      <c r="AT396" s="152" t="s">
        <v>270</v>
      </c>
      <c r="AU396" s="152" t="s">
        <v>87</v>
      </c>
      <c r="AV396" s="12" t="s">
        <v>87</v>
      </c>
      <c r="AW396" s="12" t="s">
        <v>32</v>
      </c>
      <c r="AX396" s="12" t="s">
        <v>77</v>
      </c>
      <c r="AY396" s="152" t="s">
        <v>262</v>
      </c>
    </row>
    <row r="397" spans="2:51" s="13" customFormat="1" ht="11.25">
      <c r="B397" s="158"/>
      <c r="D397" s="151" t="s">
        <v>270</v>
      </c>
      <c r="E397" s="159" t="s">
        <v>1</v>
      </c>
      <c r="F397" s="160" t="s">
        <v>273</v>
      </c>
      <c r="H397" s="161">
        <v>3</v>
      </c>
      <c r="I397" s="162"/>
      <c r="L397" s="158"/>
      <c r="M397" s="163"/>
      <c r="T397" s="164"/>
      <c r="AT397" s="159" t="s">
        <v>270</v>
      </c>
      <c r="AU397" s="159" t="s">
        <v>87</v>
      </c>
      <c r="AV397" s="13" t="s">
        <v>268</v>
      </c>
      <c r="AW397" s="13" t="s">
        <v>32</v>
      </c>
      <c r="AX397" s="13" t="s">
        <v>85</v>
      </c>
      <c r="AY397" s="159" t="s">
        <v>262</v>
      </c>
    </row>
    <row r="398" spans="2:65" s="1" customFormat="1" ht="24.2" customHeight="1">
      <c r="B398" s="32"/>
      <c r="C398" s="138" t="s">
        <v>511</v>
      </c>
      <c r="D398" s="138" t="s">
        <v>264</v>
      </c>
      <c r="E398" s="139" t="s">
        <v>4810</v>
      </c>
      <c r="F398" s="140" t="s">
        <v>4811</v>
      </c>
      <c r="G398" s="141" t="s">
        <v>684</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775</v>
      </c>
    </row>
    <row r="399" spans="2:47" s="1" customFormat="1" ht="39">
      <c r="B399" s="32"/>
      <c r="D399" s="151" t="s">
        <v>708</v>
      </c>
      <c r="F399" s="187" t="s">
        <v>4812</v>
      </c>
      <c r="I399" s="188"/>
      <c r="L399" s="32"/>
      <c r="M399" s="189"/>
      <c r="T399" s="56"/>
      <c r="AT399" s="17" t="s">
        <v>708</v>
      </c>
      <c r="AU399" s="17" t="s">
        <v>87</v>
      </c>
    </row>
    <row r="400" spans="2:51" s="14" customFormat="1" ht="11.25">
      <c r="B400" s="165"/>
      <c r="D400" s="151" t="s">
        <v>270</v>
      </c>
      <c r="E400" s="166" t="s">
        <v>1</v>
      </c>
      <c r="F400" s="167" t="s">
        <v>4844</v>
      </c>
      <c r="H400" s="166" t="s">
        <v>1</v>
      </c>
      <c r="I400" s="168"/>
      <c r="L400" s="165"/>
      <c r="M400" s="169"/>
      <c r="T400" s="170"/>
      <c r="AT400" s="166" t="s">
        <v>270</v>
      </c>
      <c r="AU400" s="166" t="s">
        <v>87</v>
      </c>
      <c r="AV400" s="14" t="s">
        <v>85</v>
      </c>
      <c r="AW400" s="14" t="s">
        <v>32</v>
      </c>
      <c r="AX400" s="14" t="s">
        <v>77</v>
      </c>
      <c r="AY400" s="166" t="s">
        <v>262</v>
      </c>
    </row>
    <row r="401" spans="2:51" s="12" customFormat="1" ht="11.25">
      <c r="B401" s="150"/>
      <c r="D401" s="151" t="s">
        <v>270</v>
      </c>
      <c r="E401" s="152" t="s">
        <v>1</v>
      </c>
      <c r="F401" s="153" t="s">
        <v>4985</v>
      </c>
      <c r="H401" s="154">
        <v>1</v>
      </c>
      <c r="I401" s="155"/>
      <c r="L401" s="150"/>
      <c r="M401" s="156"/>
      <c r="T401" s="157"/>
      <c r="AT401" s="152" t="s">
        <v>270</v>
      </c>
      <c r="AU401" s="152" t="s">
        <v>87</v>
      </c>
      <c r="AV401" s="12" t="s">
        <v>87</v>
      </c>
      <c r="AW401" s="12" t="s">
        <v>32</v>
      </c>
      <c r="AX401" s="12" t="s">
        <v>77</v>
      </c>
      <c r="AY401" s="152" t="s">
        <v>262</v>
      </c>
    </row>
    <row r="402" spans="2:51" s="13" customFormat="1" ht="11.25">
      <c r="B402" s="158"/>
      <c r="D402" s="151" t="s">
        <v>270</v>
      </c>
      <c r="E402" s="159" t="s">
        <v>1</v>
      </c>
      <c r="F402" s="160" t="s">
        <v>273</v>
      </c>
      <c r="H402" s="161">
        <v>1</v>
      </c>
      <c r="I402" s="162"/>
      <c r="L402" s="158"/>
      <c r="M402" s="163"/>
      <c r="T402" s="164"/>
      <c r="AT402" s="159" t="s">
        <v>270</v>
      </c>
      <c r="AU402" s="159" t="s">
        <v>87</v>
      </c>
      <c r="AV402" s="13" t="s">
        <v>268</v>
      </c>
      <c r="AW402" s="13" t="s">
        <v>32</v>
      </c>
      <c r="AX402" s="13" t="s">
        <v>85</v>
      </c>
      <c r="AY402" s="159" t="s">
        <v>262</v>
      </c>
    </row>
    <row r="403" spans="2:65" s="1" customFormat="1" ht="24.2" customHeight="1">
      <c r="B403" s="32"/>
      <c r="C403" s="138" t="s">
        <v>529</v>
      </c>
      <c r="D403" s="138" t="s">
        <v>264</v>
      </c>
      <c r="E403" s="139" t="s">
        <v>4814</v>
      </c>
      <c r="F403" s="140" t="s">
        <v>4815</v>
      </c>
      <c r="G403" s="141" t="s">
        <v>684</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785</v>
      </c>
    </row>
    <row r="404" spans="2:47" s="1" customFormat="1" ht="39">
      <c r="B404" s="32"/>
      <c r="D404" s="151" t="s">
        <v>708</v>
      </c>
      <c r="F404" s="187" t="s">
        <v>4816</v>
      </c>
      <c r="I404" s="188"/>
      <c r="L404" s="32"/>
      <c r="M404" s="189"/>
      <c r="T404" s="56"/>
      <c r="AT404" s="17" t="s">
        <v>708</v>
      </c>
      <c r="AU404" s="17" t="s">
        <v>87</v>
      </c>
    </row>
    <row r="405" spans="2:51" s="14" customFormat="1" ht="11.25">
      <c r="B405" s="165"/>
      <c r="D405" s="151" t="s">
        <v>270</v>
      </c>
      <c r="E405" s="166" t="s">
        <v>1</v>
      </c>
      <c r="F405" s="167" t="s">
        <v>4844</v>
      </c>
      <c r="H405" s="166" t="s">
        <v>1</v>
      </c>
      <c r="I405" s="168"/>
      <c r="L405" s="165"/>
      <c r="M405" s="169"/>
      <c r="T405" s="170"/>
      <c r="AT405" s="166" t="s">
        <v>270</v>
      </c>
      <c r="AU405" s="166" t="s">
        <v>87</v>
      </c>
      <c r="AV405" s="14" t="s">
        <v>85</v>
      </c>
      <c r="AW405" s="14" t="s">
        <v>32</v>
      </c>
      <c r="AX405" s="14" t="s">
        <v>77</v>
      </c>
      <c r="AY405" s="166" t="s">
        <v>262</v>
      </c>
    </row>
    <row r="406" spans="2:51" s="12" customFormat="1" ht="11.25">
      <c r="B406" s="150"/>
      <c r="D406" s="151" t="s">
        <v>270</v>
      </c>
      <c r="E406" s="152" t="s">
        <v>1</v>
      </c>
      <c r="F406" s="153" t="s">
        <v>4986</v>
      </c>
      <c r="H406" s="154">
        <v>1</v>
      </c>
      <c r="I406" s="155"/>
      <c r="L406" s="150"/>
      <c r="M406" s="156"/>
      <c r="T406" s="157"/>
      <c r="AT406" s="152" t="s">
        <v>270</v>
      </c>
      <c r="AU406" s="152" t="s">
        <v>87</v>
      </c>
      <c r="AV406" s="12" t="s">
        <v>87</v>
      </c>
      <c r="AW406" s="12" t="s">
        <v>32</v>
      </c>
      <c r="AX406" s="12" t="s">
        <v>77</v>
      </c>
      <c r="AY406" s="152" t="s">
        <v>262</v>
      </c>
    </row>
    <row r="407" spans="2:51" s="13" customFormat="1" ht="11.25">
      <c r="B407" s="158"/>
      <c r="D407" s="151" t="s">
        <v>270</v>
      </c>
      <c r="E407" s="159" t="s">
        <v>1</v>
      </c>
      <c r="F407" s="160" t="s">
        <v>273</v>
      </c>
      <c r="H407" s="161">
        <v>1</v>
      </c>
      <c r="I407" s="162"/>
      <c r="L407" s="158"/>
      <c r="M407" s="163"/>
      <c r="T407" s="164"/>
      <c r="AT407" s="159" t="s">
        <v>270</v>
      </c>
      <c r="AU407" s="159" t="s">
        <v>87</v>
      </c>
      <c r="AV407" s="13" t="s">
        <v>268</v>
      </c>
      <c r="AW407" s="13" t="s">
        <v>32</v>
      </c>
      <c r="AX407" s="13" t="s">
        <v>85</v>
      </c>
      <c r="AY407" s="159" t="s">
        <v>262</v>
      </c>
    </row>
    <row r="408" spans="2:65" s="1" customFormat="1" ht="24.2" customHeight="1">
      <c r="B408" s="32"/>
      <c r="C408" s="138" t="s">
        <v>534</v>
      </c>
      <c r="D408" s="138" t="s">
        <v>264</v>
      </c>
      <c r="E408" s="139" t="s">
        <v>4987</v>
      </c>
      <c r="F408" s="140" t="s">
        <v>4988</v>
      </c>
      <c r="G408" s="141" t="s">
        <v>684</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798</v>
      </c>
    </row>
    <row r="409" spans="2:47" s="1" customFormat="1" ht="29.25">
      <c r="B409" s="32"/>
      <c r="D409" s="151" t="s">
        <v>708</v>
      </c>
      <c r="F409" s="187" t="s">
        <v>4989</v>
      </c>
      <c r="I409" s="188"/>
      <c r="L409" s="32"/>
      <c r="M409" s="189"/>
      <c r="T409" s="56"/>
      <c r="AT409" s="17" t="s">
        <v>708</v>
      </c>
      <c r="AU409" s="17" t="s">
        <v>87</v>
      </c>
    </row>
    <row r="410" spans="2:51" s="14" customFormat="1" ht="11.25">
      <c r="B410" s="165"/>
      <c r="D410" s="151" t="s">
        <v>270</v>
      </c>
      <c r="E410" s="166" t="s">
        <v>1</v>
      </c>
      <c r="F410" s="167" t="s">
        <v>4990</v>
      </c>
      <c r="H410" s="166" t="s">
        <v>1</v>
      </c>
      <c r="I410" s="168"/>
      <c r="L410" s="165"/>
      <c r="M410" s="169"/>
      <c r="T410" s="170"/>
      <c r="AT410" s="166" t="s">
        <v>270</v>
      </c>
      <c r="AU410" s="166" t="s">
        <v>87</v>
      </c>
      <c r="AV410" s="14" t="s">
        <v>85</v>
      </c>
      <c r="AW410" s="14" t="s">
        <v>32</v>
      </c>
      <c r="AX410" s="14" t="s">
        <v>77</v>
      </c>
      <c r="AY410" s="166" t="s">
        <v>262</v>
      </c>
    </row>
    <row r="411" spans="2:51" s="12" customFormat="1" ht="11.25">
      <c r="B411" s="150"/>
      <c r="D411" s="151" t="s">
        <v>270</v>
      </c>
      <c r="E411" s="152" t="s">
        <v>1</v>
      </c>
      <c r="F411" s="153" t="s">
        <v>4991</v>
      </c>
      <c r="H411" s="154">
        <v>1</v>
      </c>
      <c r="I411" s="155"/>
      <c r="L411" s="150"/>
      <c r="M411" s="156"/>
      <c r="T411" s="157"/>
      <c r="AT411" s="152" t="s">
        <v>270</v>
      </c>
      <c r="AU411" s="152" t="s">
        <v>87</v>
      </c>
      <c r="AV411" s="12" t="s">
        <v>87</v>
      </c>
      <c r="AW411" s="12" t="s">
        <v>32</v>
      </c>
      <c r="AX411" s="12" t="s">
        <v>77</v>
      </c>
      <c r="AY411" s="152" t="s">
        <v>262</v>
      </c>
    </row>
    <row r="412" spans="2:51" s="12" customFormat="1" ht="11.25">
      <c r="B412" s="150"/>
      <c r="D412" s="151" t="s">
        <v>270</v>
      </c>
      <c r="E412" s="152" t="s">
        <v>1</v>
      </c>
      <c r="F412" s="153" t="s">
        <v>4992</v>
      </c>
      <c r="H412" s="154">
        <v>1</v>
      </c>
      <c r="I412" s="155"/>
      <c r="L412" s="150"/>
      <c r="M412" s="156"/>
      <c r="T412" s="157"/>
      <c r="AT412" s="152" t="s">
        <v>270</v>
      </c>
      <c r="AU412" s="152" t="s">
        <v>87</v>
      </c>
      <c r="AV412" s="12" t="s">
        <v>87</v>
      </c>
      <c r="AW412" s="12" t="s">
        <v>32</v>
      </c>
      <c r="AX412" s="12" t="s">
        <v>77</v>
      </c>
      <c r="AY412" s="152" t="s">
        <v>262</v>
      </c>
    </row>
    <row r="413" spans="2:51" s="12" customFormat="1" ht="11.25">
      <c r="B413" s="150"/>
      <c r="D413" s="151" t="s">
        <v>270</v>
      </c>
      <c r="E413" s="152" t="s">
        <v>1</v>
      </c>
      <c r="F413" s="153" t="s">
        <v>4993</v>
      </c>
      <c r="H413" s="154">
        <v>1</v>
      </c>
      <c r="I413" s="155"/>
      <c r="L413" s="150"/>
      <c r="M413" s="156"/>
      <c r="T413" s="157"/>
      <c r="AT413" s="152" t="s">
        <v>270</v>
      </c>
      <c r="AU413" s="152" t="s">
        <v>87</v>
      </c>
      <c r="AV413" s="12" t="s">
        <v>87</v>
      </c>
      <c r="AW413" s="12" t="s">
        <v>32</v>
      </c>
      <c r="AX413" s="12" t="s">
        <v>77</v>
      </c>
      <c r="AY413" s="152" t="s">
        <v>262</v>
      </c>
    </row>
    <row r="414" spans="2:51" s="13" customFormat="1" ht="11.25">
      <c r="B414" s="158"/>
      <c r="D414" s="151" t="s">
        <v>270</v>
      </c>
      <c r="E414" s="159" t="s">
        <v>1</v>
      </c>
      <c r="F414" s="160" t="s">
        <v>273</v>
      </c>
      <c r="H414" s="161">
        <v>3</v>
      </c>
      <c r="I414" s="162"/>
      <c r="L414" s="158"/>
      <c r="M414" s="163"/>
      <c r="T414" s="164"/>
      <c r="AT414" s="159" t="s">
        <v>270</v>
      </c>
      <c r="AU414" s="159" t="s">
        <v>87</v>
      </c>
      <c r="AV414" s="13" t="s">
        <v>268</v>
      </c>
      <c r="AW414" s="13" t="s">
        <v>32</v>
      </c>
      <c r="AX414" s="13" t="s">
        <v>85</v>
      </c>
      <c r="AY414" s="159" t="s">
        <v>262</v>
      </c>
    </row>
    <row r="415" spans="2:65" s="1" customFormat="1" ht="16.5" customHeight="1">
      <c r="B415" s="32"/>
      <c r="C415" s="138" t="s">
        <v>538</v>
      </c>
      <c r="D415" s="138" t="s">
        <v>264</v>
      </c>
      <c r="E415" s="139" t="s">
        <v>4819</v>
      </c>
      <c r="F415" s="140" t="s">
        <v>4820</v>
      </c>
      <c r="G415" s="141" t="s">
        <v>684</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819</v>
      </c>
    </row>
    <row r="416" spans="2:65" s="1" customFormat="1" ht="16.5" customHeight="1">
      <c r="B416" s="32"/>
      <c r="C416" s="138" t="s">
        <v>545</v>
      </c>
      <c r="D416" s="138" t="s">
        <v>264</v>
      </c>
      <c r="E416" s="139" t="s">
        <v>4994</v>
      </c>
      <c r="F416" s="140" t="s">
        <v>4995</v>
      </c>
      <c r="G416" s="141" t="s">
        <v>684</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830</v>
      </c>
    </row>
    <row r="417" spans="2:51" s="14" customFormat="1" ht="11.25">
      <c r="B417" s="165"/>
      <c r="D417" s="151" t="s">
        <v>270</v>
      </c>
      <c r="E417" s="166" t="s">
        <v>1</v>
      </c>
      <c r="F417" s="167" t="s">
        <v>4844</v>
      </c>
      <c r="H417" s="166" t="s">
        <v>1</v>
      </c>
      <c r="I417" s="168"/>
      <c r="L417" s="165"/>
      <c r="M417" s="169"/>
      <c r="T417" s="170"/>
      <c r="AT417" s="166" t="s">
        <v>270</v>
      </c>
      <c r="AU417" s="166" t="s">
        <v>87</v>
      </c>
      <c r="AV417" s="14" t="s">
        <v>85</v>
      </c>
      <c r="AW417" s="14" t="s">
        <v>32</v>
      </c>
      <c r="AX417" s="14" t="s">
        <v>77</v>
      </c>
      <c r="AY417" s="166" t="s">
        <v>262</v>
      </c>
    </row>
    <row r="418" spans="2:51" s="12" customFormat="1" ht="11.25">
      <c r="B418" s="150"/>
      <c r="D418" s="151" t="s">
        <v>270</v>
      </c>
      <c r="E418" s="152" t="s">
        <v>1</v>
      </c>
      <c r="F418" s="153" t="s">
        <v>4996</v>
      </c>
      <c r="H418" s="154">
        <v>2.47</v>
      </c>
      <c r="I418" s="155"/>
      <c r="L418" s="150"/>
      <c r="M418" s="156"/>
      <c r="T418" s="157"/>
      <c r="AT418" s="152" t="s">
        <v>270</v>
      </c>
      <c r="AU418" s="152" t="s">
        <v>87</v>
      </c>
      <c r="AV418" s="12" t="s">
        <v>87</v>
      </c>
      <c r="AW418" s="12" t="s">
        <v>32</v>
      </c>
      <c r="AX418" s="12" t="s">
        <v>77</v>
      </c>
      <c r="AY418" s="152" t="s">
        <v>262</v>
      </c>
    </row>
    <row r="419" spans="2:51" s="12" customFormat="1" ht="11.25">
      <c r="B419" s="150"/>
      <c r="D419" s="151" t="s">
        <v>270</v>
      </c>
      <c r="E419" s="152" t="s">
        <v>1</v>
      </c>
      <c r="F419" s="153" t="s">
        <v>4997</v>
      </c>
      <c r="H419" s="154">
        <v>1.55</v>
      </c>
      <c r="I419" s="155"/>
      <c r="L419" s="150"/>
      <c r="M419" s="156"/>
      <c r="T419" s="157"/>
      <c r="AT419" s="152" t="s">
        <v>270</v>
      </c>
      <c r="AU419" s="152" t="s">
        <v>87</v>
      </c>
      <c r="AV419" s="12" t="s">
        <v>87</v>
      </c>
      <c r="AW419" s="12" t="s">
        <v>32</v>
      </c>
      <c r="AX419" s="12" t="s">
        <v>77</v>
      </c>
      <c r="AY419" s="152" t="s">
        <v>262</v>
      </c>
    </row>
    <row r="420" spans="2:51" s="12" customFormat="1" ht="11.25">
      <c r="B420" s="150"/>
      <c r="D420" s="151" t="s">
        <v>270</v>
      </c>
      <c r="E420" s="152" t="s">
        <v>1</v>
      </c>
      <c r="F420" s="153" t="s">
        <v>4998</v>
      </c>
      <c r="H420" s="154">
        <v>15.45</v>
      </c>
      <c r="I420" s="155"/>
      <c r="L420" s="150"/>
      <c r="M420" s="156"/>
      <c r="T420" s="157"/>
      <c r="AT420" s="152" t="s">
        <v>270</v>
      </c>
      <c r="AU420" s="152" t="s">
        <v>87</v>
      </c>
      <c r="AV420" s="12" t="s">
        <v>87</v>
      </c>
      <c r="AW420" s="12" t="s">
        <v>32</v>
      </c>
      <c r="AX420" s="12" t="s">
        <v>77</v>
      </c>
      <c r="AY420" s="152" t="s">
        <v>262</v>
      </c>
    </row>
    <row r="421" spans="2:51" s="12" customFormat="1" ht="11.25">
      <c r="B421" s="150"/>
      <c r="D421" s="151" t="s">
        <v>270</v>
      </c>
      <c r="E421" s="152" t="s">
        <v>1</v>
      </c>
      <c r="F421" s="153" t="s">
        <v>4999</v>
      </c>
      <c r="H421" s="154">
        <v>14.42</v>
      </c>
      <c r="I421" s="155"/>
      <c r="L421" s="150"/>
      <c r="M421" s="156"/>
      <c r="T421" s="157"/>
      <c r="AT421" s="152" t="s">
        <v>270</v>
      </c>
      <c r="AU421" s="152" t="s">
        <v>87</v>
      </c>
      <c r="AV421" s="12" t="s">
        <v>87</v>
      </c>
      <c r="AW421" s="12" t="s">
        <v>32</v>
      </c>
      <c r="AX421" s="12" t="s">
        <v>77</v>
      </c>
      <c r="AY421" s="152" t="s">
        <v>262</v>
      </c>
    </row>
    <row r="422" spans="2:51" s="12" customFormat="1" ht="11.25">
      <c r="B422" s="150"/>
      <c r="D422" s="151" t="s">
        <v>270</v>
      </c>
      <c r="E422" s="152" t="s">
        <v>1</v>
      </c>
      <c r="F422" s="153" t="s">
        <v>4997</v>
      </c>
      <c r="H422" s="154">
        <v>1.55</v>
      </c>
      <c r="I422" s="155"/>
      <c r="L422" s="150"/>
      <c r="M422" s="156"/>
      <c r="T422" s="157"/>
      <c r="AT422" s="152" t="s">
        <v>270</v>
      </c>
      <c r="AU422" s="152" t="s">
        <v>87</v>
      </c>
      <c r="AV422" s="12" t="s">
        <v>87</v>
      </c>
      <c r="AW422" s="12" t="s">
        <v>32</v>
      </c>
      <c r="AX422" s="12" t="s">
        <v>77</v>
      </c>
      <c r="AY422" s="152" t="s">
        <v>262</v>
      </c>
    </row>
    <row r="423" spans="2:51" s="13" customFormat="1" ht="11.25">
      <c r="B423" s="158"/>
      <c r="D423" s="151" t="s">
        <v>270</v>
      </c>
      <c r="E423" s="159" t="s">
        <v>1</v>
      </c>
      <c r="F423" s="160" t="s">
        <v>273</v>
      </c>
      <c r="H423" s="161">
        <v>35.44</v>
      </c>
      <c r="I423" s="162"/>
      <c r="L423" s="158"/>
      <c r="M423" s="163"/>
      <c r="T423" s="164"/>
      <c r="AT423" s="159" t="s">
        <v>270</v>
      </c>
      <c r="AU423" s="159" t="s">
        <v>87</v>
      </c>
      <c r="AV423" s="13" t="s">
        <v>268</v>
      </c>
      <c r="AW423" s="13" t="s">
        <v>32</v>
      </c>
      <c r="AX423" s="13" t="s">
        <v>85</v>
      </c>
      <c r="AY423" s="159" t="s">
        <v>262</v>
      </c>
    </row>
    <row r="424" spans="2:65" s="1" customFormat="1" ht="16.5" customHeight="1">
      <c r="B424" s="32"/>
      <c r="C424" s="138" t="s">
        <v>549</v>
      </c>
      <c r="D424" s="138" t="s">
        <v>264</v>
      </c>
      <c r="E424" s="139" t="s">
        <v>5000</v>
      </c>
      <c r="F424" s="140" t="s">
        <v>5001</v>
      </c>
      <c r="G424" s="141" t="s">
        <v>684</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839</v>
      </c>
    </row>
    <row r="425" spans="2:51" s="14" customFormat="1" ht="11.25">
      <c r="B425" s="165"/>
      <c r="D425" s="151" t="s">
        <v>270</v>
      </c>
      <c r="E425" s="166" t="s">
        <v>1</v>
      </c>
      <c r="F425" s="167" t="s">
        <v>4844</v>
      </c>
      <c r="H425" s="166" t="s">
        <v>1</v>
      </c>
      <c r="I425" s="168"/>
      <c r="L425" s="165"/>
      <c r="M425" s="169"/>
      <c r="T425" s="170"/>
      <c r="AT425" s="166" t="s">
        <v>270</v>
      </c>
      <c r="AU425" s="166" t="s">
        <v>87</v>
      </c>
      <c r="AV425" s="14" t="s">
        <v>85</v>
      </c>
      <c r="AW425" s="14" t="s">
        <v>32</v>
      </c>
      <c r="AX425" s="14" t="s">
        <v>77</v>
      </c>
      <c r="AY425" s="166" t="s">
        <v>262</v>
      </c>
    </row>
    <row r="426" spans="2:51" s="12" customFormat="1" ht="11.25">
      <c r="B426" s="150"/>
      <c r="D426" s="151" t="s">
        <v>270</v>
      </c>
      <c r="E426" s="152" t="s">
        <v>1</v>
      </c>
      <c r="F426" s="153" t="s">
        <v>5002</v>
      </c>
      <c r="H426" s="154">
        <v>15.66</v>
      </c>
      <c r="I426" s="155"/>
      <c r="L426" s="150"/>
      <c r="M426" s="156"/>
      <c r="T426" s="157"/>
      <c r="AT426" s="152" t="s">
        <v>270</v>
      </c>
      <c r="AU426" s="152" t="s">
        <v>87</v>
      </c>
      <c r="AV426" s="12" t="s">
        <v>87</v>
      </c>
      <c r="AW426" s="12" t="s">
        <v>32</v>
      </c>
      <c r="AX426" s="12" t="s">
        <v>77</v>
      </c>
      <c r="AY426" s="152" t="s">
        <v>262</v>
      </c>
    </row>
    <row r="427" spans="2:51" s="12" customFormat="1" ht="11.25">
      <c r="B427" s="150"/>
      <c r="D427" s="151" t="s">
        <v>270</v>
      </c>
      <c r="E427" s="152" t="s">
        <v>1</v>
      </c>
      <c r="F427" s="153" t="s">
        <v>5003</v>
      </c>
      <c r="H427" s="154">
        <v>9.82</v>
      </c>
      <c r="I427" s="155"/>
      <c r="L427" s="150"/>
      <c r="M427" s="156"/>
      <c r="T427" s="157"/>
      <c r="AT427" s="152" t="s">
        <v>270</v>
      </c>
      <c r="AU427" s="152" t="s">
        <v>87</v>
      </c>
      <c r="AV427" s="12" t="s">
        <v>87</v>
      </c>
      <c r="AW427" s="12" t="s">
        <v>32</v>
      </c>
      <c r="AX427" s="12" t="s">
        <v>77</v>
      </c>
      <c r="AY427" s="152" t="s">
        <v>262</v>
      </c>
    </row>
    <row r="428" spans="2:51" s="13" customFormat="1" ht="11.25">
      <c r="B428" s="158"/>
      <c r="D428" s="151" t="s">
        <v>270</v>
      </c>
      <c r="E428" s="159" t="s">
        <v>1</v>
      </c>
      <c r="F428" s="160" t="s">
        <v>273</v>
      </c>
      <c r="H428" s="161">
        <v>25.48</v>
      </c>
      <c r="I428" s="162"/>
      <c r="L428" s="158"/>
      <c r="M428" s="163"/>
      <c r="T428" s="164"/>
      <c r="AT428" s="159" t="s">
        <v>270</v>
      </c>
      <c r="AU428" s="159" t="s">
        <v>87</v>
      </c>
      <c r="AV428" s="13" t="s">
        <v>268</v>
      </c>
      <c r="AW428" s="13" t="s">
        <v>32</v>
      </c>
      <c r="AX428" s="13" t="s">
        <v>85</v>
      </c>
      <c r="AY428" s="159" t="s">
        <v>262</v>
      </c>
    </row>
    <row r="429" spans="2:65" s="1" customFormat="1" ht="16.5" customHeight="1">
      <c r="B429" s="32"/>
      <c r="C429" s="138" t="s">
        <v>559</v>
      </c>
      <c r="D429" s="138" t="s">
        <v>264</v>
      </c>
      <c r="E429" s="139" t="s">
        <v>5004</v>
      </c>
      <c r="F429" s="140" t="s">
        <v>5005</v>
      </c>
      <c r="G429" s="141" t="s">
        <v>684</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857</v>
      </c>
    </row>
    <row r="430" spans="2:51" s="14" customFormat="1" ht="11.25">
      <c r="B430" s="165"/>
      <c r="D430" s="151" t="s">
        <v>270</v>
      </c>
      <c r="E430" s="166" t="s">
        <v>1</v>
      </c>
      <c r="F430" s="167" t="s">
        <v>4844</v>
      </c>
      <c r="H430" s="166" t="s">
        <v>1</v>
      </c>
      <c r="I430" s="168"/>
      <c r="L430" s="165"/>
      <c r="M430" s="169"/>
      <c r="T430" s="170"/>
      <c r="AT430" s="166" t="s">
        <v>270</v>
      </c>
      <c r="AU430" s="166" t="s">
        <v>87</v>
      </c>
      <c r="AV430" s="14" t="s">
        <v>85</v>
      </c>
      <c r="AW430" s="14" t="s">
        <v>32</v>
      </c>
      <c r="AX430" s="14" t="s">
        <v>77</v>
      </c>
      <c r="AY430" s="166" t="s">
        <v>262</v>
      </c>
    </row>
    <row r="431" spans="2:51" s="12" customFormat="1" ht="11.25">
      <c r="B431" s="150"/>
      <c r="D431" s="151" t="s">
        <v>270</v>
      </c>
      <c r="E431" s="152" t="s">
        <v>1</v>
      </c>
      <c r="F431" s="153" t="s">
        <v>5006</v>
      </c>
      <c r="H431" s="154">
        <v>2.27</v>
      </c>
      <c r="I431" s="155"/>
      <c r="L431" s="150"/>
      <c r="M431" s="156"/>
      <c r="T431" s="157"/>
      <c r="AT431" s="152" t="s">
        <v>270</v>
      </c>
      <c r="AU431" s="152" t="s">
        <v>87</v>
      </c>
      <c r="AV431" s="12" t="s">
        <v>87</v>
      </c>
      <c r="AW431" s="12" t="s">
        <v>32</v>
      </c>
      <c r="AX431" s="12" t="s">
        <v>77</v>
      </c>
      <c r="AY431" s="152" t="s">
        <v>262</v>
      </c>
    </row>
    <row r="432" spans="2:51" s="12" customFormat="1" ht="11.25">
      <c r="B432" s="150"/>
      <c r="D432" s="151" t="s">
        <v>270</v>
      </c>
      <c r="E432" s="152" t="s">
        <v>1</v>
      </c>
      <c r="F432" s="153" t="s">
        <v>5007</v>
      </c>
      <c r="H432" s="154">
        <v>6.49</v>
      </c>
      <c r="I432" s="155"/>
      <c r="L432" s="150"/>
      <c r="M432" s="156"/>
      <c r="T432" s="157"/>
      <c r="AT432" s="152" t="s">
        <v>270</v>
      </c>
      <c r="AU432" s="152" t="s">
        <v>87</v>
      </c>
      <c r="AV432" s="12" t="s">
        <v>87</v>
      </c>
      <c r="AW432" s="12" t="s">
        <v>32</v>
      </c>
      <c r="AX432" s="12" t="s">
        <v>77</v>
      </c>
      <c r="AY432" s="152" t="s">
        <v>262</v>
      </c>
    </row>
    <row r="433" spans="2:51" s="12" customFormat="1" ht="11.25">
      <c r="B433" s="150"/>
      <c r="D433" s="151" t="s">
        <v>270</v>
      </c>
      <c r="E433" s="152" t="s">
        <v>1</v>
      </c>
      <c r="F433" s="153" t="s">
        <v>5008</v>
      </c>
      <c r="H433" s="154">
        <v>1.03</v>
      </c>
      <c r="I433" s="155"/>
      <c r="L433" s="150"/>
      <c r="M433" s="156"/>
      <c r="T433" s="157"/>
      <c r="AT433" s="152" t="s">
        <v>270</v>
      </c>
      <c r="AU433" s="152" t="s">
        <v>87</v>
      </c>
      <c r="AV433" s="12" t="s">
        <v>87</v>
      </c>
      <c r="AW433" s="12" t="s">
        <v>32</v>
      </c>
      <c r="AX433" s="12" t="s">
        <v>77</v>
      </c>
      <c r="AY433" s="152" t="s">
        <v>262</v>
      </c>
    </row>
    <row r="434" spans="2:51" s="13" customFormat="1" ht="11.25">
      <c r="B434" s="158"/>
      <c r="D434" s="151" t="s">
        <v>270</v>
      </c>
      <c r="E434" s="159" t="s">
        <v>1</v>
      </c>
      <c r="F434" s="160" t="s">
        <v>273</v>
      </c>
      <c r="H434" s="161">
        <v>9.79</v>
      </c>
      <c r="I434" s="162"/>
      <c r="L434" s="158"/>
      <c r="M434" s="163"/>
      <c r="T434" s="164"/>
      <c r="AT434" s="159" t="s">
        <v>270</v>
      </c>
      <c r="AU434" s="159" t="s">
        <v>87</v>
      </c>
      <c r="AV434" s="13" t="s">
        <v>268</v>
      </c>
      <c r="AW434" s="13" t="s">
        <v>32</v>
      </c>
      <c r="AX434" s="13" t="s">
        <v>85</v>
      </c>
      <c r="AY434" s="159" t="s">
        <v>262</v>
      </c>
    </row>
    <row r="435" spans="2:65" s="1" customFormat="1" ht="16.5" customHeight="1">
      <c r="B435" s="32"/>
      <c r="C435" s="138" t="s">
        <v>563</v>
      </c>
      <c r="D435" s="138" t="s">
        <v>264</v>
      </c>
      <c r="E435" s="139" t="s">
        <v>5009</v>
      </c>
      <c r="F435" s="140" t="s">
        <v>5010</v>
      </c>
      <c r="G435" s="141" t="s">
        <v>684</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866</v>
      </c>
    </row>
    <row r="436" spans="2:51" s="14" customFormat="1" ht="11.25">
      <c r="B436" s="165"/>
      <c r="D436" s="151" t="s">
        <v>270</v>
      </c>
      <c r="E436" s="166" t="s">
        <v>1</v>
      </c>
      <c r="F436" s="167" t="s">
        <v>4977</v>
      </c>
      <c r="H436" s="166" t="s">
        <v>1</v>
      </c>
      <c r="I436" s="168"/>
      <c r="L436" s="165"/>
      <c r="M436" s="169"/>
      <c r="T436" s="170"/>
      <c r="AT436" s="166" t="s">
        <v>270</v>
      </c>
      <c r="AU436" s="166" t="s">
        <v>87</v>
      </c>
      <c r="AV436" s="14" t="s">
        <v>85</v>
      </c>
      <c r="AW436" s="14" t="s">
        <v>32</v>
      </c>
      <c r="AX436" s="14" t="s">
        <v>77</v>
      </c>
      <c r="AY436" s="166" t="s">
        <v>262</v>
      </c>
    </row>
    <row r="437" spans="2:51" s="12" customFormat="1" ht="11.25">
      <c r="B437" s="150"/>
      <c r="D437" s="151" t="s">
        <v>270</v>
      </c>
      <c r="E437" s="152" t="s">
        <v>1</v>
      </c>
      <c r="F437" s="153" t="s">
        <v>5011</v>
      </c>
      <c r="H437" s="154">
        <v>2.03</v>
      </c>
      <c r="I437" s="155"/>
      <c r="L437" s="150"/>
      <c r="M437" s="156"/>
      <c r="T437" s="157"/>
      <c r="AT437" s="152" t="s">
        <v>270</v>
      </c>
      <c r="AU437" s="152" t="s">
        <v>87</v>
      </c>
      <c r="AV437" s="12" t="s">
        <v>87</v>
      </c>
      <c r="AW437" s="12" t="s">
        <v>32</v>
      </c>
      <c r="AX437" s="12" t="s">
        <v>77</v>
      </c>
      <c r="AY437" s="152" t="s">
        <v>262</v>
      </c>
    </row>
    <row r="438" spans="2:51" s="13" customFormat="1" ht="11.25">
      <c r="B438" s="158"/>
      <c r="D438" s="151" t="s">
        <v>270</v>
      </c>
      <c r="E438" s="159" t="s">
        <v>1</v>
      </c>
      <c r="F438" s="160" t="s">
        <v>273</v>
      </c>
      <c r="H438" s="161">
        <v>2.03</v>
      </c>
      <c r="I438" s="162"/>
      <c r="L438" s="158"/>
      <c r="M438" s="163"/>
      <c r="T438" s="164"/>
      <c r="AT438" s="159" t="s">
        <v>270</v>
      </c>
      <c r="AU438" s="159" t="s">
        <v>87</v>
      </c>
      <c r="AV438" s="13" t="s">
        <v>268</v>
      </c>
      <c r="AW438" s="13" t="s">
        <v>32</v>
      </c>
      <c r="AX438" s="13" t="s">
        <v>85</v>
      </c>
      <c r="AY438" s="159" t="s">
        <v>262</v>
      </c>
    </row>
    <row r="439" spans="2:65" s="1" customFormat="1" ht="16.5" customHeight="1">
      <c r="B439" s="32"/>
      <c r="C439" s="138" t="s">
        <v>567</v>
      </c>
      <c r="D439" s="138" t="s">
        <v>264</v>
      </c>
      <c r="E439" s="139" t="s">
        <v>5012</v>
      </c>
      <c r="F439" s="140" t="s">
        <v>5013</v>
      </c>
      <c r="G439" s="141" t="s">
        <v>684</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875</v>
      </c>
    </row>
    <row r="440" spans="2:51" s="14" customFormat="1" ht="11.25">
      <c r="B440" s="165"/>
      <c r="D440" s="151" t="s">
        <v>270</v>
      </c>
      <c r="E440" s="166" t="s">
        <v>1</v>
      </c>
      <c r="F440" s="167" t="s">
        <v>4977</v>
      </c>
      <c r="H440" s="166" t="s">
        <v>1</v>
      </c>
      <c r="I440" s="168"/>
      <c r="L440" s="165"/>
      <c r="M440" s="169"/>
      <c r="T440" s="170"/>
      <c r="AT440" s="166" t="s">
        <v>270</v>
      </c>
      <c r="AU440" s="166" t="s">
        <v>87</v>
      </c>
      <c r="AV440" s="14" t="s">
        <v>85</v>
      </c>
      <c r="AW440" s="14" t="s">
        <v>32</v>
      </c>
      <c r="AX440" s="14" t="s">
        <v>77</v>
      </c>
      <c r="AY440" s="166" t="s">
        <v>262</v>
      </c>
    </row>
    <row r="441" spans="2:51" s="12" customFormat="1" ht="11.25">
      <c r="B441" s="150"/>
      <c r="D441" s="151" t="s">
        <v>270</v>
      </c>
      <c r="E441" s="152" t="s">
        <v>1</v>
      </c>
      <c r="F441" s="153" t="s">
        <v>5014</v>
      </c>
      <c r="H441" s="154">
        <v>1.02</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5015</v>
      </c>
      <c r="H442" s="154">
        <v>2.03</v>
      </c>
      <c r="I442" s="155"/>
      <c r="L442" s="150"/>
      <c r="M442" s="156"/>
      <c r="T442" s="157"/>
      <c r="AT442" s="152" t="s">
        <v>270</v>
      </c>
      <c r="AU442" s="152" t="s">
        <v>87</v>
      </c>
      <c r="AV442" s="12" t="s">
        <v>87</v>
      </c>
      <c r="AW442" s="12" t="s">
        <v>32</v>
      </c>
      <c r="AX442" s="12" t="s">
        <v>77</v>
      </c>
      <c r="AY442" s="152" t="s">
        <v>262</v>
      </c>
    </row>
    <row r="443" spans="2:51" s="13" customFormat="1" ht="11.25">
      <c r="B443" s="158"/>
      <c r="D443" s="151" t="s">
        <v>270</v>
      </c>
      <c r="E443" s="159" t="s">
        <v>1</v>
      </c>
      <c r="F443" s="160" t="s">
        <v>273</v>
      </c>
      <c r="H443" s="161">
        <v>3.05</v>
      </c>
      <c r="I443" s="162"/>
      <c r="L443" s="158"/>
      <c r="M443" s="163"/>
      <c r="T443" s="164"/>
      <c r="AT443" s="159" t="s">
        <v>270</v>
      </c>
      <c r="AU443" s="159" t="s">
        <v>87</v>
      </c>
      <c r="AV443" s="13" t="s">
        <v>268</v>
      </c>
      <c r="AW443" s="13" t="s">
        <v>32</v>
      </c>
      <c r="AX443" s="13" t="s">
        <v>85</v>
      </c>
      <c r="AY443" s="159" t="s">
        <v>262</v>
      </c>
    </row>
    <row r="444" spans="2:65" s="1" customFormat="1" ht="16.5" customHeight="1">
      <c r="B444" s="32"/>
      <c r="C444" s="138" t="s">
        <v>571</v>
      </c>
      <c r="D444" s="138" t="s">
        <v>264</v>
      </c>
      <c r="E444" s="139" t="s">
        <v>5016</v>
      </c>
      <c r="F444" s="140" t="s">
        <v>5017</v>
      </c>
      <c r="G444" s="141" t="s">
        <v>684</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880</v>
      </c>
    </row>
    <row r="445" spans="2:51" s="12" customFormat="1" ht="11.25">
      <c r="B445" s="150"/>
      <c r="D445" s="151" t="s">
        <v>270</v>
      </c>
      <c r="E445" s="152" t="s">
        <v>1</v>
      </c>
      <c r="F445" s="153" t="s">
        <v>5018</v>
      </c>
      <c r="H445" s="154">
        <v>1.02</v>
      </c>
      <c r="I445" s="155"/>
      <c r="L445" s="150"/>
      <c r="M445" s="156"/>
      <c r="T445" s="157"/>
      <c r="AT445" s="152" t="s">
        <v>270</v>
      </c>
      <c r="AU445" s="152" t="s">
        <v>87</v>
      </c>
      <c r="AV445" s="12" t="s">
        <v>87</v>
      </c>
      <c r="AW445" s="12" t="s">
        <v>32</v>
      </c>
      <c r="AX445" s="12" t="s">
        <v>77</v>
      </c>
      <c r="AY445" s="152" t="s">
        <v>262</v>
      </c>
    </row>
    <row r="446" spans="2:51" s="13" customFormat="1" ht="11.25">
      <c r="B446" s="158"/>
      <c r="D446" s="151" t="s">
        <v>270</v>
      </c>
      <c r="E446" s="159" t="s">
        <v>1</v>
      </c>
      <c r="F446" s="160" t="s">
        <v>273</v>
      </c>
      <c r="H446" s="161">
        <v>1.02</v>
      </c>
      <c r="I446" s="162"/>
      <c r="L446" s="158"/>
      <c r="M446" s="163"/>
      <c r="T446" s="164"/>
      <c r="AT446" s="159" t="s">
        <v>270</v>
      </c>
      <c r="AU446" s="159" t="s">
        <v>87</v>
      </c>
      <c r="AV446" s="13" t="s">
        <v>268</v>
      </c>
      <c r="AW446" s="13" t="s">
        <v>32</v>
      </c>
      <c r="AX446" s="13" t="s">
        <v>85</v>
      </c>
      <c r="AY446" s="159" t="s">
        <v>262</v>
      </c>
    </row>
    <row r="447" spans="2:65" s="1" customFormat="1" ht="16.5" customHeight="1">
      <c r="B447" s="32"/>
      <c r="C447" s="138" t="s">
        <v>579</v>
      </c>
      <c r="D447" s="138" t="s">
        <v>264</v>
      </c>
      <c r="E447" s="139" t="s">
        <v>5019</v>
      </c>
      <c r="F447" s="140" t="s">
        <v>5020</v>
      </c>
      <c r="G447" s="141" t="s">
        <v>684</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889</v>
      </c>
    </row>
    <row r="448" spans="2:51" s="12" customFormat="1" ht="11.25">
      <c r="B448" s="150"/>
      <c r="D448" s="151" t="s">
        <v>270</v>
      </c>
      <c r="E448" s="152" t="s">
        <v>1</v>
      </c>
      <c r="F448" s="153" t="s">
        <v>5021</v>
      </c>
      <c r="H448" s="154">
        <v>2.03</v>
      </c>
      <c r="I448" s="155"/>
      <c r="L448" s="150"/>
      <c r="M448" s="156"/>
      <c r="T448" s="157"/>
      <c r="AT448" s="152" t="s">
        <v>270</v>
      </c>
      <c r="AU448" s="152" t="s">
        <v>87</v>
      </c>
      <c r="AV448" s="12" t="s">
        <v>87</v>
      </c>
      <c r="AW448" s="12" t="s">
        <v>32</v>
      </c>
      <c r="AX448" s="12" t="s">
        <v>77</v>
      </c>
      <c r="AY448" s="152" t="s">
        <v>262</v>
      </c>
    </row>
    <row r="449" spans="2:51" s="13" customFormat="1" ht="11.25">
      <c r="B449" s="158"/>
      <c r="D449" s="151" t="s">
        <v>270</v>
      </c>
      <c r="E449" s="159" t="s">
        <v>1</v>
      </c>
      <c r="F449" s="160" t="s">
        <v>273</v>
      </c>
      <c r="H449" s="161">
        <v>2.03</v>
      </c>
      <c r="I449" s="162"/>
      <c r="L449" s="158"/>
      <c r="M449" s="163"/>
      <c r="T449" s="164"/>
      <c r="AT449" s="159" t="s">
        <v>270</v>
      </c>
      <c r="AU449" s="159" t="s">
        <v>87</v>
      </c>
      <c r="AV449" s="13" t="s">
        <v>268</v>
      </c>
      <c r="AW449" s="13" t="s">
        <v>32</v>
      </c>
      <c r="AX449" s="13" t="s">
        <v>85</v>
      </c>
      <c r="AY449" s="159" t="s">
        <v>262</v>
      </c>
    </row>
    <row r="450" spans="2:65" s="1" customFormat="1" ht="24.2" customHeight="1">
      <c r="B450" s="32"/>
      <c r="C450" s="138" t="s">
        <v>592</v>
      </c>
      <c r="D450" s="138" t="s">
        <v>264</v>
      </c>
      <c r="E450" s="139" t="s">
        <v>4824</v>
      </c>
      <c r="F450" s="140" t="s">
        <v>4825</v>
      </c>
      <c r="G450" s="141" t="s">
        <v>684</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900</v>
      </c>
    </row>
    <row r="451" spans="2:65" s="1" customFormat="1" ht="16.5" customHeight="1">
      <c r="B451" s="32"/>
      <c r="C451" s="138" t="s">
        <v>597</v>
      </c>
      <c r="D451" s="138" t="s">
        <v>264</v>
      </c>
      <c r="E451" s="139" t="s">
        <v>4826</v>
      </c>
      <c r="F451" s="140" t="s">
        <v>4827</v>
      </c>
      <c r="G451" s="141" t="s">
        <v>684</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909</v>
      </c>
    </row>
    <row r="452" spans="2:51" s="14" customFormat="1" ht="11.25">
      <c r="B452" s="165"/>
      <c r="D452" s="151" t="s">
        <v>270</v>
      </c>
      <c r="E452" s="166" t="s">
        <v>1</v>
      </c>
      <c r="F452" s="167" t="s">
        <v>4844</v>
      </c>
      <c r="H452" s="166" t="s">
        <v>1</v>
      </c>
      <c r="I452" s="168"/>
      <c r="L452" s="165"/>
      <c r="M452" s="169"/>
      <c r="T452" s="170"/>
      <c r="AT452" s="166" t="s">
        <v>270</v>
      </c>
      <c r="AU452" s="166" t="s">
        <v>87</v>
      </c>
      <c r="AV452" s="14" t="s">
        <v>85</v>
      </c>
      <c r="AW452" s="14" t="s">
        <v>32</v>
      </c>
      <c r="AX452" s="14" t="s">
        <v>77</v>
      </c>
      <c r="AY452" s="166" t="s">
        <v>262</v>
      </c>
    </row>
    <row r="453" spans="2:51" s="12" customFormat="1" ht="11.25">
      <c r="B453" s="150"/>
      <c r="D453" s="151" t="s">
        <v>270</v>
      </c>
      <c r="E453" s="152" t="s">
        <v>1</v>
      </c>
      <c r="F453" s="153" t="s">
        <v>5022</v>
      </c>
      <c r="H453" s="154">
        <v>1.01</v>
      </c>
      <c r="I453" s="155"/>
      <c r="L453" s="150"/>
      <c r="M453" s="156"/>
      <c r="T453" s="157"/>
      <c r="AT453" s="152" t="s">
        <v>270</v>
      </c>
      <c r="AU453" s="152" t="s">
        <v>87</v>
      </c>
      <c r="AV453" s="12" t="s">
        <v>87</v>
      </c>
      <c r="AW453" s="12" t="s">
        <v>32</v>
      </c>
      <c r="AX453" s="12" t="s">
        <v>77</v>
      </c>
      <c r="AY453" s="152" t="s">
        <v>262</v>
      </c>
    </row>
    <row r="454" spans="2:51" s="13" customFormat="1" ht="11.25">
      <c r="B454" s="158"/>
      <c r="D454" s="151" t="s">
        <v>270</v>
      </c>
      <c r="E454" s="159" t="s">
        <v>1</v>
      </c>
      <c r="F454" s="160" t="s">
        <v>273</v>
      </c>
      <c r="H454" s="161">
        <v>1.01</v>
      </c>
      <c r="I454" s="162"/>
      <c r="L454" s="158"/>
      <c r="M454" s="163"/>
      <c r="T454" s="164"/>
      <c r="AT454" s="159" t="s">
        <v>270</v>
      </c>
      <c r="AU454" s="159" t="s">
        <v>87</v>
      </c>
      <c r="AV454" s="13" t="s">
        <v>268</v>
      </c>
      <c r="AW454" s="13" t="s">
        <v>32</v>
      </c>
      <c r="AX454" s="13" t="s">
        <v>85</v>
      </c>
      <c r="AY454" s="159" t="s">
        <v>262</v>
      </c>
    </row>
    <row r="455" spans="2:65" s="1" customFormat="1" ht="16.5" customHeight="1">
      <c r="B455" s="32"/>
      <c r="C455" s="138" t="s">
        <v>615</v>
      </c>
      <c r="D455" s="138" t="s">
        <v>264</v>
      </c>
      <c r="E455" s="139" t="s">
        <v>4829</v>
      </c>
      <c r="F455" s="140" t="s">
        <v>4830</v>
      </c>
      <c r="G455" s="141" t="s">
        <v>684</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918</v>
      </c>
    </row>
    <row r="456" spans="2:51" s="14" customFormat="1" ht="11.25">
      <c r="B456" s="165"/>
      <c r="D456" s="151" t="s">
        <v>270</v>
      </c>
      <c r="E456" s="166" t="s">
        <v>1</v>
      </c>
      <c r="F456" s="167" t="s">
        <v>4844</v>
      </c>
      <c r="H456" s="166" t="s">
        <v>1</v>
      </c>
      <c r="I456" s="168"/>
      <c r="L456" s="165"/>
      <c r="M456" s="169"/>
      <c r="T456" s="170"/>
      <c r="AT456" s="166" t="s">
        <v>270</v>
      </c>
      <c r="AU456" s="166" t="s">
        <v>87</v>
      </c>
      <c r="AV456" s="14" t="s">
        <v>85</v>
      </c>
      <c r="AW456" s="14" t="s">
        <v>32</v>
      </c>
      <c r="AX456" s="14" t="s">
        <v>77</v>
      </c>
      <c r="AY456" s="166" t="s">
        <v>262</v>
      </c>
    </row>
    <row r="457" spans="2:51" s="12" customFormat="1" ht="11.25">
      <c r="B457" s="150"/>
      <c r="D457" s="151" t="s">
        <v>270</v>
      </c>
      <c r="E457" s="152" t="s">
        <v>1</v>
      </c>
      <c r="F457" s="153" t="s">
        <v>5023</v>
      </c>
      <c r="H457" s="154">
        <v>3.03</v>
      </c>
      <c r="I457" s="155"/>
      <c r="L457" s="150"/>
      <c r="M457" s="156"/>
      <c r="T457" s="157"/>
      <c r="AT457" s="152" t="s">
        <v>270</v>
      </c>
      <c r="AU457" s="152" t="s">
        <v>87</v>
      </c>
      <c r="AV457" s="12" t="s">
        <v>87</v>
      </c>
      <c r="AW457" s="12" t="s">
        <v>32</v>
      </c>
      <c r="AX457" s="12" t="s">
        <v>77</v>
      </c>
      <c r="AY457" s="152" t="s">
        <v>262</v>
      </c>
    </row>
    <row r="458" spans="2:51" s="13" customFormat="1" ht="11.25">
      <c r="B458" s="158"/>
      <c r="D458" s="151" t="s">
        <v>270</v>
      </c>
      <c r="E458" s="159" t="s">
        <v>1</v>
      </c>
      <c r="F458" s="160" t="s">
        <v>273</v>
      </c>
      <c r="H458" s="161">
        <v>3.03</v>
      </c>
      <c r="I458" s="162"/>
      <c r="L458" s="158"/>
      <c r="M458" s="163"/>
      <c r="T458" s="164"/>
      <c r="AT458" s="159" t="s">
        <v>270</v>
      </c>
      <c r="AU458" s="159" t="s">
        <v>87</v>
      </c>
      <c r="AV458" s="13" t="s">
        <v>268</v>
      </c>
      <c r="AW458" s="13" t="s">
        <v>32</v>
      </c>
      <c r="AX458" s="13" t="s">
        <v>85</v>
      </c>
      <c r="AY458" s="159" t="s">
        <v>262</v>
      </c>
    </row>
    <row r="459" spans="2:65" s="1" customFormat="1" ht="24.2" customHeight="1">
      <c r="B459" s="32"/>
      <c r="C459" s="138" t="s">
        <v>620</v>
      </c>
      <c r="D459" s="138" t="s">
        <v>264</v>
      </c>
      <c r="E459" s="139" t="s">
        <v>5024</v>
      </c>
      <c r="F459" s="140" t="s">
        <v>5025</v>
      </c>
      <c r="G459" s="141" t="s">
        <v>684</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927</v>
      </c>
    </row>
    <row r="460" spans="2:51" s="14" customFormat="1" ht="11.25">
      <c r="B460" s="165"/>
      <c r="D460" s="151" t="s">
        <v>270</v>
      </c>
      <c r="E460" s="166" t="s">
        <v>1</v>
      </c>
      <c r="F460" s="167" t="s">
        <v>4844</v>
      </c>
      <c r="H460" s="166" t="s">
        <v>1</v>
      </c>
      <c r="I460" s="168"/>
      <c r="L460" s="165"/>
      <c r="M460" s="169"/>
      <c r="T460" s="170"/>
      <c r="AT460" s="166" t="s">
        <v>270</v>
      </c>
      <c r="AU460" s="166" t="s">
        <v>87</v>
      </c>
      <c r="AV460" s="14" t="s">
        <v>85</v>
      </c>
      <c r="AW460" s="14" t="s">
        <v>32</v>
      </c>
      <c r="AX460" s="14" t="s">
        <v>77</v>
      </c>
      <c r="AY460" s="166" t="s">
        <v>262</v>
      </c>
    </row>
    <row r="461" spans="2:51" s="12" customFormat="1" ht="11.25">
      <c r="B461" s="150"/>
      <c r="D461" s="151" t="s">
        <v>270</v>
      </c>
      <c r="E461" s="152" t="s">
        <v>1</v>
      </c>
      <c r="F461" s="153" t="s">
        <v>5026</v>
      </c>
      <c r="H461" s="154">
        <v>1.01</v>
      </c>
      <c r="I461" s="155"/>
      <c r="L461" s="150"/>
      <c r="M461" s="156"/>
      <c r="T461" s="157"/>
      <c r="AT461" s="152" t="s">
        <v>270</v>
      </c>
      <c r="AU461" s="152" t="s">
        <v>87</v>
      </c>
      <c r="AV461" s="12" t="s">
        <v>87</v>
      </c>
      <c r="AW461" s="12" t="s">
        <v>32</v>
      </c>
      <c r="AX461" s="12" t="s">
        <v>77</v>
      </c>
      <c r="AY461" s="152" t="s">
        <v>262</v>
      </c>
    </row>
    <row r="462" spans="2:51" s="13" customFormat="1" ht="11.25">
      <c r="B462" s="158"/>
      <c r="D462" s="151" t="s">
        <v>270</v>
      </c>
      <c r="E462" s="159" t="s">
        <v>1</v>
      </c>
      <c r="F462" s="160" t="s">
        <v>273</v>
      </c>
      <c r="H462" s="161">
        <v>1.01</v>
      </c>
      <c r="I462" s="162"/>
      <c r="L462" s="158"/>
      <c r="M462" s="163"/>
      <c r="T462" s="164"/>
      <c r="AT462" s="159" t="s">
        <v>270</v>
      </c>
      <c r="AU462" s="159" t="s">
        <v>87</v>
      </c>
      <c r="AV462" s="13" t="s">
        <v>268</v>
      </c>
      <c r="AW462" s="13" t="s">
        <v>32</v>
      </c>
      <c r="AX462" s="13" t="s">
        <v>85</v>
      </c>
      <c r="AY462" s="159" t="s">
        <v>262</v>
      </c>
    </row>
    <row r="463" spans="2:65" s="1" customFormat="1" ht="21.75" customHeight="1">
      <c r="B463" s="32"/>
      <c r="C463" s="138" t="s">
        <v>631</v>
      </c>
      <c r="D463" s="138" t="s">
        <v>264</v>
      </c>
      <c r="E463" s="139" t="s">
        <v>4838</v>
      </c>
      <c r="F463" s="140" t="s">
        <v>4839</v>
      </c>
      <c r="G463" s="141" t="s">
        <v>684</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936</v>
      </c>
    </row>
    <row r="464" spans="2:51" s="14" customFormat="1" ht="11.25">
      <c r="B464" s="165"/>
      <c r="D464" s="151" t="s">
        <v>270</v>
      </c>
      <c r="E464" s="166" t="s">
        <v>1</v>
      </c>
      <c r="F464" s="167" t="s">
        <v>4844</v>
      </c>
      <c r="H464" s="166" t="s">
        <v>1</v>
      </c>
      <c r="I464" s="168"/>
      <c r="L464" s="165"/>
      <c r="M464" s="169"/>
      <c r="T464" s="170"/>
      <c r="AT464" s="166" t="s">
        <v>270</v>
      </c>
      <c r="AU464" s="166" t="s">
        <v>87</v>
      </c>
      <c r="AV464" s="14" t="s">
        <v>85</v>
      </c>
      <c r="AW464" s="14" t="s">
        <v>32</v>
      </c>
      <c r="AX464" s="14" t="s">
        <v>77</v>
      </c>
      <c r="AY464" s="166" t="s">
        <v>262</v>
      </c>
    </row>
    <row r="465" spans="2:51" s="12" customFormat="1" ht="11.25">
      <c r="B465" s="150"/>
      <c r="D465" s="151" t="s">
        <v>270</v>
      </c>
      <c r="E465" s="152" t="s">
        <v>1</v>
      </c>
      <c r="F465" s="153" t="s">
        <v>5027</v>
      </c>
      <c r="H465" s="154">
        <v>4.04</v>
      </c>
      <c r="I465" s="155"/>
      <c r="L465" s="150"/>
      <c r="M465" s="156"/>
      <c r="T465" s="157"/>
      <c r="AT465" s="152" t="s">
        <v>270</v>
      </c>
      <c r="AU465" s="152" t="s">
        <v>87</v>
      </c>
      <c r="AV465" s="12" t="s">
        <v>87</v>
      </c>
      <c r="AW465" s="12" t="s">
        <v>32</v>
      </c>
      <c r="AX465" s="12" t="s">
        <v>77</v>
      </c>
      <c r="AY465" s="152" t="s">
        <v>262</v>
      </c>
    </row>
    <row r="466" spans="2:51" s="13" customFormat="1" ht="11.25">
      <c r="B466" s="158"/>
      <c r="D466" s="151" t="s">
        <v>270</v>
      </c>
      <c r="E466" s="159" t="s">
        <v>1</v>
      </c>
      <c r="F466" s="160" t="s">
        <v>273</v>
      </c>
      <c r="H466" s="161">
        <v>4.04</v>
      </c>
      <c r="I466" s="162"/>
      <c r="L466" s="158"/>
      <c r="M466" s="163"/>
      <c r="T466" s="164"/>
      <c r="AT466" s="159" t="s">
        <v>270</v>
      </c>
      <c r="AU466" s="159" t="s">
        <v>87</v>
      </c>
      <c r="AV466" s="13" t="s">
        <v>268</v>
      </c>
      <c r="AW466" s="13" t="s">
        <v>32</v>
      </c>
      <c r="AX466" s="13" t="s">
        <v>85</v>
      </c>
      <c r="AY466" s="159" t="s">
        <v>262</v>
      </c>
    </row>
    <row r="467" spans="2:63" s="11" customFormat="1" ht="22.9" customHeight="1">
      <c r="B467" s="126"/>
      <c r="D467" s="127" t="s">
        <v>76</v>
      </c>
      <c r="E467" s="136" t="s">
        <v>877</v>
      </c>
      <c r="F467" s="136" t="s">
        <v>4753</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636</v>
      </c>
      <c r="D468" s="138" t="s">
        <v>264</v>
      </c>
      <c r="E468" s="139" t="s">
        <v>4754</v>
      </c>
      <c r="F468" s="140" t="s">
        <v>4755</v>
      </c>
      <c r="G468" s="141" t="s">
        <v>303</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950</v>
      </c>
    </row>
    <row r="469" spans="2:47" s="1" customFormat="1" ht="68.25">
      <c r="B469" s="32"/>
      <c r="D469" s="151" t="s">
        <v>708</v>
      </c>
      <c r="F469" s="187" t="s">
        <v>5028</v>
      </c>
      <c r="I469" s="188"/>
      <c r="L469" s="32"/>
      <c r="M469" s="190"/>
      <c r="N469" s="191"/>
      <c r="O469" s="191"/>
      <c r="P469" s="191"/>
      <c r="Q469" s="191"/>
      <c r="R469" s="191"/>
      <c r="S469" s="191"/>
      <c r="T469" s="192"/>
      <c r="AT469" s="17" t="s">
        <v>708</v>
      </c>
      <c r="AU469" s="17" t="s">
        <v>87</v>
      </c>
    </row>
    <row r="470" spans="2:12" s="1" customFormat="1" ht="6.95" customHeight="1">
      <c r="B470" s="44"/>
      <c r="C470" s="45"/>
      <c r="D470" s="45"/>
      <c r="E470" s="45"/>
      <c r="F470" s="45"/>
      <c r="G470" s="45"/>
      <c r="H470" s="45"/>
      <c r="I470" s="45"/>
      <c r="J470" s="45"/>
      <c r="K470" s="45"/>
      <c r="L470" s="32"/>
    </row>
  </sheetData>
  <sheetProtection algorithmName="SHA-512" hashValue="EIptgbLiQlonX1uxHmETJM9OKmVnXZVgy+pCaZVzxPapPqg8UHpkwJwUeU+wV7ORnTPfcPKmiyYp7lemExFPZg==" saltValue="MCFQ67iq+HEQmPQ7Kzdawhx9hyjuG+LDYMCTtClWJkJyMuOy19RSj36OWv8ejwwGSXlig+8dKMSNcuR6XwEyfw=="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3511</v>
      </c>
      <c r="F9" s="258"/>
      <c r="G9" s="258"/>
      <c r="H9" s="258"/>
      <c r="L9" s="32"/>
    </row>
    <row r="10" spans="2:12" s="1" customFormat="1" ht="12" customHeight="1">
      <c r="B10" s="32"/>
      <c r="D10" s="27" t="s">
        <v>3512</v>
      </c>
      <c r="L10" s="32"/>
    </row>
    <row r="11" spans="2:12" s="1" customFormat="1" ht="16.5" customHeight="1">
      <c r="B11" s="32"/>
      <c r="E11" s="213" t="s">
        <v>5029</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ROUND((SUM(BE126:BE271)),2)</f>
        <v>0</v>
      </c>
      <c r="I35" s="98">
        <v>0.21</v>
      </c>
      <c r="J35" s="86">
        <f>ROUND(((SUM(BE126:BE271))*I35),2)</f>
        <v>0</v>
      </c>
      <c r="L35" s="32"/>
    </row>
    <row r="36" spans="2:12" s="1" customFormat="1" ht="14.45" customHeight="1">
      <c r="B36" s="32"/>
      <c r="E36" s="27" t="s">
        <v>43</v>
      </c>
      <c r="F36" s="86">
        <f>ROUND((SUM(BF126:BF271)),2)</f>
        <v>0</v>
      </c>
      <c r="I36" s="98">
        <v>0.15</v>
      </c>
      <c r="J36" s="86">
        <f>ROUND(((SUM(BF126:BF271))*I36),2)</f>
        <v>0</v>
      </c>
      <c r="L36" s="32"/>
    </row>
    <row r="37" spans="2:12" s="1" customFormat="1" ht="14.45" customHeight="1" hidden="1">
      <c r="B37" s="32"/>
      <c r="E37" s="27" t="s">
        <v>44</v>
      </c>
      <c r="F37" s="86">
        <f>ROUND((SUM(BG126:BG271)),2)</f>
        <v>0</v>
      </c>
      <c r="I37" s="98">
        <v>0.21</v>
      </c>
      <c r="J37" s="86">
        <f>0</f>
        <v>0</v>
      </c>
      <c r="L37" s="32"/>
    </row>
    <row r="38" spans="2:12" s="1" customFormat="1" ht="14.45" customHeight="1" hidden="1">
      <c r="B38" s="32"/>
      <c r="E38" s="27" t="s">
        <v>45</v>
      </c>
      <c r="F38" s="86">
        <f>ROUND((SUM(BH126:BH271)),2)</f>
        <v>0</v>
      </c>
      <c r="I38" s="98">
        <v>0.15</v>
      </c>
      <c r="J38" s="86">
        <f>0</f>
        <v>0</v>
      </c>
      <c r="L38" s="32"/>
    </row>
    <row r="39" spans="2:12" s="1" customFormat="1" ht="14.45" customHeight="1" hidden="1">
      <c r="B39" s="32"/>
      <c r="E39" s="27" t="s">
        <v>46</v>
      </c>
      <c r="F39" s="86">
        <f>ROUND((SUM(BI126:BI271)),2)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3511</v>
      </c>
      <c r="F87" s="258"/>
      <c r="G87" s="258"/>
      <c r="H87" s="258"/>
      <c r="L87" s="32"/>
    </row>
    <row r="88" spans="2:12" s="1" customFormat="1" ht="12" customHeight="1">
      <c r="B88" s="32"/>
      <c r="C88" s="27" t="s">
        <v>3512</v>
      </c>
      <c r="L88" s="32"/>
    </row>
    <row r="89" spans="2:12" s="1" customFormat="1" ht="16.5" customHeight="1">
      <c r="B89" s="32"/>
      <c r="E89" s="213" t="str">
        <f>E11</f>
        <v>ZTI - Zdravotechnika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25. 10. 2023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5030</v>
      </c>
      <c r="E100" s="116"/>
      <c r="F100" s="116"/>
      <c r="G100" s="116"/>
      <c r="H100" s="116"/>
      <c r="I100" s="116"/>
      <c r="J100" s="117">
        <f>J128</f>
        <v>0</v>
      </c>
      <c r="L100" s="114"/>
    </row>
    <row r="101" spans="2:12" s="9" customFormat="1" ht="19.9" customHeight="1">
      <c r="B101" s="114"/>
      <c r="D101" s="115" t="s">
        <v>5031</v>
      </c>
      <c r="E101" s="116"/>
      <c r="F101" s="116"/>
      <c r="G101" s="116"/>
      <c r="H101" s="116"/>
      <c r="I101" s="116"/>
      <c r="J101" s="117">
        <f>J170</f>
        <v>0</v>
      </c>
      <c r="L101" s="114"/>
    </row>
    <row r="102" spans="2:12" s="9" customFormat="1" ht="19.9" customHeight="1">
      <c r="B102" s="114"/>
      <c r="D102" s="115" t="s">
        <v>5032</v>
      </c>
      <c r="E102" s="116"/>
      <c r="F102" s="116"/>
      <c r="G102" s="116"/>
      <c r="H102" s="116"/>
      <c r="I102" s="116"/>
      <c r="J102" s="117">
        <f>J219</f>
        <v>0</v>
      </c>
      <c r="L102" s="114"/>
    </row>
    <row r="103" spans="2:12" s="9" customFormat="1" ht="19.9" customHeight="1">
      <c r="B103" s="114"/>
      <c r="D103" s="115" t="s">
        <v>5033</v>
      </c>
      <c r="E103" s="116"/>
      <c r="F103" s="116"/>
      <c r="G103" s="116"/>
      <c r="H103" s="116"/>
      <c r="I103" s="116"/>
      <c r="J103" s="117">
        <f>J237</f>
        <v>0</v>
      </c>
      <c r="L103" s="114"/>
    </row>
    <row r="104" spans="2:12" s="8" customFormat="1" ht="24.95" customHeight="1">
      <c r="B104" s="110"/>
      <c r="D104" s="111" t="s">
        <v>2717</v>
      </c>
      <c r="E104" s="112"/>
      <c r="F104" s="112"/>
      <c r="G104" s="112"/>
      <c r="H104" s="112"/>
      <c r="I104" s="112"/>
      <c r="J104" s="113">
        <f>J262</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ht="12" customHeight="1">
      <c r="B115" s="20"/>
      <c r="C115" s="27" t="s">
        <v>164</v>
      </c>
      <c r="L115" s="20"/>
    </row>
    <row r="116" spans="2:12" s="1" customFormat="1" ht="16.5" customHeight="1">
      <c r="B116" s="32"/>
      <c r="E116" s="256" t="s">
        <v>3511</v>
      </c>
      <c r="F116" s="258"/>
      <c r="G116" s="258"/>
      <c r="H116" s="258"/>
      <c r="L116" s="32"/>
    </row>
    <row r="117" spans="2:12" s="1" customFormat="1" ht="12" customHeight="1">
      <c r="B117" s="32"/>
      <c r="C117" s="27" t="s">
        <v>3512</v>
      </c>
      <c r="L117" s="32"/>
    </row>
    <row r="118" spans="2:12" s="1" customFormat="1" ht="16.5" customHeight="1">
      <c r="B118" s="32"/>
      <c r="E118" s="213" t="str">
        <f>E11</f>
        <v>ZTI - Zdravotechnika</v>
      </c>
      <c r="F118" s="258"/>
      <c r="G118" s="258"/>
      <c r="H118" s="258"/>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25. 10. 2023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P127+P262</f>
        <v>0</v>
      </c>
      <c r="Q126" s="53"/>
      <c r="R126" s="123">
        <f>R127+R262</f>
        <v>4.099867000000001</v>
      </c>
      <c r="S126" s="53"/>
      <c r="T126" s="124">
        <f>T127+T262</f>
        <v>0</v>
      </c>
      <c r="AT126" s="17" t="s">
        <v>76</v>
      </c>
      <c r="AU126" s="17" t="s">
        <v>220</v>
      </c>
      <c r="BK126" s="125">
        <f>BK127+BK262</f>
        <v>0</v>
      </c>
    </row>
    <row r="127" spans="2:63" s="11" customFormat="1" ht="25.9" customHeight="1">
      <c r="B127" s="126"/>
      <c r="D127" s="127" t="s">
        <v>76</v>
      </c>
      <c r="E127" s="128" t="s">
        <v>759</v>
      </c>
      <c r="F127" s="128" t="s">
        <v>760</v>
      </c>
      <c r="I127" s="129"/>
      <c r="J127" s="130">
        <f>BK127</f>
        <v>0</v>
      </c>
      <c r="L127" s="126"/>
      <c r="M127" s="131"/>
      <c r="P127" s="132">
        <f>P128+P170+P219+P237</f>
        <v>0</v>
      </c>
      <c r="R127" s="132">
        <f>R128+R170+R219+R237</f>
        <v>4.099867000000001</v>
      </c>
      <c r="T127" s="133">
        <f>T128+T170+T219+T237</f>
        <v>0</v>
      </c>
      <c r="AR127" s="127" t="s">
        <v>87</v>
      </c>
      <c r="AT127" s="134" t="s">
        <v>76</v>
      </c>
      <c r="AU127" s="134" t="s">
        <v>77</v>
      </c>
      <c r="AY127" s="127" t="s">
        <v>262</v>
      </c>
      <c r="BK127" s="135">
        <f>BK128+BK170+BK219+BK237</f>
        <v>0</v>
      </c>
    </row>
    <row r="128" spans="2:63" s="11" customFormat="1" ht="22.9" customHeight="1">
      <c r="B128" s="126"/>
      <c r="D128" s="127" t="s">
        <v>76</v>
      </c>
      <c r="E128" s="136" t="s">
        <v>5034</v>
      </c>
      <c r="F128" s="136" t="s">
        <v>5035</v>
      </c>
      <c r="I128" s="129"/>
      <c r="J128" s="137">
        <f>BK128</f>
        <v>0</v>
      </c>
      <c r="L128" s="126"/>
      <c r="M128" s="131"/>
      <c r="P128" s="132">
        <f>SUM(P129:P169)</f>
        <v>0</v>
      </c>
      <c r="R128" s="132">
        <f>SUM(R129:R169)</f>
        <v>2.4246790000000003</v>
      </c>
      <c r="T128" s="133">
        <f>SUM(T129:T169)</f>
        <v>0</v>
      </c>
      <c r="AR128" s="127" t="s">
        <v>87</v>
      </c>
      <c r="AT128" s="134" t="s">
        <v>76</v>
      </c>
      <c r="AU128" s="134" t="s">
        <v>85</v>
      </c>
      <c r="AY128" s="127" t="s">
        <v>262</v>
      </c>
      <c r="BK128" s="135">
        <f>SUM(BK129:BK169)</f>
        <v>0</v>
      </c>
    </row>
    <row r="129" spans="2:65" s="1" customFormat="1" ht="16.5" customHeight="1">
      <c r="B129" s="32"/>
      <c r="C129" s="138" t="s">
        <v>85</v>
      </c>
      <c r="D129" s="138" t="s">
        <v>264</v>
      </c>
      <c r="E129" s="139" t="s">
        <v>5036</v>
      </c>
      <c r="F129" s="140" t="s">
        <v>5037</v>
      </c>
      <c r="G129" s="141" t="s">
        <v>684</v>
      </c>
      <c r="H129" s="142">
        <v>4</v>
      </c>
      <c r="I129" s="143"/>
      <c r="J129" s="142">
        <f aca="true" t="shared" si="0" ref="J129:J169">ROUND(I129*H129,2)</f>
        <v>0</v>
      </c>
      <c r="K129" s="140" t="s">
        <v>267</v>
      </c>
      <c r="L129" s="32"/>
      <c r="M129" s="144" t="s">
        <v>1</v>
      </c>
      <c r="N129" s="145" t="s">
        <v>42</v>
      </c>
      <c r="P129" s="146">
        <f aca="true" t="shared" si="1" ref="P129:P169">O129*H129</f>
        <v>0</v>
      </c>
      <c r="Q129" s="146">
        <v>0.00029</v>
      </c>
      <c r="R129" s="146">
        <f aca="true" t="shared" si="2" ref="R129:R169">Q129*H129</f>
        <v>0.00116</v>
      </c>
      <c r="S129" s="146">
        <v>0</v>
      </c>
      <c r="T129" s="147">
        <f aca="true" t="shared" si="3" ref="T129:T169">S129*H129</f>
        <v>0</v>
      </c>
      <c r="AR129" s="148" t="s">
        <v>369</v>
      </c>
      <c r="AT129" s="148" t="s">
        <v>264</v>
      </c>
      <c r="AU129" s="148" t="s">
        <v>87</v>
      </c>
      <c r="AY129" s="17" t="s">
        <v>262</v>
      </c>
      <c r="BE129" s="149">
        <f aca="true" t="shared" si="4" ref="BE129:BE169">IF(N129="základní",J129,0)</f>
        <v>0</v>
      </c>
      <c r="BF129" s="149">
        <f aca="true" t="shared" si="5" ref="BF129:BF169">IF(N129="snížená",J129,0)</f>
        <v>0</v>
      </c>
      <c r="BG129" s="149">
        <f aca="true" t="shared" si="6" ref="BG129:BG169">IF(N129="zákl. přenesená",J129,0)</f>
        <v>0</v>
      </c>
      <c r="BH129" s="149">
        <f aca="true" t="shared" si="7" ref="BH129:BH169">IF(N129="sníž. přenesená",J129,0)</f>
        <v>0</v>
      </c>
      <c r="BI129" s="149">
        <f aca="true" t="shared" si="8" ref="BI129:BI169">IF(N129="nulová",J129,0)</f>
        <v>0</v>
      </c>
      <c r="BJ129" s="17" t="s">
        <v>85</v>
      </c>
      <c r="BK129" s="149">
        <f aca="true" t="shared" si="9" ref="BK129:BK169">ROUND(I129*H129,2)</f>
        <v>0</v>
      </c>
      <c r="BL129" s="17" t="s">
        <v>369</v>
      </c>
      <c r="BM129" s="148" t="s">
        <v>5038</v>
      </c>
    </row>
    <row r="130" spans="2:65" s="1" customFormat="1" ht="24.2" customHeight="1">
      <c r="B130" s="32"/>
      <c r="C130" s="138" t="s">
        <v>87</v>
      </c>
      <c r="D130" s="138" t="s">
        <v>264</v>
      </c>
      <c r="E130" s="139" t="s">
        <v>5039</v>
      </c>
      <c r="F130" s="140" t="s">
        <v>5040</v>
      </c>
      <c r="G130" s="141" t="s">
        <v>684</v>
      </c>
      <c r="H130" s="142">
        <v>2</v>
      </c>
      <c r="I130" s="143"/>
      <c r="J130" s="142">
        <f t="shared" si="0"/>
        <v>0</v>
      </c>
      <c r="K130" s="140" t="s">
        <v>267</v>
      </c>
      <c r="L130" s="32"/>
      <c r="M130" s="144" t="s">
        <v>1</v>
      </c>
      <c r="N130" s="145" t="s">
        <v>42</v>
      </c>
      <c r="P130" s="146">
        <f t="shared" si="1"/>
        <v>0</v>
      </c>
      <c r="Q130" s="146">
        <v>0.00051</v>
      </c>
      <c r="R130" s="146">
        <f t="shared" si="2"/>
        <v>0.00102</v>
      </c>
      <c r="S130" s="146">
        <v>0</v>
      </c>
      <c r="T130" s="147">
        <f t="shared" si="3"/>
        <v>0</v>
      </c>
      <c r="AR130" s="148" t="s">
        <v>369</v>
      </c>
      <c r="AT130" s="148" t="s">
        <v>264</v>
      </c>
      <c r="AU130" s="148" t="s">
        <v>87</v>
      </c>
      <c r="AY130" s="17" t="s">
        <v>262</v>
      </c>
      <c r="BE130" s="149">
        <f t="shared" si="4"/>
        <v>0</v>
      </c>
      <c r="BF130" s="149">
        <f t="shared" si="5"/>
        <v>0</v>
      </c>
      <c r="BG130" s="149">
        <f t="shared" si="6"/>
        <v>0</v>
      </c>
      <c r="BH130" s="149">
        <f t="shared" si="7"/>
        <v>0</v>
      </c>
      <c r="BI130" s="149">
        <f t="shared" si="8"/>
        <v>0</v>
      </c>
      <c r="BJ130" s="17" t="s">
        <v>85</v>
      </c>
      <c r="BK130" s="149">
        <f t="shared" si="9"/>
        <v>0</v>
      </c>
      <c r="BL130" s="17" t="s">
        <v>369</v>
      </c>
      <c r="BM130" s="148" t="s">
        <v>5041</v>
      </c>
    </row>
    <row r="131" spans="2:65" s="1" customFormat="1" ht="24.2" customHeight="1">
      <c r="B131" s="32"/>
      <c r="C131" s="138" t="s">
        <v>103</v>
      </c>
      <c r="D131" s="138" t="s">
        <v>264</v>
      </c>
      <c r="E131" s="139" t="s">
        <v>5042</v>
      </c>
      <c r="F131" s="140" t="s">
        <v>5043</v>
      </c>
      <c r="G131" s="141" t="s">
        <v>416</v>
      </c>
      <c r="H131" s="142">
        <v>452</v>
      </c>
      <c r="I131" s="143"/>
      <c r="J131" s="142">
        <f t="shared" si="0"/>
        <v>0</v>
      </c>
      <c r="K131" s="140" t="s">
        <v>267</v>
      </c>
      <c r="L131" s="32"/>
      <c r="M131" s="144" t="s">
        <v>1</v>
      </c>
      <c r="N131" s="145" t="s">
        <v>42</v>
      </c>
      <c r="P131" s="146">
        <f t="shared" si="1"/>
        <v>0</v>
      </c>
      <c r="Q131" s="146">
        <v>0</v>
      </c>
      <c r="R131" s="146">
        <f t="shared" si="2"/>
        <v>0</v>
      </c>
      <c r="S131" s="146">
        <v>0</v>
      </c>
      <c r="T131" s="147">
        <f t="shared" si="3"/>
        <v>0</v>
      </c>
      <c r="AR131" s="148" t="s">
        <v>369</v>
      </c>
      <c r="AT131" s="148" t="s">
        <v>264</v>
      </c>
      <c r="AU131" s="148" t="s">
        <v>87</v>
      </c>
      <c r="AY131" s="17" t="s">
        <v>262</v>
      </c>
      <c r="BE131" s="149">
        <f t="shared" si="4"/>
        <v>0</v>
      </c>
      <c r="BF131" s="149">
        <f t="shared" si="5"/>
        <v>0</v>
      </c>
      <c r="BG131" s="149">
        <f t="shared" si="6"/>
        <v>0</v>
      </c>
      <c r="BH131" s="149">
        <f t="shared" si="7"/>
        <v>0</v>
      </c>
      <c r="BI131" s="149">
        <f t="shared" si="8"/>
        <v>0</v>
      </c>
      <c r="BJ131" s="17" t="s">
        <v>85</v>
      </c>
      <c r="BK131" s="149">
        <f t="shared" si="9"/>
        <v>0</v>
      </c>
      <c r="BL131" s="17" t="s">
        <v>369</v>
      </c>
      <c r="BM131" s="148" t="s">
        <v>5044</v>
      </c>
    </row>
    <row r="132" spans="2:65" s="1" customFormat="1" ht="24.2" customHeight="1">
      <c r="B132" s="32"/>
      <c r="C132" s="138" t="s">
        <v>268</v>
      </c>
      <c r="D132" s="138" t="s">
        <v>264</v>
      </c>
      <c r="E132" s="139" t="s">
        <v>5045</v>
      </c>
      <c r="F132" s="140" t="s">
        <v>5046</v>
      </c>
      <c r="G132" s="141" t="s">
        <v>684</v>
      </c>
      <c r="H132" s="142">
        <v>12</v>
      </c>
      <c r="I132" s="143"/>
      <c r="J132" s="142">
        <f t="shared" si="0"/>
        <v>0</v>
      </c>
      <c r="K132" s="140" t="s">
        <v>267</v>
      </c>
      <c r="L132" s="32"/>
      <c r="M132" s="144" t="s">
        <v>1</v>
      </c>
      <c r="N132" s="145" t="s">
        <v>42</v>
      </c>
      <c r="P132" s="146">
        <f t="shared" si="1"/>
        <v>0</v>
      </c>
      <c r="Q132" s="146">
        <v>7E-05</v>
      </c>
      <c r="R132" s="146">
        <f t="shared" si="2"/>
        <v>0.0008399999999999999</v>
      </c>
      <c r="S132" s="146">
        <v>0</v>
      </c>
      <c r="T132" s="147">
        <f t="shared" si="3"/>
        <v>0</v>
      </c>
      <c r="AR132" s="148" t="s">
        <v>268</v>
      </c>
      <c r="AT132" s="148" t="s">
        <v>264</v>
      </c>
      <c r="AU132" s="148" t="s">
        <v>87</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5047</v>
      </c>
    </row>
    <row r="133" spans="2:65" s="1" customFormat="1" ht="21.75" customHeight="1">
      <c r="B133" s="32"/>
      <c r="C133" s="178" t="s">
        <v>295</v>
      </c>
      <c r="D133" s="178" t="s">
        <v>300</v>
      </c>
      <c r="E133" s="179" t="s">
        <v>5048</v>
      </c>
      <c r="F133" s="180" t="s">
        <v>5049</v>
      </c>
      <c r="G133" s="181" t="s">
        <v>684</v>
      </c>
      <c r="H133" s="182">
        <v>1</v>
      </c>
      <c r="I133" s="183"/>
      <c r="J133" s="182">
        <f t="shared" si="0"/>
        <v>0</v>
      </c>
      <c r="K133" s="180" t="s">
        <v>267</v>
      </c>
      <c r="L133" s="184"/>
      <c r="M133" s="185" t="s">
        <v>1</v>
      </c>
      <c r="N133" s="186" t="s">
        <v>42</v>
      </c>
      <c r="P133" s="146">
        <f t="shared" si="1"/>
        <v>0</v>
      </c>
      <c r="Q133" s="146">
        <v>0.00014</v>
      </c>
      <c r="R133" s="146">
        <f t="shared" si="2"/>
        <v>0.00014</v>
      </c>
      <c r="S133" s="146">
        <v>0</v>
      </c>
      <c r="T133" s="147">
        <f t="shared" si="3"/>
        <v>0</v>
      </c>
      <c r="AR133" s="148" t="s">
        <v>304</v>
      </c>
      <c r="AT133" s="148" t="s">
        <v>300</v>
      </c>
      <c r="AU133" s="148" t="s">
        <v>87</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5050</v>
      </c>
    </row>
    <row r="134" spans="2:65" s="1" customFormat="1" ht="21.75" customHeight="1">
      <c r="B134" s="32"/>
      <c r="C134" s="178" t="s">
        <v>312</v>
      </c>
      <c r="D134" s="178" t="s">
        <v>300</v>
      </c>
      <c r="E134" s="179" t="s">
        <v>5051</v>
      </c>
      <c r="F134" s="180" t="s">
        <v>5052</v>
      </c>
      <c r="G134" s="181" t="s">
        <v>684</v>
      </c>
      <c r="H134" s="182">
        <v>9</v>
      </c>
      <c r="I134" s="183"/>
      <c r="J134" s="182">
        <f t="shared" si="0"/>
        <v>0</v>
      </c>
      <c r="K134" s="180" t="s">
        <v>267</v>
      </c>
      <c r="L134" s="184"/>
      <c r="M134" s="185" t="s">
        <v>1</v>
      </c>
      <c r="N134" s="186" t="s">
        <v>42</v>
      </c>
      <c r="P134" s="146">
        <f t="shared" si="1"/>
        <v>0</v>
      </c>
      <c r="Q134" s="146">
        <v>0.00033</v>
      </c>
      <c r="R134" s="146">
        <f t="shared" si="2"/>
        <v>0.00297</v>
      </c>
      <c r="S134" s="146">
        <v>0</v>
      </c>
      <c r="T134" s="147">
        <f t="shared" si="3"/>
        <v>0</v>
      </c>
      <c r="AR134" s="148" t="s">
        <v>304</v>
      </c>
      <c r="AT134" s="148" t="s">
        <v>300</v>
      </c>
      <c r="AU134" s="148" t="s">
        <v>87</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5053</v>
      </c>
    </row>
    <row r="135" spans="2:65" s="1" customFormat="1" ht="21.75" customHeight="1">
      <c r="B135" s="32"/>
      <c r="C135" s="178" t="s">
        <v>317</v>
      </c>
      <c r="D135" s="178" t="s">
        <v>300</v>
      </c>
      <c r="E135" s="179" t="s">
        <v>5054</v>
      </c>
      <c r="F135" s="180" t="s">
        <v>5055</v>
      </c>
      <c r="G135" s="181" t="s">
        <v>684</v>
      </c>
      <c r="H135" s="182">
        <v>1</v>
      </c>
      <c r="I135" s="183"/>
      <c r="J135" s="182">
        <f t="shared" si="0"/>
        <v>0</v>
      </c>
      <c r="K135" s="180" t="s">
        <v>267</v>
      </c>
      <c r="L135" s="184"/>
      <c r="M135" s="185" t="s">
        <v>1</v>
      </c>
      <c r="N135" s="186" t="s">
        <v>42</v>
      </c>
      <c r="P135" s="146">
        <f t="shared" si="1"/>
        <v>0</v>
      </c>
      <c r="Q135" s="146">
        <v>0.0007</v>
      </c>
      <c r="R135" s="146">
        <f t="shared" si="2"/>
        <v>0.0007</v>
      </c>
      <c r="S135" s="146">
        <v>0</v>
      </c>
      <c r="T135" s="147">
        <f t="shared" si="3"/>
        <v>0</v>
      </c>
      <c r="AR135" s="148" t="s">
        <v>304</v>
      </c>
      <c r="AT135" s="148" t="s">
        <v>300</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5056</v>
      </c>
    </row>
    <row r="136" spans="2:65" s="1" customFormat="1" ht="21.75" customHeight="1">
      <c r="B136" s="32"/>
      <c r="C136" s="178" t="s">
        <v>304</v>
      </c>
      <c r="D136" s="178" t="s">
        <v>300</v>
      </c>
      <c r="E136" s="179" t="s">
        <v>5057</v>
      </c>
      <c r="F136" s="180" t="s">
        <v>5058</v>
      </c>
      <c r="G136" s="181" t="s">
        <v>684</v>
      </c>
      <c r="H136" s="182">
        <v>1</v>
      </c>
      <c r="I136" s="183"/>
      <c r="J136" s="182">
        <f t="shared" si="0"/>
        <v>0</v>
      </c>
      <c r="K136" s="180" t="s">
        <v>267</v>
      </c>
      <c r="L136" s="184"/>
      <c r="M136" s="185" t="s">
        <v>1</v>
      </c>
      <c r="N136" s="186" t="s">
        <v>42</v>
      </c>
      <c r="P136" s="146">
        <f t="shared" si="1"/>
        <v>0</v>
      </c>
      <c r="Q136" s="146">
        <v>0.00091</v>
      </c>
      <c r="R136" s="146">
        <f t="shared" si="2"/>
        <v>0.00091</v>
      </c>
      <c r="S136" s="146">
        <v>0</v>
      </c>
      <c r="T136" s="147">
        <f t="shared" si="3"/>
        <v>0</v>
      </c>
      <c r="AR136" s="148" t="s">
        <v>304</v>
      </c>
      <c r="AT136" s="148" t="s">
        <v>300</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5059</v>
      </c>
    </row>
    <row r="137" spans="2:65" s="1" customFormat="1" ht="24.2" customHeight="1">
      <c r="B137" s="32"/>
      <c r="C137" s="138" t="s">
        <v>325</v>
      </c>
      <c r="D137" s="138" t="s">
        <v>264</v>
      </c>
      <c r="E137" s="139" t="s">
        <v>5060</v>
      </c>
      <c r="F137" s="140" t="s">
        <v>5061</v>
      </c>
      <c r="G137" s="141" t="s">
        <v>416</v>
      </c>
      <c r="H137" s="142">
        <v>3.9</v>
      </c>
      <c r="I137" s="143"/>
      <c r="J137" s="142">
        <f t="shared" si="0"/>
        <v>0</v>
      </c>
      <c r="K137" s="140" t="s">
        <v>267</v>
      </c>
      <c r="L137" s="32"/>
      <c r="M137" s="144" t="s">
        <v>1</v>
      </c>
      <c r="N137" s="145" t="s">
        <v>42</v>
      </c>
      <c r="P137" s="146">
        <f t="shared" si="1"/>
        <v>0</v>
      </c>
      <c r="Q137" s="146">
        <v>0.29221</v>
      </c>
      <c r="R137" s="146">
        <f t="shared" si="2"/>
        <v>1.1396190000000002</v>
      </c>
      <c r="S137" s="146">
        <v>0</v>
      </c>
      <c r="T137" s="147">
        <f t="shared" si="3"/>
        <v>0</v>
      </c>
      <c r="AR137" s="148" t="s">
        <v>268</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5062</v>
      </c>
    </row>
    <row r="138" spans="2:65" s="1" customFormat="1" ht="24.2" customHeight="1">
      <c r="B138" s="32"/>
      <c r="C138" s="178" t="s">
        <v>342</v>
      </c>
      <c r="D138" s="178" t="s">
        <v>300</v>
      </c>
      <c r="E138" s="179" t="s">
        <v>5063</v>
      </c>
      <c r="F138" s="180" t="s">
        <v>5064</v>
      </c>
      <c r="G138" s="181" t="s">
        <v>416</v>
      </c>
      <c r="H138" s="182">
        <v>3.9</v>
      </c>
      <c r="I138" s="183"/>
      <c r="J138" s="182">
        <f t="shared" si="0"/>
        <v>0</v>
      </c>
      <c r="K138" s="180" t="s">
        <v>267</v>
      </c>
      <c r="L138" s="184"/>
      <c r="M138" s="185" t="s">
        <v>1</v>
      </c>
      <c r="N138" s="186" t="s">
        <v>42</v>
      </c>
      <c r="P138" s="146">
        <f t="shared" si="1"/>
        <v>0</v>
      </c>
      <c r="Q138" s="146">
        <v>0.021</v>
      </c>
      <c r="R138" s="146">
        <f t="shared" si="2"/>
        <v>0.0819</v>
      </c>
      <c r="S138" s="146">
        <v>0</v>
      </c>
      <c r="T138" s="147">
        <f t="shared" si="3"/>
        <v>0</v>
      </c>
      <c r="AR138" s="148" t="s">
        <v>304</v>
      </c>
      <c r="AT138" s="148" t="s">
        <v>300</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5065</v>
      </c>
    </row>
    <row r="139" spans="2:65" s="1" customFormat="1" ht="33" customHeight="1">
      <c r="B139" s="32"/>
      <c r="C139" s="138" t="s">
        <v>347</v>
      </c>
      <c r="D139" s="138" t="s">
        <v>264</v>
      </c>
      <c r="E139" s="139" t="s">
        <v>5066</v>
      </c>
      <c r="F139" s="140" t="s">
        <v>5067</v>
      </c>
      <c r="G139" s="141" t="s">
        <v>684</v>
      </c>
      <c r="H139" s="142">
        <v>2</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5068</v>
      </c>
    </row>
    <row r="140" spans="2:65" s="1" customFormat="1" ht="24.2" customHeight="1">
      <c r="B140" s="32"/>
      <c r="C140" s="178" t="s">
        <v>351</v>
      </c>
      <c r="D140" s="178" t="s">
        <v>300</v>
      </c>
      <c r="E140" s="179" t="s">
        <v>5069</v>
      </c>
      <c r="F140" s="180" t="s">
        <v>5070</v>
      </c>
      <c r="G140" s="181" t="s">
        <v>684</v>
      </c>
      <c r="H140" s="182">
        <v>2</v>
      </c>
      <c r="I140" s="183"/>
      <c r="J140" s="182">
        <f t="shared" si="0"/>
        <v>0</v>
      </c>
      <c r="K140" s="180" t="s">
        <v>267</v>
      </c>
      <c r="L140" s="184"/>
      <c r="M140" s="185" t="s">
        <v>1</v>
      </c>
      <c r="N140" s="186" t="s">
        <v>42</v>
      </c>
      <c r="P140" s="146">
        <f t="shared" si="1"/>
        <v>0</v>
      </c>
      <c r="Q140" s="146">
        <v>0.0025</v>
      </c>
      <c r="R140" s="146">
        <f t="shared" si="2"/>
        <v>0.005</v>
      </c>
      <c r="S140" s="146">
        <v>0</v>
      </c>
      <c r="T140" s="147">
        <f t="shared" si="3"/>
        <v>0</v>
      </c>
      <c r="AR140" s="148" t="s">
        <v>459</v>
      </c>
      <c r="AT140" s="148" t="s">
        <v>300</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5071</v>
      </c>
    </row>
    <row r="141" spans="2:65" s="1" customFormat="1" ht="21.75" customHeight="1">
      <c r="B141" s="32"/>
      <c r="C141" s="138" t="s">
        <v>355</v>
      </c>
      <c r="D141" s="138" t="s">
        <v>264</v>
      </c>
      <c r="E141" s="139" t="s">
        <v>5072</v>
      </c>
      <c r="F141" s="140" t="s">
        <v>5073</v>
      </c>
      <c r="G141" s="141" t="s">
        <v>416</v>
      </c>
      <c r="H141" s="142">
        <v>39</v>
      </c>
      <c r="I141" s="143"/>
      <c r="J141" s="142">
        <f t="shared" si="0"/>
        <v>0</v>
      </c>
      <c r="K141" s="140" t="s">
        <v>267</v>
      </c>
      <c r="L141" s="32"/>
      <c r="M141" s="144" t="s">
        <v>1</v>
      </c>
      <c r="N141" s="145" t="s">
        <v>42</v>
      </c>
      <c r="P141" s="146">
        <f t="shared" si="1"/>
        <v>0</v>
      </c>
      <c r="Q141" s="146">
        <v>0.00142</v>
      </c>
      <c r="R141" s="146">
        <f t="shared" si="2"/>
        <v>0.05538</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5074</v>
      </c>
    </row>
    <row r="142" spans="2:65" s="1" customFormat="1" ht="21.75" customHeight="1">
      <c r="B142" s="32"/>
      <c r="C142" s="138" t="s">
        <v>359</v>
      </c>
      <c r="D142" s="138" t="s">
        <v>264</v>
      </c>
      <c r="E142" s="139" t="s">
        <v>5075</v>
      </c>
      <c r="F142" s="140" t="s">
        <v>5076</v>
      </c>
      <c r="G142" s="141" t="s">
        <v>416</v>
      </c>
      <c r="H142" s="142">
        <v>40</v>
      </c>
      <c r="I142" s="143"/>
      <c r="J142" s="142">
        <f t="shared" si="0"/>
        <v>0</v>
      </c>
      <c r="K142" s="140" t="s">
        <v>267</v>
      </c>
      <c r="L142" s="32"/>
      <c r="M142" s="144" t="s">
        <v>1</v>
      </c>
      <c r="N142" s="145" t="s">
        <v>42</v>
      </c>
      <c r="P142" s="146">
        <f t="shared" si="1"/>
        <v>0</v>
      </c>
      <c r="Q142" s="146">
        <v>0.00744</v>
      </c>
      <c r="R142" s="146">
        <f t="shared" si="2"/>
        <v>0.29760000000000003</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5077</v>
      </c>
    </row>
    <row r="143" spans="2:65" s="1" customFormat="1" ht="21.75" customHeight="1">
      <c r="B143" s="32"/>
      <c r="C143" s="138" t="s">
        <v>9</v>
      </c>
      <c r="D143" s="138" t="s">
        <v>264</v>
      </c>
      <c r="E143" s="139" t="s">
        <v>5078</v>
      </c>
      <c r="F143" s="140" t="s">
        <v>5079</v>
      </c>
      <c r="G143" s="141" t="s">
        <v>416</v>
      </c>
      <c r="H143" s="142">
        <v>10</v>
      </c>
      <c r="I143" s="143"/>
      <c r="J143" s="142">
        <f t="shared" si="0"/>
        <v>0</v>
      </c>
      <c r="K143" s="140" t="s">
        <v>267</v>
      </c>
      <c r="L143" s="32"/>
      <c r="M143" s="144" t="s">
        <v>1</v>
      </c>
      <c r="N143" s="145" t="s">
        <v>42</v>
      </c>
      <c r="P143" s="146">
        <f t="shared" si="1"/>
        <v>0</v>
      </c>
      <c r="Q143" s="146">
        <v>0.01232</v>
      </c>
      <c r="R143" s="146">
        <f t="shared" si="2"/>
        <v>0.12319999999999999</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5080</v>
      </c>
    </row>
    <row r="144" spans="2:65" s="1" customFormat="1" ht="24.2" customHeight="1">
      <c r="B144" s="32"/>
      <c r="C144" s="138" t="s">
        <v>369</v>
      </c>
      <c r="D144" s="138" t="s">
        <v>264</v>
      </c>
      <c r="E144" s="139" t="s">
        <v>5081</v>
      </c>
      <c r="F144" s="140" t="s">
        <v>5082</v>
      </c>
      <c r="G144" s="141" t="s">
        <v>416</v>
      </c>
      <c r="H144" s="142">
        <v>116</v>
      </c>
      <c r="I144" s="143"/>
      <c r="J144" s="142">
        <f t="shared" si="0"/>
        <v>0</v>
      </c>
      <c r="K144" s="140" t="s">
        <v>267</v>
      </c>
      <c r="L144" s="32"/>
      <c r="M144" s="144" t="s">
        <v>1</v>
      </c>
      <c r="N144" s="145" t="s">
        <v>42</v>
      </c>
      <c r="P144" s="146">
        <f t="shared" si="1"/>
        <v>0</v>
      </c>
      <c r="Q144" s="146">
        <v>0.00162</v>
      </c>
      <c r="R144" s="146">
        <f t="shared" si="2"/>
        <v>0.18791999999999998</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5083</v>
      </c>
    </row>
    <row r="145" spans="2:65" s="1" customFormat="1" ht="24.2" customHeight="1">
      <c r="B145" s="32"/>
      <c r="C145" s="138" t="s">
        <v>376</v>
      </c>
      <c r="D145" s="138" t="s">
        <v>264</v>
      </c>
      <c r="E145" s="139" t="s">
        <v>5084</v>
      </c>
      <c r="F145" s="140" t="s">
        <v>5085</v>
      </c>
      <c r="G145" s="141" t="s">
        <v>416</v>
      </c>
      <c r="H145" s="142">
        <v>20</v>
      </c>
      <c r="I145" s="143"/>
      <c r="J145" s="142">
        <f t="shared" si="0"/>
        <v>0</v>
      </c>
      <c r="K145" s="140" t="s">
        <v>267</v>
      </c>
      <c r="L145" s="32"/>
      <c r="M145" s="144" t="s">
        <v>1</v>
      </c>
      <c r="N145" s="145" t="s">
        <v>42</v>
      </c>
      <c r="P145" s="146">
        <f t="shared" si="1"/>
        <v>0</v>
      </c>
      <c r="Q145" s="146">
        <v>0.00209</v>
      </c>
      <c r="R145" s="146">
        <f t="shared" si="2"/>
        <v>0.0418</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5086</v>
      </c>
    </row>
    <row r="146" spans="2:65" s="1" customFormat="1" ht="24.2" customHeight="1">
      <c r="B146" s="32"/>
      <c r="C146" s="138" t="s">
        <v>381</v>
      </c>
      <c r="D146" s="138" t="s">
        <v>264</v>
      </c>
      <c r="E146" s="139" t="s">
        <v>5087</v>
      </c>
      <c r="F146" s="140" t="s">
        <v>5088</v>
      </c>
      <c r="G146" s="141" t="s">
        <v>416</v>
      </c>
      <c r="H146" s="142">
        <v>136</v>
      </c>
      <c r="I146" s="143"/>
      <c r="J146" s="142">
        <f t="shared" si="0"/>
        <v>0</v>
      </c>
      <c r="K146" s="140" t="s">
        <v>267</v>
      </c>
      <c r="L146" s="32"/>
      <c r="M146" s="144" t="s">
        <v>1</v>
      </c>
      <c r="N146" s="145" t="s">
        <v>42</v>
      </c>
      <c r="P146" s="146">
        <f t="shared" si="1"/>
        <v>0</v>
      </c>
      <c r="Q146" s="146">
        <v>0.00206</v>
      </c>
      <c r="R146" s="146">
        <f t="shared" si="2"/>
        <v>0.28016</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5089</v>
      </c>
    </row>
    <row r="147" spans="2:65" s="1" customFormat="1" ht="24.2" customHeight="1">
      <c r="B147" s="32"/>
      <c r="C147" s="138" t="s">
        <v>396</v>
      </c>
      <c r="D147" s="138" t="s">
        <v>264</v>
      </c>
      <c r="E147" s="139" t="s">
        <v>5090</v>
      </c>
      <c r="F147" s="140" t="s">
        <v>5091</v>
      </c>
      <c r="G147" s="141" t="s">
        <v>416</v>
      </c>
      <c r="H147" s="142">
        <v>20</v>
      </c>
      <c r="I147" s="143"/>
      <c r="J147" s="142">
        <f t="shared" si="0"/>
        <v>0</v>
      </c>
      <c r="K147" s="140" t="s">
        <v>267</v>
      </c>
      <c r="L147" s="32"/>
      <c r="M147" s="144" t="s">
        <v>1</v>
      </c>
      <c r="N147" s="145" t="s">
        <v>42</v>
      </c>
      <c r="P147" s="146">
        <f t="shared" si="1"/>
        <v>0</v>
      </c>
      <c r="Q147" s="146">
        <v>0.00155</v>
      </c>
      <c r="R147" s="146">
        <f t="shared" si="2"/>
        <v>0.031</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5092</v>
      </c>
    </row>
    <row r="148" spans="2:65" s="1" customFormat="1" ht="24.2" customHeight="1">
      <c r="B148" s="32"/>
      <c r="C148" s="138" t="s">
        <v>400</v>
      </c>
      <c r="D148" s="138" t="s">
        <v>264</v>
      </c>
      <c r="E148" s="139" t="s">
        <v>5093</v>
      </c>
      <c r="F148" s="140" t="s">
        <v>5094</v>
      </c>
      <c r="G148" s="141" t="s">
        <v>416</v>
      </c>
      <c r="H148" s="142">
        <v>13</v>
      </c>
      <c r="I148" s="143"/>
      <c r="J148" s="142">
        <f t="shared" si="0"/>
        <v>0</v>
      </c>
      <c r="K148" s="140" t="s">
        <v>267</v>
      </c>
      <c r="L148" s="32"/>
      <c r="M148" s="144" t="s">
        <v>1</v>
      </c>
      <c r="N148" s="145" t="s">
        <v>42</v>
      </c>
      <c r="P148" s="146">
        <f t="shared" si="1"/>
        <v>0</v>
      </c>
      <c r="Q148" s="146">
        <v>0.00191</v>
      </c>
      <c r="R148" s="146">
        <f t="shared" si="2"/>
        <v>0.02483</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5095</v>
      </c>
    </row>
    <row r="149" spans="2:65" s="1" customFormat="1" ht="24.2" customHeight="1">
      <c r="B149" s="32"/>
      <c r="C149" s="138" t="s">
        <v>7</v>
      </c>
      <c r="D149" s="138" t="s">
        <v>264</v>
      </c>
      <c r="E149" s="139" t="s">
        <v>5096</v>
      </c>
      <c r="F149" s="140" t="s">
        <v>5097</v>
      </c>
      <c r="G149" s="141" t="s">
        <v>416</v>
      </c>
      <c r="H149" s="142">
        <v>47</v>
      </c>
      <c r="I149" s="143"/>
      <c r="J149" s="142">
        <f t="shared" si="0"/>
        <v>0</v>
      </c>
      <c r="K149" s="140" t="s">
        <v>267</v>
      </c>
      <c r="L149" s="32"/>
      <c r="M149" s="144" t="s">
        <v>1</v>
      </c>
      <c r="N149" s="145" t="s">
        <v>42</v>
      </c>
      <c r="P149" s="146">
        <f t="shared" si="1"/>
        <v>0</v>
      </c>
      <c r="Q149" s="146">
        <v>0.00048</v>
      </c>
      <c r="R149" s="146">
        <f t="shared" si="2"/>
        <v>0.02256</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5098</v>
      </c>
    </row>
    <row r="150" spans="2:65" s="1" customFormat="1" ht="24.2" customHeight="1">
      <c r="B150" s="32"/>
      <c r="C150" s="138" t="s">
        <v>407</v>
      </c>
      <c r="D150" s="138" t="s">
        <v>264</v>
      </c>
      <c r="E150" s="139" t="s">
        <v>5099</v>
      </c>
      <c r="F150" s="140" t="s">
        <v>5100</v>
      </c>
      <c r="G150" s="141" t="s">
        <v>416</v>
      </c>
      <c r="H150" s="142">
        <v>11</v>
      </c>
      <c r="I150" s="143"/>
      <c r="J150" s="142">
        <f t="shared" si="0"/>
        <v>0</v>
      </c>
      <c r="K150" s="140" t="s">
        <v>267</v>
      </c>
      <c r="L150" s="32"/>
      <c r="M150" s="144" t="s">
        <v>1</v>
      </c>
      <c r="N150" s="145" t="s">
        <v>42</v>
      </c>
      <c r="P150" s="146">
        <f t="shared" si="1"/>
        <v>0</v>
      </c>
      <c r="Q150" s="146">
        <v>0.00071</v>
      </c>
      <c r="R150" s="146">
        <f t="shared" si="2"/>
        <v>0.00781</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5101</v>
      </c>
    </row>
    <row r="151" spans="2:65" s="1" customFormat="1" ht="24.2" customHeight="1">
      <c r="B151" s="32"/>
      <c r="C151" s="138" t="s">
        <v>413</v>
      </c>
      <c r="D151" s="138" t="s">
        <v>264</v>
      </c>
      <c r="E151" s="139" t="s">
        <v>5102</v>
      </c>
      <c r="F151" s="140" t="s">
        <v>5103</v>
      </c>
      <c r="G151" s="141" t="s">
        <v>684</v>
      </c>
      <c r="H151" s="142">
        <v>39</v>
      </c>
      <c r="I151" s="143"/>
      <c r="J151" s="142">
        <f t="shared" si="0"/>
        <v>0</v>
      </c>
      <c r="K151" s="140" t="s">
        <v>267</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5104</v>
      </c>
    </row>
    <row r="152" spans="2:65" s="1" customFormat="1" ht="24.2" customHeight="1">
      <c r="B152" s="32"/>
      <c r="C152" s="138" t="s">
        <v>423</v>
      </c>
      <c r="D152" s="138" t="s">
        <v>264</v>
      </c>
      <c r="E152" s="139" t="s">
        <v>5105</v>
      </c>
      <c r="F152" s="140" t="s">
        <v>5106</v>
      </c>
      <c r="G152" s="141" t="s">
        <v>684</v>
      </c>
      <c r="H152" s="142">
        <v>1</v>
      </c>
      <c r="I152" s="143"/>
      <c r="J152" s="142">
        <f t="shared" si="0"/>
        <v>0</v>
      </c>
      <c r="K152" s="140" t="s">
        <v>267</v>
      </c>
      <c r="L152" s="32"/>
      <c r="M152" s="144" t="s">
        <v>1</v>
      </c>
      <c r="N152" s="145" t="s">
        <v>42</v>
      </c>
      <c r="P152" s="146">
        <f t="shared" si="1"/>
        <v>0</v>
      </c>
      <c r="Q152" s="146">
        <v>0.00101</v>
      </c>
      <c r="R152" s="146">
        <f t="shared" si="2"/>
        <v>0.00101</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5107</v>
      </c>
    </row>
    <row r="153" spans="2:65" s="1" customFormat="1" ht="24.2" customHeight="1">
      <c r="B153" s="32"/>
      <c r="C153" s="138" t="s">
        <v>426</v>
      </c>
      <c r="D153" s="138" t="s">
        <v>264</v>
      </c>
      <c r="E153" s="139" t="s">
        <v>5108</v>
      </c>
      <c r="F153" s="140" t="s">
        <v>5109</v>
      </c>
      <c r="G153" s="141" t="s">
        <v>684</v>
      </c>
      <c r="H153" s="142">
        <v>1</v>
      </c>
      <c r="I153" s="143"/>
      <c r="J153" s="142">
        <f t="shared" si="0"/>
        <v>0</v>
      </c>
      <c r="K153" s="140" t="s">
        <v>267</v>
      </c>
      <c r="L153" s="32"/>
      <c r="M153" s="144" t="s">
        <v>1</v>
      </c>
      <c r="N153" s="145" t="s">
        <v>42</v>
      </c>
      <c r="P153" s="146">
        <f t="shared" si="1"/>
        <v>0</v>
      </c>
      <c r="Q153" s="146">
        <v>0.00495</v>
      </c>
      <c r="R153" s="146">
        <f t="shared" si="2"/>
        <v>0.00495</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5110</v>
      </c>
    </row>
    <row r="154" spans="2:65" s="1" customFormat="1" ht="24.2" customHeight="1">
      <c r="B154" s="32"/>
      <c r="C154" s="138" t="s">
        <v>431</v>
      </c>
      <c r="D154" s="138" t="s">
        <v>264</v>
      </c>
      <c r="E154" s="139" t="s">
        <v>5111</v>
      </c>
      <c r="F154" s="140" t="s">
        <v>5112</v>
      </c>
      <c r="G154" s="141" t="s">
        <v>684</v>
      </c>
      <c r="H154" s="142">
        <v>8</v>
      </c>
      <c r="I154" s="143"/>
      <c r="J154" s="142">
        <f t="shared" si="0"/>
        <v>0</v>
      </c>
      <c r="K154" s="140" t="s">
        <v>267</v>
      </c>
      <c r="L154" s="32"/>
      <c r="M154" s="144" t="s">
        <v>1</v>
      </c>
      <c r="N154" s="145" t="s">
        <v>42</v>
      </c>
      <c r="P154" s="146">
        <f t="shared" si="1"/>
        <v>0</v>
      </c>
      <c r="Q154" s="146">
        <v>0.00115</v>
      </c>
      <c r="R154" s="146">
        <f t="shared" si="2"/>
        <v>0.0092</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5113</v>
      </c>
    </row>
    <row r="155" spans="2:65" s="1" customFormat="1" ht="24.2" customHeight="1">
      <c r="B155" s="32"/>
      <c r="C155" s="178" t="s">
        <v>436</v>
      </c>
      <c r="D155" s="178" t="s">
        <v>300</v>
      </c>
      <c r="E155" s="179" t="s">
        <v>5114</v>
      </c>
      <c r="F155" s="180" t="s">
        <v>5115</v>
      </c>
      <c r="G155" s="181" t="s">
        <v>684</v>
      </c>
      <c r="H155" s="182">
        <v>8</v>
      </c>
      <c r="I155" s="183"/>
      <c r="J155" s="182">
        <f t="shared" si="0"/>
        <v>0</v>
      </c>
      <c r="K155" s="180" t="s">
        <v>267</v>
      </c>
      <c r="L155" s="184"/>
      <c r="M155" s="185" t="s">
        <v>1</v>
      </c>
      <c r="N155" s="186" t="s">
        <v>42</v>
      </c>
      <c r="P155" s="146">
        <f t="shared" si="1"/>
        <v>0</v>
      </c>
      <c r="Q155" s="146">
        <v>0.0029</v>
      </c>
      <c r="R155" s="146">
        <f t="shared" si="2"/>
        <v>0.0232</v>
      </c>
      <c r="S155" s="146">
        <v>0</v>
      </c>
      <c r="T155" s="147">
        <f t="shared" si="3"/>
        <v>0</v>
      </c>
      <c r="AR155" s="148" t="s">
        <v>459</v>
      </c>
      <c r="AT155" s="148" t="s">
        <v>300</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5116</v>
      </c>
    </row>
    <row r="156" spans="2:65" s="1" customFormat="1" ht="55.5" customHeight="1">
      <c r="B156" s="32"/>
      <c r="C156" s="138" t="s">
        <v>441</v>
      </c>
      <c r="D156" s="138" t="s">
        <v>264</v>
      </c>
      <c r="E156" s="139" t="s">
        <v>5117</v>
      </c>
      <c r="F156" s="140" t="s">
        <v>5118</v>
      </c>
      <c r="G156" s="141" t="s">
        <v>416</v>
      </c>
      <c r="H156" s="142">
        <v>94</v>
      </c>
      <c r="I156" s="143"/>
      <c r="J156" s="142">
        <f t="shared" si="0"/>
        <v>0</v>
      </c>
      <c r="K156" s="140" t="s">
        <v>1</v>
      </c>
      <c r="L156" s="32"/>
      <c r="M156" s="144" t="s">
        <v>1</v>
      </c>
      <c r="N156" s="145" t="s">
        <v>42</v>
      </c>
      <c r="P156" s="146">
        <f t="shared" si="1"/>
        <v>0</v>
      </c>
      <c r="Q156" s="146">
        <v>0.0001</v>
      </c>
      <c r="R156" s="146">
        <f t="shared" si="2"/>
        <v>0.0094</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5119</v>
      </c>
    </row>
    <row r="157" spans="2:65" s="1" customFormat="1" ht="55.5" customHeight="1">
      <c r="B157" s="32"/>
      <c r="C157" s="138" t="s">
        <v>446</v>
      </c>
      <c r="D157" s="138" t="s">
        <v>264</v>
      </c>
      <c r="E157" s="139" t="s">
        <v>5120</v>
      </c>
      <c r="F157" s="140" t="s">
        <v>5121</v>
      </c>
      <c r="G157" s="141" t="s">
        <v>416</v>
      </c>
      <c r="H157" s="142">
        <v>220</v>
      </c>
      <c r="I157" s="143"/>
      <c r="J157" s="142">
        <f t="shared" si="0"/>
        <v>0</v>
      </c>
      <c r="K157" s="140" t="s">
        <v>267</v>
      </c>
      <c r="L157" s="32"/>
      <c r="M157" s="144" t="s">
        <v>1</v>
      </c>
      <c r="N157" s="145" t="s">
        <v>42</v>
      </c>
      <c r="P157" s="146">
        <f t="shared" si="1"/>
        <v>0</v>
      </c>
      <c r="Q157" s="146">
        <v>0.00032</v>
      </c>
      <c r="R157" s="146">
        <f t="shared" si="2"/>
        <v>0.0704</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5122</v>
      </c>
    </row>
    <row r="158" spans="2:65" s="1" customFormat="1" ht="16.5" customHeight="1">
      <c r="B158" s="32"/>
      <c r="C158" s="138" t="s">
        <v>451</v>
      </c>
      <c r="D158" s="138" t="s">
        <v>264</v>
      </c>
      <c r="E158" s="139" t="s">
        <v>423</v>
      </c>
      <c r="F158" s="140" t="s">
        <v>5123</v>
      </c>
      <c r="G158" s="141" t="s">
        <v>5124</v>
      </c>
      <c r="H158" s="142">
        <v>53</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268</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268</v>
      </c>
      <c r="BM158" s="148" t="s">
        <v>571</v>
      </c>
    </row>
    <row r="159" spans="2:65" s="1" customFormat="1" ht="16.5" customHeight="1">
      <c r="B159" s="32"/>
      <c r="C159" s="138" t="s">
        <v>189</v>
      </c>
      <c r="D159" s="138" t="s">
        <v>264</v>
      </c>
      <c r="E159" s="139" t="s">
        <v>426</v>
      </c>
      <c r="F159" s="140" t="s">
        <v>5125</v>
      </c>
      <c r="G159" s="141" t="s">
        <v>5124</v>
      </c>
      <c r="H159" s="142">
        <v>255</v>
      </c>
      <c r="I159" s="143"/>
      <c r="J159" s="142">
        <f t="shared" si="0"/>
        <v>0</v>
      </c>
      <c r="K159" s="140" t="s">
        <v>1</v>
      </c>
      <c r="L159" s="32"/>
      <c r="M159" s="144" t="s">
        <v>1</v>
      </c>
      <c r="N159" s="145" t="s">
        <v>42</v>
      </c>
      <c r="P159" s="146">
        <f t="shared" si="1"/>
        <v>0</v>
      </c>
      <c r="Q159" s="146">
        <v>0</v>
      </c>
      <c r="R159" s="146">
        <f t="shared" si="2"/>
        <v>0</v>
      </c>
      <c r="S159" s="146">
        <v>0</v>
      </c>
      <c r="T159" s="147">
        <f t="shared" si="3"/>
        <v>0</v>
      </c>
      <c r="AR159" s="148" t="s">
        <v>268</v>
      </c>
      <c r="AT159" s="148" t="s">
        <v>264</v>
      </c>
      <c r="AU159" s="148" t="s">
        <v>87</v>
      </c>
      <c r="AY159" s="17" t="s">
        <v>262</v>
      </c>
      <c r="BE159" s="149">
        <f t="shared" si="4"/>
        <v>0</v>
      </c>
      <c r="BF159" s="149">
        <f t="shared" si="5"/>
        <v>0</v>
      </c>
      <c r="BG159" s="149">
        <f t="shared" si="6"/>
        <v>0</v>
      </c>
      <c r="BH159" s="149">
        <f t="shared" si="7"/>
        <v>0</v>
      </c>
      <c r="BI159" s="149">
        <f t="shared" si="8"/>
        <v>0</v>
      </c>
      <c r="BJ159" s="17" t="s">
        <v>85</v>
      </c>
      <c r="BK159" s="149">
        <f t="shared" si="9"/>
        <v>0</v>
      </c>
      <c r="BL159" s="17" t="s">
        <v>268</v>
      </c>
      <c r="BM159" s="148" t="s">
        <v>592</v>
      </c>
    </row>
    <row r="160" spans="2:65" s="1" customFormat="1" ht="24.2" customHeight="1">
      <c r="B160" s="32"/>
      <c r="C160" s="138" t="s">
        <v>459</v>
      </c>
      <c r="D160" s="138" t="s">
        <v>264</v>
      </c>
      <c r="E160" s="139" t="s">
        <v>431</v>
      </c>
      <c r="F160" s="140" t="s">
        <v>5126</v>
      </c>
      <c r="G160" s="141" t="s">
        <v>684</v>
      </c>
      <c r="H160" s="142">
        <v>3</v>
      </c>
      <c r="I160" s="143"/>
      <c r="J160" s="142">
        <f t="shared" si="0"/>
        <v>0</v>
      </c>
      <c r="K160" s="140" t="s">
        <v>1</v>
      </c>
      <c r="L160" s="32"/>
      <c r="M160" s="144" t="s">
        <v>1</v>
      </c>
      <c r="N160" s="145" t="s">
        <v>42</v>
      </c>
      <c r="P160" s="146">
        <f t="shared" si="1"/>
        <v>0</v>
      </c>
      <c r="Q160" s="146">
        <v>0</v>
      </c>
      <c r="R160" s="146">
        <f t="shared" si="2"/>
        <v>0</v>
      </c>
      <c r="S160" s="146">
        <v>0</v>
      </c>
      <c r="T160" s="147">
        <f t="shared" si="3"/>
        <v>0</v>
      </c>
      <c r="AR160" s="148" t="s">
        <v>268</v>
      </c>
      <c r="AT160" s="148" t="s">
        <v>264</v>
      </c>
      <c r="AU160" s="148" t="s">
        <v>87</v>
      </c>
      <c r="AY160" s="17" t="s">
        <v>262</v>
      </c>
      <c r="BE160" s="149">
        <f t="shared" si="4"/>
        <v>0</v>
      </c>
      <c r="BF160" s="149">
        <f t="shared" si="5"/>
        <v>0</v>
      </c>
      <c r="BG160" s="149">
        <f t="shared" si="6"/>
        <v>0</v>
      </c>
      <c r="BH160" s="149">
        <f t="shared" si="7"/>
        <v>0</v>
      </c>
      <c r="BI160" s="149">
        <f t="shared" si="8"/>
        <v>0</v>
      </c>
      <c r="BJ160" s="17" t="s">
        <v>85</v>
      </c>
      <c r="BK160" s="149">
        <f t="shared" si="9"/>
        <v>0</v>
      </c>
      <c r="BL160" s="17" t="s">
        <v>268</v>
      </c>
      <c r="BM160" s="148" t="s">
        <v>615</v>
      </c>
    </row>
    <row r="161" spans="2:65" s="1" customFormat="1" ht="16.5" customHeight="1">
      <c r="B161" s="32"/>
      <c r="C161" s="138" t="s">
        <v>467</v>
      </c>
      <c r="D161" s="138" t="s">
        <v>264</v>
      </c>
      <c r="E161" s="139" t="s">
        <v>436</v>
      </c>
      <c r="F161" s="140" t="s">
        <v>5127</v>
      </c>
      <c r="G161" s="141" t="s">
        <v>706</v>
      </c>
      <c r="H161" s="142">
        <v>1</v>
      </c>
      <c r="I161" s="143"/>
      <c r="J161" s="142">
        <f t="shared" si="0"/>
        <v>0</v>
      </c>
      <c r="K161" s="140" t="s">
        <v>1</v>
      </c>
      <c r="L161" s="32"/>
      <c r="M161" s="144" t="s">
        <v>1</v>
      </c>
      <c r="N161" s="145" t="s">
        <v>42</v>
      </c>
      <c r="P161" s="146">
        <f t="shared" si="1"/>
        <v>0</v>
      </c>
      <c r="Q161" s="146">
        <v>0</v>
      </c>
      <c r="R161" s="146">
        <f t="shared" si="2"/>
        <v>0</v>
      </c>
      <c r="S161" s="146">
        <v>0</v>
      </c>
      <c r="T161" s="147">
        <f t="shared" si="3"/>
        <v>0</v>
      </c>
      <c r="AR161" s="148" t="s">
        <v>268</v>
      </c>
      <c r="AT161" s="148" t="s">
        <v>264</v>
      </c>
      <c r="AU161" s="148" t="s">
        <v>87</v>
      </c>
      <c r="AY161" s="17" t="s">
        <v>262</v>
      </c>
      <c r="BE161" s="149">
        <f t="shared" si="4"/>
        <v>0</v>
      </c>
      <c r="BF161" s="149">
        <f t="shared" si="5"/>
        <v>0</v>
      </c>
      <c r="BG161" s="149">
        <f t="shared" si="6"/>
        <v>0</v>
      </c>
      <c r="BH161" s="149">
        <f t="shared" si="7"/>
        <v>0</v>
      </c>
      <c r="BI161" s="149">
        <f t="shared" si="8"/>
        <v>0</v>
      </c>
      <c r="BJ161" s="17" t="s">
        <v>85</v>
      </c>
      <c r="BK161" s="149">
        <f t="shared" si="9"/>
        <v>0</v>
      </c>
      <c r="BL161" s="17" t="s">
        <v>268</v>
      </c>
      <c r="BM161" s="148" t="s">
        <v>631</v>
      </c>
    </row>
    <row r="162" spans="2:65" s="1" customFormat="1" ht="24.2" customHeight="1">
      <c r="B162" s="32"/>
      <c r="C162" s="138" t="s">
        <v>472</v>
      </c>
      <c r="D162" s="138" t="s">
        <v>264</v>
      </c>
      <c r="E162" s="139" t="s">
        <v>441</v>
      </c>
      <c r="F162" s="140" t="s">
        <v>5128</v>
      </c>
      <c r="G162" s="141" t="s">
        <v>684</v>
      </c>
      <c r="H162" s="142">
        <v>4</v>
      </c>
      <c r="I162" s="143"/>
      <c r="J162" s="142">
        <f t="shared" si="0"/>
        <v>0</v>
      </c>
      <c r="K162" s="140" t="s">
        <v>1</v>
      </c>
      <c r="L162" s="32"/>
      <c r="M162" s="144" t="s">
        <v>1</v>
      </c>
      <c r="N162" s="145" t="s">
        <v>42</v>
      </c>
      <c r="P162" s="146">
        <f t="shared" si="1"/>
        <v>0</v>
      </c>
      <c r="Q162" s="146">
        <v>0</v>
      </c>
      <c r="R162" s="146">
        <f t="shared" si="2"/>
        <v>0</v>
      </c>
      <c r="S162" s="146">
        <v>0</v>
      </c>
      <c r="T162" s="147">
        <f t="shared" si="3"/>
        <v>0</v>
      </c>
      <c r="AR162" s="148" t="s">
        <v>268</v>
      </c>
      <c r="AT162" s="148" t="s">
        <v>264</v>
      </c>
      <c r="AU162" s="148" t="s">
        <v>87</v>
      </c>
      <c r="AY162" s="17" t="s">
        <v>262</v>
      </c>
      <c r="BE162" s="149">
        <f t="shared" si="4"/>
        <v>0</v>
      </c>
      <c r="BF162" s="149">
        <f t="shared" si="5"/>
        <v>0</v>
      </c>
      <c r="BG162" s="149">
        <f t="shared" si="6"/>
        <v>0</v>
      </c>
      <c r="BH162" s="149">
        <f t="shared" si="7"/>
        <v>0</v>
      </c>
      <c r="BI162" s="149">
        <f t="shared" si="8"/>
        <v>0</v>
      </c>
      <c r="BJ162" s="17" t="s">
        <v>85</v>
      </c>
      <c r="BK162" s="149">
        <f t="shared" si="9"/>
        <v>0</v>
      </c>
      <c r="BL162" s="17" t="s">
        <v>268</v>
      </c>
      <c r="BM162" s="148" t="s">
        <v>646</v>
      </c>
    </row>
    <row r="163" spans="2:65" s="1" customFormat="1" ht="16.5" customHeight="1">
      <c r="B163" s="32"/>
      <c r="C163" s="138" t="s">
        <v>476</v>
      </c>
      <c r="D163" s="138" t="s">
        <v>264</v>
      </c>
      <c r="E163" s="139" t="s">
        <v>446</v>
      </c>
      <c r="F163" s="140" t="s">
        <v>5129</v>
      </c>
      <c r="G163" s="141" t="s">
        <v>706</v>
      </c>
      <c r="H163" s="142">
        <v>1</v>
      </c>
      <c r="I163" s="143"/>
      <c r="J163" s="142">
        <f t="shared" si="0"/>
        <v>0</v>
      </c>
      <c r="K163" s="140" t="s">
        <v>1</v>
      </c>
      <c r="L163" s="32"/>
      <c r="M163" s="144" t="s">
        <v>1</v>
      </c>
      <c r="N163" s="145" t="s">
        <v>42</v>
      </c>
      <c r="P163" s="146">
        <f t="shared" si="1"/>
        <v>0</v>
      </c>
      <c r="Q163" s="146">
        <v>0</v>
      </c>
      <c r="R163" s="146">
        <f t="shared" si="2"/>
        <v>0</v>
      </c>
      <c r="S163" s="146">
        <v>0</v>
      </c>
      <c r="T163" s="147">
        <f t="shared" si="3"/>
        <v>0</v>
      </c>
      <c r="AR163" s="148" t="s">
        <v>268</v>
      </c>
      <c r="AT163" s="148" t="s">
        <v>264</v>
      </c>
      <c r="AU163" s="148" t="s">
        <v>87</v>
      </c>
      <c r="AY163" s="17" t="s">
        <v>262</v>
      </c>
      <c r="BE163" s="149">
        <f t="shared" si="4"/>
        <v>0</v>
      </c>
      <c r="BF163" s="149">
        <f t="shared" si="5"/>
        <v>0</v>
      </c>
      <c r="BG163" s="149">
        <f t="shared" si="6"/>
        <v>0</v>
      </c>
      <c r="BH163" s="149">
        <f t="shared" si="7"/>
        <v>0</v>
      </c>
      <c r="BI163" s="149">
        <f t="shared" si="8"/>
        <v>0</v>
      </c>
      <c r="BJ163" s="17" t="s">
        <v>85</v>
      </c>
      <c r="BK163" s="149">
        <f t="shared" si="9"/>
        <v>0</v>
      </c>
      <c r="BL163" s="17" t="s">
        <v>268</v>
      </c>
      <c r="BM163" s="148" t="s">
        <v>656</v>
      </c>
    </row>
    <row r="164" spans="2:65" s="1" customFormat="1" ht="16.5" customHeight="1">
      <c r="B164" s="32"/>
      <c r="C164" s="138" t="s">
        <v>480</v>
      </c>
      <c r="D164" s="138" t="s">
        <v>264</v>
      </c>
      <c r="E164" s="139" t="s">
        <v>451</v>
      </c>
      <c r="F164" s="140" t="s">
        <v>5130</v>
      </c>
      <c r="G164" s="141" t="s">
        <v>706</v>
      </c>
      <c r="H164" s="142">
        <v>13</v>
      </c>
      <c r="I164" s="143"/>
      <c r="J164" s="142">
        <f t="shared" si="0"/>
        <v>0</v>
      </c>
      <c r="K164" s="140" t="s">
        <v>1</v>
      </c>
      <c r="L164" s="32"/>
      <c r="M164" s="144" t="s">
        <v>1</v>
      </c>
      <c r="N164" s="145" t="s">
        <v>42</v>
      </c>
      <c r="P164" s="146">
        <f t="shared" si="1"/>
        <v>0</v>
      </c>
      <c r="Q164" s="146">
        <v>0</v>
      </c>
      <c r="R164" s="146">
        <f t="shared" si="2"/>
        <v>0</v>
      </c>
      <c r="S164" s="146">
        <v>0</v>
      </c>
      <c r="T164" s="147">
        <f t="shared" si="3"/>
        <v>0</v>
      </c>
      <c r="AR164" s="148" t="s">
        <v>268</v>
      </c>
      <c r="AT164" s="148" t="s">
        <v>264</v>
      </c>
      <c r="AU164" s="148" t="s">
        <v>87</v>
      </c>
      <c r="AY164" s="17" t="s">
        <v>262</v>
      </c>
      <c r="BE164" s="149">
        <f t="shared" si="4"/>
        <v>0</v>
      </c>
      <c r="BF164" s="149">
        <f t="shared" si="5"/>
        <v>0</v>
      </c>
      <c r="BG164" s="149">
        <f t="shared" si="6"/>
        <v>0</v>
      </c>
      <c r="BH164" s="149">
        <f t="shared" si="7"/>
        <v>0</v>
      </c>
      <c r="BI164" s="149">
        <f t="shared" si="8"/>
        <v>0</v>
      </c>
      <c r="BJ164" s="17" t="s">
        <v>85</v>
      </c>
      <c r="BK164" s="149">
        <f t="shared" si="9"/>
        <v>0</v>
      </c>
      <c r="BL164" s="17" t="s">
        <v>268</v>
      </c>
      <c r="BM164" s="148" t="s">
        <v>664</v>
      </c>
    </row>
    <row r="165" spans="2:65" s="1" customFormat="1" ht="16.5" customHeight="1">
      <c r="B165" s="32"/>
      <c r="C165" s="138" t="s">
        <v>484</v>
      </c>
      <c r="D165" s="138" t="s">
        <v>264</v>
      </c>
      <c r="E165" s="139" t="s">
        <v>189</v>
      </c>
      <c r="F165" s="140" t="s">
        <v>5131</v>
      </c>
      <c r="G165" s="141" t="s">
        <v>416</v>
      </c>
      <c r="H165" s="142">
        <v>8</v>
      </c>
      <c r="I165" s="143"/>
      <c r="J165" s="142">
        <f t="shared" si="0"/>
        <v>0</v>
      </c>
      <c r="K165" s="140" t="s">
        <v>1</v>
      </c>
      <c r="L165" s="32"/>
      <c r="M165" s="144" t="s">
        <v>1</v>
      </c>
      <c r="N165" s="145" t="s">
        <v>42</v>
      </c>
      <c r="P165" s="146">
        <f t="shared" si="1"/>
        <v>0</v>
      </c>
      <c r="Q165" s="146">
        <v>0</v>
      </c>
      <c r="R165" s="146">
        <f t="shared" si="2"/>
        <v>0</v>
      </c>
      <c r="S165" s="146">
        <v>0</v>
      </c>
      <c r="T165" s="147">
        <f t="shared" si="3"/>
        <v>0</v>
      </c>
      <c r="AR165" s="148" t="s">
        <v>268</v>
      </c>
      <c r="AT165" s="148" t="s">
        <v>264</v>
      </c>
      <c r="AU165" s="148" t="s">
        <v>87</v>
      </c>
      <c r="AY165" s="17" t="s">
        <v>262</v>
      </c>
      <c r="BE165" s="149">
        <f t="shared" si="4"/>
        <v>0</v>
      </c>
      <c r="BF165" s="149">
        <f t="shared" si="5"/>
        <v>0</v>
      </c>
      <c r="BG165" s="149">
        <f t="shared" si="6"/>
        <v>0</v>
      </c>
      <c r="BH165" s="149">
        <f t="shared" si="7"/>
        <v>0</v>
      </c>
      <c r="BI165" s="149">
        <f t="shared" si="8"/>
        <v>0</v>
      </c>
      <c r="BJ165" s="17" t="s">
        <v>85</v>
      </c>
      <c r="BK165" s="149">
        <f t="shared" si="9"/>
        <v>0</v>
      </c>
      <c r="BL165" s="17" t="s">
        <v>268</v>
      </c>
      <c r="BM165" s="148" t="s">
        <v>677</v>
      </c>
    </row>
    <row r="166" spans="2:65" s="1" customFormat="1" ht="16.5" customHeight="1">
      <c r="B166" s="32"/>
      <c r="C166" s="138" t="s">
        <v>492</v>
      </c>
      <c r="D166" s="138" t="s">
        <v>264</v>
      </c>
      <c r="E166" s="139" t="s">
        <v>459</v>
      </c>
      <c r="F166" s="140" t="s">
        <v>5132</v>
      </c>
      <c r="G166" s="141" t="s">
        <v>2447</v>
      </c>
      <c r="H166" s="142">
        <v>17</v>
      </c>
      <c r="I166" s="143"/>
      <c r="J166" s="142">
        <f t="shared" si="0"/>
        <v>0</v>
      </c>
      <c r="K166" s="140" t="s">
        <v>1</v>
      </c>
      <c r="L166" s="32"/>
      <c r="M166" s="144" t="s">
        <v>1</v>
      </c>
      <c r="N166" s="145" t="s">
        <v>42</v>
      </c>
      <c r="P166" s="146">
        <f t="shared" si="1"/>
        <v>0</v>
      </c>
      <c r="Q166" s="146">
        <v>0</v>
      </c>
      <c r="R166" s="146">
        <f t="shared" si="2"/>
        <v>0</v>
      </c>
      <c r="S166" s="146">
        <v>0</v>
      </c>
      <c r="T166" s="147">
        <f t="shared" si="3"/>
        <v>0</v>
      </c>
      <c r="AR166" s="148" t="s">
        <v>268</v>
      </c>
      <c r="AT166" s="148" t="s">
        <v>264</v>
      </c>
      <c r="AU166" s="148" t="s">
        <v>87</v>
      </c>
      <c r="AY166" s="17" t="s">
        <v>262</v>
      </c>
      <c r="BE166" s="149">
        <f t="shared" si="4"/>
        <v>0</v>
      </c>
      <c r="BF166" s="149">
        <f t="shared" si="5"/>
        <v>0</v>
      </c>
      <c r="BG166" s="149">
        <f t="shared" si="6"/>
        <v>0</v>
      </c>
      <c r="BH166" s="149">
        <f t="shared" si="7"/>
        <v>0</v>
      </c>
      <c r="BI166" s="149">
        <f t="shared" si="8"/>
        <v>0</v>
      </c>
      <c r="BJ166" s="17" t="s">
        <v>85</v>
      </c>
      <c r="BK166" s="149">
        <f t="shared" si="9"/>
        <v>0</v>
      </c>
      <c r="BL166" s="17" t="s">
        <v>268</v>
      </c>
      <c r="BM166" s="148" t="s">
        <v>686</v>
      </c>
    </row>
    <row r="167" spans="2:65" s="1" customFormat="1" ht="16.5" customHeight="1">
      <c r="B167" s="32"/>
      <c r="C167" s="138" t="s">
        <v>498</v>
      </c>
      <c r="D167" s="138" t="s">
        <v>264</v>
      </c>
      <c r="E167" s="139" t="s">
        <v>472</v>
      </c>
      <c r="F167" s="140" t="s">
        <v>5133</v>
      </c>
      <c r="G167" s="141" t="s">
        <v>5134</v>
      </c>
      <c r="H167" s="142">
        <v>80</v>
      </c>
      <c r="I167" s="143"/>
      <c r="J167" s="142">
        <f t="shared" si="0"/>
        <v>0</v>
      </c>
      <c r="K167" s="140" t="s">
        <v>1</v>
      </c>
      <c r="L167" s="32"/>
      <c r="M167" s="144" t="s">
        <v>1</v>
      </c>
      <c r="N167" s="145" t="s">
        <v>42</v>
      </c>
      <c r="P167" s="146">
        <f t="shared" si="1"/>
        <v>0</v>
      </c>
      <c r="Q167" s="146">
        <v>0</v>
      </c>
      <c r="R167" s="146">
        <f t="shared" si="2"/>
        <v>0</v>
      </c>
      <c r="S167" s="146">
        <v>0</v>
      </c>
      <c r="T167" s="147">
        <f t="shared" si="3"/>
        <v>0</v>
      </c>
      <c r="AR167" s="148" t="s">
        <v>268</v>
      </c>
      <c r="AT167" s="148" t="s">
        <v>264</v>
      </c>
      <c r="AU167" s="148" t="s">
        <v>87</v>
      </c>
      <c r="AY167" s="17" t="s">
        <v>262</v>
      </c>
      <c r="BE167" s="149">
        <f t="shared" si="4"/>
        <v>0</v>
      </c>
      <c r="BF167" s="149">
        <f t="shared" si="5"/>
        <v>0</v>
      </c>
      <c r="BG167" s="149">
        <f t="shared" si="6"/>
        <v>0</v>
      </c>
      <c r="BH167" s="149">
        <f t="shared" si="7"/>
        <v>0</v>
      </c>
      <c r="BI167" s="149">
        <f t="shared" si="8"/>
        <v>0</v>
      </c>
      <c r="BJ167" s="17" t="s">
        <v>85</v>
      </c>
      <c r="BK167" s="149">
        <f t="shared" si="9"/>
        <v>0</v>
      </c>
      <c r="BL167" s="17" t="s">
        <v>268</v>
      </c>
      <c r="BM167" s="148" t="s">
        <v>703</v>
      </c>
    </row>
    <row r="168" spans="2:65" s="1" customFormat="1" ht="16.5" customHeight="1">
      <c r="B168" s="32"/>
      <c r="C168" s="138" t="s">
        <v>503</v>
      </c>
      <c r="D168" s="138" t="s">
        <v>264</v>
      </c>
      <c r="E168" s="139" t="s">
        <v>476</v>
      </c>
      <c r="F168" s="140" t="s">
        <v>5135</v>
      </c>
      <c r="G168" s="141" t="s">
        <v>5134</v>
      </c>
      <c r="H168" s="142">
        <v>20</v>
      </c>
      <c r="I168" s="143"/>
      <c r="J168" s="142">
        <f t="shared" si="0"/>
        <v>0</v>
      </c>
      <c r="K168" s="140" t="s">
        <v>1</v>
      </c>
      <c r="L168" s="32"/>
      <c r="M168" s="144" t="s">
        <v>1</v>
      </c>
      <c r="N168" s="145" t="s">
        <v>42</v>
      </c>
      <c r="P168" s="146">
        <f t="shared" si="1"/>
        <v>0</v>
      </c>
      <c r="Q168" s="146">
        <v>0</v>
      </c>
      <c r="R168" s="146">
        <f t="shared" si="2"/>
        <v>0</v>
      </c>
      <c r="S168" s="146">
        <v>0</v>
      </c>
      <c r="T168" s="147">
        <f t="shared" si="3"/>
        <v>0</v>
      </c>
      <c r="AR168" s="148" t="s">
        <v>268</v>
      </c>
      <c r="AT168" s="148" t="s">
        <v>264</v>
      </c>
      <c r="AU168" s="148" t="s">
        <v>87</v>
      </c>
      <c r="AY168" s="17" t="s">
        <v>262</v>
      </c>
      <c r="BE168" s="149">
        <f t="shared" si="4"/>
        <v>0</v>
      </c>
      <c r="BF168" s="149">
        <f t="shared" si="5"/>
        <v>0</v>
      </c>
      <c r="BG168" s="149">
        <f t="shared" si="6"/>
        <v>0</v>
      </c>
      <c r="BH168" s="149">
        <f t="shared" si="7"/>
        <v>0</v>
      </c>
      <c r="BI168" s="149">
        <f t="shared" si="8"/>
        <v>0</v>
      </c>
      <c r="BJ168" s="17" t="s">
        <v>85</v>
      </c>
      <c r="BK168" s="149">
        <f t="shared" si="9"/>
        <v>0</v>
      </c>
      <c r="BL168" s="17" t="s">
        <v>268</v>
      </c>
      <c r="BM168" s="148" t="s">
        <v>715</v>
      </c>
    </row>
    <row r="169" spans="2:65" s="1" customFormat="1" ht="44.25" customHeight="1">
      <c r="B169" s="32"/>
      <c r="C169" s="138" t="s">
        <v>511</v>
      </c>
      <c r="D169" s="138" t="s">
        <v>264</v>
      </c>
      <c r="E169" s="139" t="s">
        <v>5136</v>
      </c>
      <c r="F169" s="140" t="s">
        <v>5137</v>
      </c>
      <c r="G169" s="141" t="s">
        <v>794</v>
      </c>
      <c r="H169" s="143"/>
      <c r="I169" s="143"/>
      <c r="J169" s="142">
        <f t="shared" si="0"/>
        <v>0</v>
      </c>
      <c r="K169" s="140" t="s">
        <v>267</v>
      </c>
      <c r="L169" s="32"/>
      <c r="M169" s="144" t="s">
        <v>1</v>
      </c>
      <c r="N169" s="145" t="s">
        <v>42</v>
      </c>
      <c r="P169" s="146">
        <f t="shared" si="1"/>
        <v>0</v>
      </c>
      <c r="Q169" s="146">
        <v>0</v>
      </c>
      <c r="R169" s="146">
        <f t="shared" si="2"/>
        <v>0</v>
      </c>
      <c r="S169" s="146">
        <v>0</v>
      </c>
      <c r="T169" s="147">
        <f t="shared" si="3"/>
        <v>0</v>
      </c>
      <c r="AR169" s="148" t="s">
        <v>369</v>
      </c>
      <c r="AT169" s="148" t="s">
        <v>264</v>
      </c>
      <c r="AU169" s="148" t="s">
        <v>87</v>
      </c>
      <c r="AY169" s="17" t="s">
        <v>262</v>
      </c>
      <c r="BE169" s="149">
        <f t="shared" si="4"/>
        <v>0</v>
      </c>
      <c r="BF169" s="149">
        <f t="shared" si="5"/>
        <v>0</v>
      </c>
      <c r="BG169" s="149">
        <f t="shared" si="6"/>
        <v>0</v>
      </c>
      <c r="BH169" s="149">
        <f t="shared" si="7"/>
        <v>0</v>
      </c>
      <c r="BI169" s="149">
        <f t="shared" si="8"/>
        <v>0</v>
      </c>
      <c r="BJ169" s="17" t="s">
        <v>85</v>
      </c>
      <c r="BK169" s="149">
        <f t="shared" si="9"/>
        <v>0</v>
      </c>
      <c r="BL169" s="17" t="s">
        <v>369</v>
      </c>
      <c r="BM169" s="148" t="s">
        <v>5138</v>
      </c>
    </row>
    <row r="170" spans="2:63" s="11" customFormat="1" ht="22.9" customHeight="1">
      <c r="B170" s="126"/>
      <c r="D170" s="127" t="s">
        <v>76</v>
      </c>
      <c r="E170" s="136" t="s">
        <v>5139</v>
      </c>
      <c r="F170" s="136" t="s">
        <v>5140</v>
      </c>
      <c r="I170" s="129"/>
      <c r="J170" s="137">
        <f>BK170</f>
        <v>0</v>
      </c>
      <c r="L170" s="126"/>
      <c r="M170" s="131"/>
      <c r="P170" s="132">
        <f>SUM(P171:P218)</f>
        <v>0</v>
      </c>
      <c r="R170" s="132">
        <f>SUM(R171:R218)</f>
        <v>1.0706180000000003</v>
      </c>
      <c r="T170" s="133">
        <f>SUM(T171:T218)</f>
        <v>0</v>
      </c>
      <c r="AR170" s="127" t="s">
        <v>87</v>
      </c>
      <c r="AT170" s="134" t="s">
        <v>76</v>
      </c>
      <c r="AU170" s="134" t="s">
        <v>85</v>
      </c>
      <c r="AY170" s="127" t="s">
        <v>262</v>
      </c>
      <c r="BK170" s="135">
        <f>SUM(BK171:BK218)</f>
        <v>0</v>
      </c>
    </row>
    <row r="171" spans="2:65" s="1" customFormat="1" ht="24.2" customHeight="1">
      <c r="B171" s="32"/>
      <c r="C171" s="138" t="s">
        <v>529</v>
      </c>
      <c r="D171" s="138" t="s">
        <v>264</v>
      </c>
      <c r="E171" s="139" t="s">
        <v>5141</v>
      </c>
      <c r="F171" s="140" t="s">
        <v>5142</v>
      </c>
      <c r="G171" s="141" t="s">
        <v>684</v>
      </c>
      <c r="H171" s="142">
        <v>42</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369</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369</v>
      </c>
      <c r="BM171" s="148" t="s">
        <v>5143</v>
      </c>
    </row>
    <row r="172" spans="2:65" s="1" customFormat="1" ht="33" customHeight="1">
      <c r="B172" s="32"/>
      <c r="C172" s="138" t="s">
        <v>534</v>
      </c>
      <c r="D172" s="138" t="s">
        <v>264</v>
      </c>
      <c r="E172" s="139" t="s">
        <v>5144</v>
      </c>
      <c r="F172" s="140" t="s">
        <v>5145</v>
      </c>
      <c r="G172" s="141" t="s">
        <v>416</v>
      </c>
      <c r="H172" s="142">
        <v>353</v>
      </c>
      <c r="I172" s="143"/>
      <c r="J172" s="142">
        <f>ROUND(I172*H172,2)</f>
        <v>0</v>
      </c>
      <c r="K172" s="140" t="s">
        <v>267</v>
      </c>
      <c r="L172" s="32"/>
      <c r="M172" s="144" t="s">
        <v>1</v>
      </c>
      <c r="N172" s="145" t="s">
        <v>42</v>
      </c>
      <c r="P172" s="146">
        <f>O172*H172</f>
        <v>0</v>
      </c>
      <c r="Q172" s="146">
        <v>1E-05</v>
      </c>
      <c r="R172" s="146">
        <f>Q172*H172</f>
        <v>0.00353</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5146</v>
      </c>
    </row>
    <row r="173" spans="2:65" s="1" customFormat="1" ht="37.9" customHeight="1">
      <c r="B173" s="32"/>
      <c r="C173" s="138" t="s">
        <v>538</v>
      </c>
      <c r="D173" s="138" t="s">
        <v>264</v>
      </c>
      <c r="E173" s="139" t="s">
        <v>5147</v>
      </c>
      <c r="F173" s="140" t="s">
        <v>5148</v>
      </c>
      <c r="G173" s="141" t="s">
        <v>416</v>
      </c>
      <c r="H173" s="142">
        <v>10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5149</v>
      </c>
    </row>
    <row r="174" spans="2:65" s="1" customFormat="1" ht="21.75" customHeight="1">
      <c r="B174" s="32"/>
      <c r="C174" s="178" t="s">
        <v>545</v>
      </c>
      <c r="D174" s="178" t="s">
        <v>300</v>
      </c>
      <c r="E174" s="179" t="s">
        <v>5150</v>
      </c>
      <c r="F174" s="180" t="s">
        <v>5151</v>
      </c>
      <c r="G174" s="181" t="s">
        <v>416</v>
      </c>
      <c r="H174" s="182">
        <v>11</v>
      </c>
      <c r="I174" s="183"/>
      <c r="J174" s="182">
        <f>ROUND(I174*H174,2)</f>
        <v>0</v>
      </c>
      <c r="K174" s="180" t="s">
        <v>267</v>
      </c>
      <c r="L174" s="184"/>
      <c r="M174" s="185" t="s">
        <v>1</v>
      </c>
      <c r="N174" s="186" t="s">
        <v>42</v>
      </c>
      <c r="P174" s="146">
        <f>O174*H174</f>
        <v>0</v>
      </c>
      <c r="Q174" s="146">
        <v>0.00106</v>
      </c>
      <c r="R174" s="146">
        <f>Q174*H174</f>
        <v>0.01166</v>
      </c>
      <c r="S174" s="146">
        <v>0</v>
      </c>
      <c r="T174" s="147">
        <f>S174*H174</f>
        <v>0</v>
      </c>
      <c r="AR174" s="148" t="s">
        <v>304</v>
      </c>
      <c r="AT174" s="148" t="s">
        <v>300</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5152</v>
      </c>
    </row>
    <row r="175" spans="2:51" s="12" customFormat="1" ht="11.25">
      <c r="B175" s="150"/>
      <c r="D175" s="151" t="s">
        <v>270</v>
      </c>
      <c r="F175" s="153" t="s">
        <v>5153</v>
      </c>
      <c r="H175" s="154">
        <v>11</v>
      </c>
      <c r="I175" s="155"/>
      <c r="L175" s="150"/>
      <c r="M175" s="156"/>
      <c r="T175" s="157"/>
      <c r="AT175" s="152" t="s">
        <v>270</v>
      </c>
      <c r="AU175" s="152" t="s">
        <v>87</v>
      </c>
      <c r="AV175" s="12" t="s">
        <v>87</v>
      </c>
      <c r="AW175" s="12" t="s">
        <v>4</v>
      </c>
      <c r="AX175" s="12" t="s">
        <v>85</v>
      </c>
      <c r="AY175" s="152" t="s">
        <v>262</v>
      </c>
    </row>
    <row r="176" spans="2:65" s="1" customFormat="1" ht="37.9" customHeight="1">
      <c r="B176" s="32"/>
      <c r="C176" s="138" t="s">
        <v>549</v>
      </c>
      <c r="D176" s="138" t="s">
        <v>264</v>
      </c>
      <c r="E176" s="139" t="s">
        <v>5154</v>
      </c>
      <c r="F176" s="140" t="s">
        <v>5155</v>
      </c>
      <c r="G176" s="141" t="s">
        <v>416</v>
      </c>
      <c r="H176" s="142">
        <v>13</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369</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369</v>
      </c>
      <c r="BM176" s="148" t="s">
        <v>5156</v>
      </c>
    </row>
    <row r="177" spans="2:65" s="1" customFormat="1" ht="21.75" customHeight="1">
      <c r="B177" s="32"/>
      <c r="C177" s="178" t="s">
        <v>559</v>
      </c>
      <c r="D177" s="178" t="s">
        <v>300</v>
      </c>
      <c r="E177" s="179" t="s">
        <v>5157</v>
      </c>
      <c r="F177" s="180" t="s">
        <v>5158</v>
      </c>
      <c r="G177" s="181" t="s">
        <v>416</v>
      </c>
      <c r="H177" s="182">
        <v>14.3</v>
      </c>
      <c r="I177" s="183"/>
      <c r="J177" s="182">
        <f>ROUND(I177*H177,2)</f>
        <v>0</v>
      </c>
      <c r="K177" s="180" t="s">
        <v>267</v>
      </c>
      <c r="L177" s="184"/>
      <c r="M177" s="185" t="s">
        <v>1</v>
      </c>
      <c r="N177" s="186" t="s">
        <v>42</v>
      </c>
      <c r="P177" s="146">
        <f>O177*H177</f>
        <v>0</v>
      </c>
      <c r="Q177" s="146">
        <v>0.00146</v>
      </c>
      <c r="R177" s="146">
        <f>Q177*H177</f>
        <v>0.020878</v>
      </c>
      <c r="S177" s="146">
        <v>0</v>
      </c>
      <c r="T177" s="147">
        <f>S177*H177</f>
        <v>0</v>
      </c>
      <c r="AR177" s="148" t="s">
        <v>459</v>
      </c>
      <c r="AT177" s="148" t="s">
        <v>300</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5159</v>
      </c>
    </row>
    <row r="178" spans="2:51" s="12" customFormat="1" ht="11.25">
      <c r="B178" s="150"/>
      <c r="D178" s="151" t="s">
        <v>270</v>
      </c>
      <c r="F178" s="153" t="s">
        <v>5160</v>
      </c>
      <c r="H178" s="154">
        <v>14.3</v>
      </c>
      <c r="I178" s="155"/>
      <c r="L178" s="150"/>
      <c r="M178" s="156"/>
      <c r="T178" s="157"/>
      <c r="AT178" s="152" t="s">
        <v>270</v>
      </c>
      <c r="AU178" s="152" t="s">
        <v>87</v>
      </c>
      <c r="AV178" s="12" t="s">
        <v>87</v>
      </c>
      <c r="AW178" s="12" t="s">
        <v>4</v>
      </c>
      <c r="AX178" s="12" t="s">
        <v>85</v>
      </c>
      <c r="AY178" s="152" t="s">
        <v>262</v>
      </c>
    </row>
    <row r="179" spans="2:65" s="1" customFormat="1" ht="24.2" customHeight="1">
      <c r="B179" s="32"/>
      <c r="C179" s="138" t="s">
        <v>563</v>
      </c>
      <c r="D179" s="138" t="s">
        <v>264</v>
      </c>
      <c r="E179" s="139" t="s">
        <v>5161</v>
      </c>
      <c r="F179" s="140" t="s">
        <v>5162</v>
      </c>
      <c r="G179" s="141" t="s">
        <v>416</v>
      </c>
      <c r="H179" s="142">
        <v>15</v>
      </c>
      <c r="I179" s="143"/>
      <c r="J179" s="142">
        <f aca="true" t="shared" si="10" ref="J179:J189">ROUND(I179*H179,2)</f>
        <v>0</v>
      </c>
      <c r="K179" s="140" t="s">
        <v>267</v>
      </c>
      <c r="L179" s="32"/>
      <c r="M179" s="144" t="s">
        <v>1</v>
      </c>
      <c r="N179" s="145" t="s">
        <v>42</v>
      </c>
      <c r="P179" s="146">
        <f aca="true" t="shared" si="11" ref="P179:P189">O179*H179</f>
        <v>0</v>
      </c>
      <c r="Q179" s="146">
        <v>0.00309</v>
      </c>
      <c r="R179" s="146">
        <f aca="true" t="shared" si="12" ref="R179:R189">Q179*H179</f>
        <v>0.046349999999999995</v>
      </c>
      <c r="S179" s="146">
        <v>0</v>
      </c>
      <c r="T179" s="147">
        <f aca="true" t="shared" si="13" ref="T179:T189">S179*H179</f>
        <v>0</v>
      </c>
      <c r="AR179" s="148" t="s">
        <v>369</v>
      </c>
      <c r="AT179" s="148" t="s">
        <v>264</v>
      </c>
      <c r="AU179" s="148" t="s">
        <v>87</v>
      </c>
      <c r="AY179" s="17" t="s">
        <v>262</v>
      </c>
      <c r="BE179" s="149">
        <f aca="true" t="shared" si="14" ref="BE179:BE189">IF(N179="základní",J179,0)</f>
        <v>0</v>
      </c>
      <c r="BF179" s="149">
        <f aca="true" t="shared" si="15" ref="BF179:BF189">IF(N179="snížená",J179,0)</f>
        <v>0</v>
      </c>
      <c r="BG179" s="149">
        <f aca="true" t="shared" si="16" ref="BG179:BG189">IF(N179="zákl. přenesená",J179,0)</f>
        <v>0</v>
      </c>
      <c r="BH179" s="149">
        <f aca="true" t="shared" si="17" ref="BH179:BH189">IF(N179="sníž. přenesená",J179,0)</f>
        <v>0</v>
      </c>
      <c r="BI179" s="149">
        <f aca="true" t="shared" si="18" ref="BI179:BI189">IF(N179="nulová",J179,0)</f>
        <v>0</v>
      </c>
      <c r="BJ179" s="17" t="s">
        <v>85</v>
      </c>
      <c r="BK179" s="149">
        <f aca="true" t="shared" si="19" ref="BK179:BK189">ROUND(I179*H179,2)</f>
        <v>0</v>
      </c>
      <c r="BL179" s="17" t="s">
        <v>369</v>
      </c>
      <c r="BM179" s="148" t="s">
        <v>5163</v>
      </c>
    </row>
    <row r="180" spans="2:65" s="1" customFormat="1" ht="24.2" customHeight="1">
      <c r="B180" s="32"/>
      <c r="C180" s="138" t="s">
        <v>567</v>
      </c>
      <c r="D180" s="138" t="s">
        <v>264</v>
      </c>
      <c r="E180" s="139" t="s">
        <v>5164</v>
      </c>
      <c r="F180" s="140" t="s">
        <v>5165</v>
      </c>
      <c r="G180" s="141" t="s">
        <v>416</v>
      </c>
      <c r="H180" s="142">
        <v>65</v>
      </c>
      <c r="I180" s="143"/>
      <c r="J180" s="142">
        <f t="shared" si="10"/>
        <v>0</v>
      </c>
      <c r="K180" s="140" t="s">
        <v>267</v>
      </c>
      <c r="L180" s="32"/>
      <c r="M180" s="144" t="s">
        <v>1</v>
      </c>
      <c r="N180" s="145" t="s">
        <v>42</v>
      </c>
      <c r="P180" s="146">
        <f t="shared" si="11"/>
        <v>0</v>
      </c>
      <c r="Q180" s="146">
        <v>0.0064</v>
      </c>
      <c r="R180" s="146">
        <f t="shared" si="12"/>
        <v>0.41600000000000004</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5166</v>
      </c>
    </row>
    <row r="181" spans="2:65" s="1" customFormat="1" ht="33" customHeight="1">
      <c r="B181" s="32"/>
      <c r="C181" s="138" t="s">
        <v>571</v>
      </c>
      <c r="D181" s="138" t="s">
        <v>264</v>
      </c>
      <c r="E181" s="139" t="s">
        <v>5167</v>
      </c>
      <c r="F181" s="140" t="s">
        <v>5168</v>
      </c>
      <c r="G181" s="141" t="s">
        <v>416</v>
      </c>
      <c r="H181" s="142">
        <v>105</v>
      </c>
      <c r="I181" s="143"/>
      <c r="J181" s="142">
        <f t="shared" si="10"/>
        <v>0</v>
      </c>
      <c r="K181" s="140" t="s">
        <v>267</v>
      </c>
      <c r="L181" s="32"/>
      <c r="M181" s="144" t="s">
        <v>1</v>
      </c>
      <c r="N181" s="145" t="s">
        <v>42</v>
      </c>
      <c r="P181" s="146">
        <f t="shared" si="11"/>
        <v>0</v>
      </c>
      <c r="Q181" s="146">
        <v>0.00084</v>
      </c>
      <c r="R181" s="146">
        <f t="shared" si="12"/>
        <v>0.0882</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5169</v>
      </c>
    </row>
    <row r="182" spans="2:65" s="1" customFormat="1" ht="33" customHeight="1">
      <c r="B182" s="32"/>
      <c r="C182" s="138" t="s">
        <v>579</v>
      </c>
      <c r="D182" s="138" t="s">
        <v>264</v>
      </c>
      <c r="E182" s="139" t="s">
        <v>5170</v>
      </c>
      <c r="F182" s="140" t="s">
        <v>5171</v>
      </c>
      <c r="G182" s="141" t="s">
        <v>416</v>
      </c>
      <c r="H182" s="142">
        <v>48</v>
      </c>
      <c r="I182" s="143"/>
      <c r="J182" s="142">
        <f t="shared" si="10"/>
        <v>0</v>
      </c>
      <c r="K182" s="140" t="s">
        <v>267</v>
      </c>
      <c r="L182" s="32"/>
      <c r="M182" s="144" t="s">
        <v>1</v>
      </c>
      <c r="N182" s="145" t="s">
        <v>42</v>
      </c>
      <c r="P182" s="146">
        <f t="shared" si="11"/>
        <v>0</v>
      </c>
      <c r="Q182" s="146">
        <v>0.00116</v>
      </c>
      <c r="R182" s="146">
        <f t="shared" si="12"/>
        <v>0.05568</v>
      </c>
      <c r="S182" s="146">
        <v>0</v>
      </c>
      <c r="T182" s="147">
        <f t="shared" si="13"/>
        <v>0</v>
      </c>
      <c r="AR182" s="148" t="s">
        <v>369</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5172</v>
      </c>
    </row>
    <row r="183" spans="2:65" s="1" customFormat="1" ht="33" customHeight="1">
      <c r="B183" s="32"/>
      <c r="C183" s="138" t="s">
        <v>592</v>
      </c>
      <c r="D183" s="138" t="s">
        <v>264</v>
      </c>
      <c r="E183" s="139" t="s">
        <v>5173</v>
      </c>
      <c r="F183" s="140" t="s">
        <v>5174</v>
      </c>
      <c r="G183" s="141" t="s">
        <v>416</v>
      </c>
      <c r="H183" s="142">
        <v>38</v>
      </c>
      <c r="I183" s="143"/>
      <c r="J183" s="142">
        <f t="shared" si="10"/>
        <v>0</v>
      </c>
      <c r="K183" s="140" t="s">
        <v>267</v>
      </c>
      <c r="L183" s="32"/>
      <c r="M183" s="144" t="s">
        <v>1</v>
      </c>
      <c r="N183" s="145" t="s">
        <v>42</v>
      </c>
      <c r="P183" s="146">
        <f t="shared" si="11"/>
        <v>0</v>
      </c>
      <c r="Q183" s="146">
        <v>0.00144</v>
      </c>
      <c r="R183" s="146">
        <f t="shared" si="12"/>
        <v>0.054720000000000005</v>
      </c>
      <c r="S183" s="146">
        <v>0</v>
      </c>
      <c r="T183" s="147">
        <f t="shared" si="13"/>
        <v>0</v>
      </c>
      <c r="AR183" s="148" t="s">
        <v>369</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369</v>
      </c>
      <c r="BM183" s="148" t="s">
        <v>5175</v>
      </c>
    </row>
    <row r="184" spans="2:65" s="1" customFormat="1" ht="33" customHeight="1">
      <c r="B184" s="32"/>
      <c r="C184" s="138" t="s">
        <v>597</v>
      </c>
      <c r="D184" s="138" t="s">
        <v>264</v>
      </c>
      <c r="E184" s="139" t="s">
        <v>5176</v>
      </c>
      <c r="F184" s="140" t="s">
        <v>5177</v>
      </c>
      <c r="G184" s="141" t="s">
        <v>416</v>
      </c>
      <c r="H184" s="142">
        <v>26</v>
      </c>
      <c r="I184" s="143"/>
      <c r="J184" s="142">
        <f t="shared" si="10"/>
        <v>0</v>
      </c>
      <c r="K184" s="140" t="s">
        <v>267</v>
      </c>
      <c r="L184" s="32"/>
      <c r="M184" s="144" t="s">
        <v>1</v>
      </c>
      <c r="N184" s="145" t="s">
        <v>42</v>
      </c>
      <c r="P184" s="146">
        <f t="shared" si="11"/>
        <v>0</v>
      </c>
      <c r="Q184" s="146">
        <v>0.00281</v>
      </c>
      <c r="R184" s="146">
        <f t="shared" si="12"/>
        <v>0.07306</v>
      </c>
      <c r="S184" s="146">
        <v>0</v>
      </c>
      <c r="T184" s="147">
        <f t="shared" si="13"/>
        <v>0</v>
      </c>
      <c r="AR184" s="148" t="s">
        <v>369</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369</v>
      </c>
      <c r="BM184" s="148" t="s">
        <v>5178</v>
      </c>
    </row>
    <row r="185" spans="2:65" s="1" customFormat="1" ht="33" customHeight="1">
      <c r="B185" s="32"/>
      <c r="C185" s="138" t="s">
        <v>615</v>
      </c>
      <c r="D185" s="138" t="s">
        <v>264</v>
      </c>
      <c r="E185" s="139" t="s">
        <v>5179</v>
      </c>
      <c r="F185" s="140" t="s">
        <v>5180</v>
      </c>
      <c r="G185" s="141" t="s">
        <v>416</v>
      </c>
      <c r="H185" s="142">
        <v>10</v>
      </c>
      <c r="I185" s="143"/>
      <c r="J185" s="142">
        <f t="shared" si="10"/>
        <v>0</v>
      </c>
      <c r="K185" s="140" t="s">
        <v>267</v>
      </c>
      <c r="L185" s="32"/>
      <c r="M185" s="144" t="s">
        <v>1</v>
      </c>
      <c r="N185" s="145" t="s">
        <v>42</v>
      </c>
      <c r="P185" s="146">
        <f t="shared" si="11"/>
        <v>0</v>
      </c>
      <c r="Q185" s="146">
        <v>0.00362</v>
      </c>
      <c r="R185" s="146">
        <f t="shared" si="12"/>
        <v>0.036199999999999996</v>
      </c>
      <c r="S185" s="146">
        <v>0</v>
      </c>
      <c r="T185" s="147">
        <f t="shared" si="13"/>
        <v>0</v>
      </c>
      <c r="AR185" s="148" t="s">
        <v>369</v>
      </c>
      <c r="AT185" s="148" t="s">
        <v>264</v>
      </c>
      <c r="AU185" s="148" t="s">
        <v>87</v>
      </c>
      <c r="AY185" s="17" t="s">
        <v>262</v>
      </c>
      <c r="BE185" s="149">
        <f t="shared" si="14"/>
        <v>0</v>
      </c>
      <c r="BF185" s="149">
        <f t="shared" si="15"/>
        <v>0</v>
      </c>
      <c r="BG185" s="149">
        <f t="shared" si="16"/>
        <v>0</v>
      </c>
      <c r="BH185" s="149">
        <f t="shared" si="17"/>
        <v>0</v>
      </c>
      <c r="BI185" s="149">
        <f t="shared" si="18"/>
        <v>0</v>
      </c>
      <c r="BJ185" s="17" t="s">
        <v>85</v>
      </c>
      <c r="BK185" s="149">
        <f t="shared" si="19"/>
        <v>0</v>
      </c>
      <c r="BL185" s="17" t="s">
        <v>369</v>
      </c>
      <c r="BM185" s="148" t="s">
        <v>5181</v>
      </c>
    </row>
    <row r="186" spans="2:65" s="1" customFormat="1" ht="33" customHeight="1">
      <c r="B186" s="32"/>
      <c r="C186" s="138" t="s">
        <v>620</v>
      </c>
      <c r="D186" s="138" t="s">
        <v>264</v>
      </c>
      <c r="E186" s="139" t="s">
        <v>5182</v>
      </c>
      <c r="F186" s="140" t="s">
        <v>5183</v>
      </c>
      <c r="G186" s="141" t="s">
        <v>416</v>
      </c>
      <c r="H186" s="142">
        <v>13</v>
      </c>
      <c r="I186" s="143"/>
      <c r="J186" s="142">
        <f t="shared" si="10"/>
        <v>0</v>
      </c>
      <c r="K186" s="140" t="s">
        <v>267</v>
      </c>
      <c r="L186" s="32"/>
      <c r="M186" s="144" t="s">
        <v>1</v>
      </c>
      <c r="N186" s="145" t="s">
        <v>42</v>
      </c>
      <c r="P186" s="146">
        <f t="shared" si="11"/>
        <v>0</v>
      </c>
      <c r="Q186" s="146">
        <v>0.0061</v>
      </c>
      <c r="R186" s="146">
        <f t="shared" si="12"/>
        <v>0.07930000000000001</v>
      </c>
      <c r="S186" s="146">
        <v>0</v>
      </c>
      <c r="T186" s="147">
        <f t="shared" si="13"/>
        <v>0</v>
      </c>
      <c r="AR186" s="148" t="s">
        <v>369</v>
      </c>
      <c r="AT186" s="148" t="s">
        <v>264</v>
      </c>
      <c r="AU186" s="148" t="s">
        <v>87</v>
      </c>
      <c r="AY186" s="17" t="s">
        <v>262</v>
      </c>
      <c r="BE186" s="149">
        <f t="shared" si="14"/>
        <v>0</v>
      </c>
      <c r="BF186" s="149">
        <f t="shared" si="15"/>
        <v>0</v>
      </c>
      <c r="BG186" s="149">
        <f t="shared" si="16"/>
        <v>0</v>
      </c>
      <c r="BH186" s="149">
        <f t="shared" si="17"/>
        <v>0</v>
      </c>
      <c r="BI186" s="149">
        <f t="shared" si="18"/>
        <v>0</v>
      </c>
      <c r="BJ186" s="17" t="s">
        <v>85</v>
      </c>
      <c r="BK186" s="149">
        <f t="shared" si="19"/>
        <v>0</v>
      </c>
      <c r="BL186" s="17" t="s">
        <v>369</v>
      </c>
      <c r="BM186" s="148" t="s">
        <v>5184</v>
      </c>
    </row>
    <row r="187" spans="2:65" s="1" customFormat="1" ht="33" customHeight="1">
      <c r="B187" s="32"/>
      <c r="C187" s="138" t="s">
        <v>631</v>
      </c>
      <c r="D187" s="138" t="s">
        <v>264</v>
      </c>
      <c r="E187" s="139" t="s">
        <v>5185</v>
      </c>
      <c r="F187" s="140" t="s">
        <v>5186</v>
      </c>
      <c r="G187" s="141" t="s">
        <v>416</v>
      </c>
      <c r="H187" s="142">
        <v>10</v>
      </c>
      <c r="I187" s="143"/>
      <c r="J187" s="142">
        <f t="shared" si="10"/>
        <v>0</v>
      </c>
      <c r="K187" s="140" t="s">
        <v>267</v>
      </c>
      <c r="L187" s="32"/>
      <c r="M187" s="144" t="s">
        <v>1</v>
      </c>
      <c r="N187" s="145" t="s">
        <v>42</v>
      </c>
      <c r="P187" s="146">
        <f t="shared" si="11"/>
        <v>0</v>
      </c>
      <c r="Q187" s="146">
        <v>0.01446</v>
      </c>
      <c r="R187" s="146">
        <f t="shared" si="12"/>
        <v>0.1446</v>
      </c>
      <c r="S187" s="146">
        <v>0</v>
      </c>
      <c r="T187" s="147">
        <f t="shared" si="13"/>
        <v>0</v>
      </c>
      <c r="AR187" s="148" t="s">
        <v>369</v>
      </c>
      <c r="AT187" s="148" t="s">
        <v>264</v>
      </c>
      <c r="AU187" s="148" t="s">
        <v>87</v>
      </c>
      <c r="AY187" s="17" t="s">
        <v>262</v>
      </c>
      <c r="BE187" s="149">
        <f t="shared" si="14"/>
        <v>0</v>
      </c>
      <c r="BF187" s="149">
        <f t="shared" si="15"/>
        <v>0</v>
      </c>
      <c r="BG187" s="149">
        <f t="shared" si="16"/>
        <v>0</v>
      </c>
      <c r="BH187" s="149">
        <f t="shared" si="17"/>
        <v>0</v>
      </c>
      <c r="BI187" s="149">
        <f t="shared" si="18"/>
        <v>0</v>
      </c>
      <c r="BJ187" s="17" t="s">
        <v>85</v>
      </c>
      <c r="BK187" s="149">
        <f t="shared" si="19"/>
        <v>0</v>
      </c>
      <c r="BL187" s="17" t="s">
        <v>369</v>
      </c>
      <c r="BM187" s="148" t="s">
        <v>5187</v>
      </c>
    </row>
    <row r="188" spans="2:65" s="1" customFormat="1" ht="55.5" customHeight="1">
      <c r="B188" s="32"/>
      <c r="C188" s="138" t="s">
        <v>636</v>
      </c>
      <c r="D188" s="138" t="s">
        <v>264</v>
      </c>
      <c r="E188" s="139" t="s">
        <v>5188</v>
      </c>
      <c r="F188" s="140" t="s">
        <v>5189</v>
      </c>
      <c r="G188" s="141" t="s">
        <v>416</v>
      </c>
      <c r="H188" s="142">
        <v>105</v>
      </c>
      <c r="I188" s="143"/>
      <c r="J188" s="142">
        <f t="shared" si="10"/>
        <v>0</v>
      </c>
      <c r="K188" s="140" t="s">
        <v>267</v>
      </c>
      <c r="L188" s="32"/>
      <c r="M188" s="144" t="s">
        <v>1</v>
      </c>
      <c r="N188" s="145" t="s">
        <v>42</v>
      </c>
      <c r="P188" s="146">
        <f t="shared" si="11"/>
        <v>0</v>
      </c>
      <c r="Q188" s="146">
        <v>5E-05</v>
      </c>
      <c r="R188" s="146">
        <f t="shared" si="12"/>
        <v>0.00525</v>
      </c>
      <c r="S188" s="146">
        <v>0</v>
      </c>
      <c r="T188" s="147">
        <f t="shared" si="13"/>
        <v>0</v>
      </c>
      <c r="AR188" s="148" t="s">
        <v>369</v>
      </c>
      <c r="AT188" s="148" t="s">
        <v>264</v>
      </c>
      <c r="AU188" s="148" t="s">
        <v>87</v>
      </c>
      <c r="AY188" s="17" t="s">
        <v>262</v>
      </c>
      <c r="BE188" s="149">
        <f t="shared" si="14"/>
        <v>0</v>
      </c>
      <c r="BF188" s="149">
        <f t="shared" si="15"/>
        <v>0</v>
      </c>
      <c r="BG188" s="149">
        <f t="shared" si="16"/>
        <v>0</v>
      </c>
      <c r="BH188" s="149">
        <f t="shared" si="17"/>
        <v>0</v>
      </c>
      <c r="BI188" s="149">
        <f t="shared" si="18"/>
        <v>0</v>
      </c>
      <c r="BJ188" s="17" t="s">
        <v>85</v>
      </c>
      <c r="BK188" s="149">
        <f t="shared" si="19"/>
        <v>0</v>
      </c>
      <c r="BL188" s="17" t="s">
        <v>369</v>
      </c>
      <c r="BM188" s="148" t="s">
        <v>5190</v>
      </c>
    </row>
    <row r="189" spans="2:65" s="1" customFormat="1" ht="55.5" customHeight="1">
      <c r="B189" s="32"/>
      <c r="C189" s="138" t="s">
        <v>646</v>
      </c>
      <c r="D189" s="138" t="s">
        <v>264</v>
      </c>
      <c r="E189" s="139" t="s">
        <v>5191</v>
      </c>
      <c r="F189" s="140" t="s">
        <v>5192</v>
      </c>
      <c r="G189" s="141" t="s">
        <v>416</v>
      </c>
      <c r="H189" s="142">
        <v>112</v>
      </c>
      <c r="I189" s="143"/>
      <c r="J189" s="142">
        <f t="shared" si="10"/>
        <v>0</v>
      </c>
      <c r="K189" s="140" t="s">
        <v>267</v>
      </c>
      <c r="L189" s="32"/>
      <c r="M189" s="144" t="s">
        <v>1</v>
      </c>
      <c r="N189" s="145" t="s">
        <v>42</v>
      </c>
      <c r="P189" s="146">
        <f t="shared" si="11"/>
        <v>0</v>
      </c>
      <c r="Q189" s="146">
        <v>7E-05</v>
      </c>
      <c r="R189" s="146">
        <f t="shared" si="12"/>
        <v>0.00784</v>
      </c>
      <c r="S189" s="146">
        <v>0</v>
      </c>
      <c r="T189" s="147">
        <f t="shared" si="13"/>
        <v>0</v>
      </c>
      <c r="AR189" s="148" t="s">
        <v>369</v>
      </c>
      <c r="AT189" s="148" t="s">
        <v>264</v>
      </c>
      <c r="AU189" s="148" t="s">
        <v>87</v>
      </c>
      <c r="AY189" s="17" t="s">
        <v>262</v>
      </c>
      <c r="BE189" s="149">
        <f t="shared" si="14"/>
        <v>0</v>
      </c>
      <c r="BF189" s="149">
        <f t="shared" si="15"/>
        <v>0</v>
      </c>
      <c r="BG189" s="149">
        <f t="shared" si="16"/>
        <v>0</v>
      </c>
      <c r="BH189" s="149">
        <f t="shared" si="17"/>
        <v>0</v>
      </c>
      <c r="BI189" s="149">
        <f t="shared" si="18"/>
        <v>0</v>
      </c>
      <c r="BJ189" s="17" t="s">
        <v>85</v>
      </c>
      <c r="BK189" s="149">
        <f t="shared" si="19"/>
        <v>0</v>
      </c>
      <c r="BL189" s="17" t="s">
        <v>369</v>
      </c>
      <c r="BM189" s="148" t="s">
        <v>5193</v>
      </c>
    </row>
    <row r="190" spans="2:51" s="12" customFormat="1" ht="11.25">
      <c r="B190" s="150"/>
      <c r="D190" s="151" t="s">
        <v>270</v>
      </c>
      <c r="E190" s="152" t="s">
        <v>1</v>
      </c>
      <c r="F190" s="153" t="s">
        <v>5194</v>
      </c>
      <c r="H190" s="154">
        <v>112</v>
      </c>
      <c r="I190" s="155"/>
      <c r="L190" s="150"/>
      <c r="M190" s="156"/>
      <c r="T190" s="157"/>
      <c r="AT190" s="152" t="s">
        <v>270</v>
      </c>
      <c r="AU190" s="152" t="s">
        <v>87</v>
      </c>
      <c r="AV190" s="12" t="s">
        <v>87</v>
      </c>
      <c r="AW190" s="12" t="s">
        <v>32</v>
      </c>
      <c r="AX190" s="12" t="s">
        <v>85</v>
      </c>
      <c r="AY190" s="152" t="s">
        <v>262</v>
      </c>
    </row>
    <row r="191" spans="2:65" s="1" customFormat="1" ht="55.5" customHeight="1">
      <c r="B191" s="32"/>
      <c r="C191" s="138" t="s">
        <v>652</v>
      </c>
      <c r="D191" s="138" t="s">
        <v>264</v>
      </c>
      <c r="E191" s="139" t="s">
        <v>5195</v>
      </c>
      <c r="F191" s="140" t="s">
        <v>5196</v>
      </c>
      <c r="G191" s="141" t="s">
        <v>416</v>
      </c>
      <c r="H191" s="142">
        <v>23</v>
      </c>
      <c r="I191" s="143"/>
      <c r="J191" s="142">
        <f>ROUND(I191*H191,2)</f>
        <v>0</v>
      </c>
      <c r="K191" s="140" t="s">
        <v>267</v>
      </c>
      <c r="L191" s="32"/>
      <c r="M191" s="144" t="s">
        <v>1</v>
      </c>
      <c r="N191" s="145" t="s">
        <v>42</v>
      </c>
      <c r="P191" s="146">
        <f>O191*H191</f>
        <v>0</v>
      </c>
      <c r="Q191" s="146">
        <v>8E-05</v>
      </c>
      <c r="R191" s="146">
        <f>Q191*H191</f>
        <v>0.00184</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5197</v>
      </c>
    </row>
    <row r="192" spans="2:51" s="12" customFormat="1" ht="11.25">
      <c r="B192" s="150"/>
      <c r="D192" s="151" t="s">
        <v>270</v>
      </c>
      <c r="E192" s="152" t="s">
        <v>1</v>
      </c>
      <c r="F192" s="153" t="s">
        <v>5198</v>
      </c>
      <c r="H192" s="154">
        <v>23</v>
      </c>
      <c r="I192" s="155"/>
      <c r="L192" s="150"/>
      <c r="M192" s="156"/>
      <c r="T192" s="157"/>
      <c r="AT192" s="152" t="s">
        <v>270</v>
      </c>
      <c r="AU192" s="152" t="s">
        <v>87</v>
      </c>
      <c r="AV192" s="12" t="s">
        <v>87</v>
      </c>
      <c r="AW192" s="12" t="s">
        <v>32</v>
      </c>
      <c r="AX192" s="12" t="s">
        <v>85</v>
      </c>
      <c r="AY192" s="152" t="s">
        <v>262</v>
      </c>
    </row>
    <row r="193" spans="2:65" s="1" customFormat="1" ht="55.5" customHeight="1">
      <c r="B193" s="32"/>
      <c r="C193" s="138" t="s">
        <v>656</v>
      </c>
      <c r="D193" s="138" t="s">
        <v>264</v>
      </c>
      <c r="E193" s="139" t="s">
        <v>5199</v>
      </c>
      <c r="F193" s="140" t="s">
        <v>5118</v>
      </c>
      <c r="G193" s="141" t="s">
        <v>416</v>
      </c>
      <c r="H193" s="142">
        <v>10</v>
      </c>
      <c r="I193" s="143"/>
      <c r="J193" s="142">
        <f aca="true" t="shared" si="20" ref="J193:J218">ROUND(I193*H193,2)</f>
        <v>0</v>
      </c>
      <c r="K193" s="140" t="s">
        <v>267</v>
      </c>
      <c r="L193" s="32"/>
      <c r="M193" s="144" t="s">
        <v>1</v>
      </c>
      <c r="N193" s="145" t="s">
        <v>42</v>
      </c>
      <c r="P193" s="146">
        <f aca="true" t="shared" si="21" ref="P193:P218">O193*H193</f>
        <v>0</v>
      </c>
      <c r="Q193" s="146">
        <v>0.0001</v>
      </c>
      <c r="R193" s="146">
        <f aca="true" t="shared" si="22" ref="R193:R218">Q193*H193</f>
        <v>0.001</v>
      </c>
      <c r="S193" s="146">
        <v>0</v>
      </c>
      <c r="T193" s="147">
        <f aca="true" t="shared" si="23" ref="T193:T218">S193*H193</f>
        <v>0</v>
      </c>
      <c r="AR193" s="148" t="s">
        <v>369</v>
      </c>
      <c r="AT193" s="148" t="s">
        <v>264</v>
      </c>
      <c r="AU193" s="148" t="s">
        <v>87</v>
      </c>
      <c r="AY193" s="17" t="s">
        <v>262</v>
      </c>
      <c r="BE193" s="149">
        <f aca="true" t="shared" si="24" ref="BE193:BE218">IF(N193="základní",J193,0)</f>
        <v>0</v>
      </c>
      <c r="BF193" s="149">
        <f aca="true" t="shared" si="25" ref="BF193:BF218">IF(N193="snížená",J193,0)</f>
        <v>0</v>
      </c>
      <c r="BG193" s="149">
        <f aca="true" t="shared" si="26" ref="BG193:BG218">IF(N193="zákl. přenesená",J193,0)</f>
        <v>0</v>
      </c>
      <c r="BH193" s="149">
        <f aca="true" t="shared" si="27" ref="BH193:BH218">IF(N193="sníž. přenesená",J193,0)</f>
        <v>0</v>
      </c>
      <c r="BI193" s="149">
        <f aca="true" t="shared" si="28" ref="BI193:BI218">IF(N193="nulová",J193,0)</f>
        <v>0</v>
      </c>
      <c r="BJ193" s="17" t="s">
        <v>85</v>
      </c>
      <c r="BK193" s="149">
        <f aca="true" t="shared" si="29" ref="BK193:BK218">ROUND(I193*H193,2)</f>
        <v>0</v>
      </c>
      <c r="BL193" s="17" t="s">
        <v>369</v>
      </c>
      <c r="BM193" s="148" t="s">
        <v>5200</v>
      </c>
    </row>
    <row r="194" spans="2:65" s="1" customFormat="1" ht="55.5" customHeight="1">
      <c r="B194" s="32"/>
      <c r="C194" s="138" t="s">
        <v>660</v>
      </c>
      <c r="D194" s="138" t="s">
        <v>264</v>
      </c>
      <c r="E194" s="139" t="s">
        <v>5201</v>
      </c>
      <c r="F194" s="140" t="s">
        <v>5202</v>
      </c>
      <c r="G194" s="141" t="s">
        <v>416</v>
      </c>
      <c r="H194" s="142">
        <v>80</v>
      </c>
      <c r="I194" s="143"/>
      <c r="J194" s="142">
        <f t="shared" si="20"/>
        <v>0</v>
      </c>
      <c r="K194" s="140" t="s">
        <v>267</v>
      </c>
      <c r="L194" s="32"/>
      <c r="M194" s="144" t="s">
        <v>1</v>
      </c>
      <c r="N194" s="145" t="s">
        <v>42</v>
      </c>
      <c r="P194" s="146">
        <f t="shared" si="21"/>
        <v>0</v>
      </c>
      <c r="Q194" s="146">
        <v>7E-05</v>
      </c>
      <c r="R194" s="146">
        <f t="shared" si="22"/>
        <v>0.005599999999999999</v>
      </c>
      <c r="S194" s="146">
        <v>0</v>
      </c>
      <c r="T194" s="147">
        <f t="shared" si="23"/>
        <v>0</v>
      </c>
      <c r="AR194" s="148" t="s">
        <v>369</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5203</v>
      </c>
    </row>
    <row r="195" spans="2:65" s="1" customFormat="1" ht="24.2" customHeight="1">
      <c r="B195" s="32"/>
      <c r="C195" s="138" t="s">
        <v>664</v>
      </c>
      <c r="D195" s="138" t="s">
        <v>264</v>
      </c>
      <c r="E195" s="139" t="s">
        <v>5204</v>
      </c>
      <c r="F195" s="140" t="s">
        <v>5205</v>
      </c>
      <c r="G195" s="141" t="s">
        <v>684</v>
      </c>
      <c r="H195" s="142">
        <v>2</v>
      </c>
      <c r="I195" s="143"/>
      <c r="J195" s="142">
        <f t="shared" si="20"/>
        <v>0</v>
      </c>
      <c r="K195" s="140" t="s">
        <v>267</v>
      </c>
      <c r="L195" s="32"/>
      <c r="M195" s="144" t="s">
        <v>1</v>
      </c>
      <c r="N195" s="145" t="s">
        <v>42</v>
      </c>
      <c r="P195" s="146">
        <f t="shared" si="21"/>
        <v>0</v>
      </c>
      <c r="Q195" s="146">
        <v>0.00027</v>
      </c>
      <c r="R195" s="146">
        <f t="shared" si="22"/>
        <v>0.00054</v>
      </c>
      <c r="S195" s="146">
        <v>0</v>
      </c>
      <c r="T195" s="147">
        <f t="shared" si="23"/>
        <v>0</v>
      </c>
      <c r="AR195" s="148" t="s">
        <v>369</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5206</v>
      </c>
    </row>
    <row r="196" spans="2:65" s="1" customFormat="1" ht="24.2" customHeight="1">
      <c r="B196" s="32"/>
      <c r="C196" s="138" t="s">
        <v>668</v>
      </c>
      <c r="D196" s="138" t="s">
        <v>264</v>
      </c>
      <c r="E196" s="139" t="s">
        <v>5207</v>
      </c>
      <c r="F196" s="140" t="s">
        <v>5208</v>
      </c>
      <c r="G196" s="141" t="s">
        <v>684</v>
      </c>
      <c r="H196" s="142">
        <v>2</v>
      </c>
      <c r="I196" s="143"/>
      <c r="J196" s="142">
        <f t="shared" si="20"/>
        <v>0</v>
      </c>
      <c r="K196" s="140" t="s">
        <v>267</v>
      </c>
      <c r="L196" s="32"/>
      <c r="M196" s="144" t="s">
        <v>1</v>
      </c>
      <c r="N196" s="145" t="s">
        <v>42</v>
      </c>
      <c r="P196" s="146">
        <f t="shared" si="21"/>
        <v>0</v>
      </c>
      <c r="Q196" s="146">
        <v>0.0006</v>
      </c>
      <c r="R196" s="146">
        <f t="shared" si="22"/>
        <v>0.0012</v>
      </c>
      <c r="S196" s="146">
        <v>0</v>
      </c>
      <c r="T196" s="147">
        <f t="shared" si="23"/>
        <v>0</v>
      </c>
      <c r="AR196" s="148" t="s">
        <v>369</v>
      </c>
      <c r="AT196" s="148" t="s">
        <v>264</v>
      </c>
      <c r="AU196" s="148" t="s">
        <v>87</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5209</v>
      </c>
    </row>
    <row r="197" spans="2:65" s="1" customFormat="1" ht="24.2" customHeight="1">
      <c r="B197" s="32"/>
      <c r="C197" s="138" t="s">
        <v>677</v>
      </c>
      <c r="D197" s="138" t="s">
        <v>264</v>
      </c>
      <c r="E197" s="139" t="s">
        <v>5210</v>
      </c>
      <c r="F197" s="140" t="s">
        <v>5211</v>
      </c>
      <c r="G197" s="141" t="s">
        <v>684</v>
      </c>
      <c r="H197" s="142">
        <v>5</v>
      </c>
      <c r="I197" s="143"/>
      <c r="J197" s="142">
        <f t="shared" si="20"/>
        <v>0</v>
      </c>
      <c r="K197" s="140" t="s">
        <v>267</v>
      </c>
      <c r="L197" s="32"/>
      <c r="M197" s="144" t="s">
        <v>1</v>
      </c>
      <c r="N197" s="145" t="s">
        <v>42</v>
      </c>
      <c r="P197" s="146">
        <f t="shared" si="21"/>
        <v>0</v>
      </c>
      <c r="Q197" s="146">
        <v>0.00075</v>
      </c>
      <c r="R197" s="146">
        <f t="shared" si="22"/>
        <v>0.00375</v>
      </c>
      <c r="S197" s="146">
        <v>0</v>
      </c>
      <c r="T197" s="147">
        <f t="shared" si="23"/>
        <v>0</v>
      </c>
      <c r="AR197" s="148" t="s">
        <v>369</v>
      </c>
      <c r="AT197" s="148" t="s">
        <v>264</v>
      </c>
      <c r="AU197" s="148" t="s">
        <v>87</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5212</v>
      </c>
    </row>
    <row r="198" spans="2:65" s="1" customFormat="1" ht="24.2" customHeight="1">
      <c r="B198" s="32"/>
      <c r="C198" s="138" t="s">
        <v>681</v>
      </c>
      <c r="D198" s="138" t="s">
        <v>264</v>
      </c>
      <c r="E198" s="139" t="s">
        <v>5213</v>
      </c>
      <c r="F198" s="140" t="s">
        <v>5214</v>
      </c>
      <c r="G198" s="141" t="s">
        <v>684</v>
      </c>
      <c r="H198" s="142">
        <v>5</v>
      </c>
      <c r="I198" s="143"/>
      <c r="J198" s="142">
        <f t="shared" si="20"/>
        <v>0</v>
      </c>
      <c r="K198" s="140" t="s">
        <v>267</v>
      </c>
      <c r="L198" s="32"/>
      <c r="M198" s="144" t="s">
        <v>1</v>
      </c>
      <c r="N198" s="145" t="s">
        <v>42</v>
      </c>
      <c r="P198" s="146">
        <f t="shared" si="21"/>
        <v>0</v>
      </c>
      <c r="Q198" s="146">
        <v>0.00097</v>
      </c>
      <c r="R198" s="146">
        <f t="shared" si="22"/>
        <v>0.00485</v>
      </c>
      <c r="S198" s="146">
        <v>0</v>
      </c>
      <c r="T198" s="147">
        <f t="shared" si="23"/>
        <v>0</v>
      </c>
      <c r="AR198" s="148" t="s">
        <v>369</v>
      </c>
      <c r="AT198" s="148" t="s">
        <v>264</v>
      </c>
      <c r="AU198" s="148" t="s">
        <v>87</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5215</v>
      </c>
    </row>
    <row r="199" spans="2:65" s="1" customFormat="1" ht="24.2" customHeight="1">
      <c r="B199" s="32"/>
      <c r="C199" s="138" t="s">
        <v>686</v>
      </c>
      <c r="D199" s="138" t="s">
        <v>264</v>
      </c>
      <c r="E199" s="139" t="s">
        <v>5216</v>
      </c>
      <c r="F199" s="140" t="s">
        <v>5217</v>
      </c>
      <c r="G199" s="141" t="s">
        <v>684</v>
      </c>
      <c r="H199" s="142">
        <v>1</v>
      </c>
      <c r="I199" s="143"/>
      <c r="J199" s="142">
        <f t="shared" si="20"/>
        <v>0</v>
      </c>
      <c r="K199" s="140" t="s">
        <v>267</v>
      </c>
      <c r="L199" s="32"/>
      <c r="M199" s="144" t="s">
        <v>1</v>
      </c>
      <c r="N199" s="145" t="s">
        <v>42</v>
      </c>
      <c r="P199" s="146">
        <f t="shared" si="21"/>
        <v>0</v>
      </c>
      <c r="Q199" s="146">
        <v>0.00123</v>
      </c>
      <c r="R199" s="146">
        <f t="shared" si="22"/>
        <v>0.00123</v>
      </c>
      <c r="S199" s="146">
        <v>0</v>
      </c>
      <c r="T199" s="147">
        <f t="shared" si="23"/>
        <v>0</v>
      </c>
      <c r="AR199" s="148" t="s">
        <v>369</v>
      </c>
      <c r="AT199" s="148" t="s">
        <v>264</v>
      </c>
      <c r="AU199" s="148" t="s">
        <v>87</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5218</v>
      </c>
    </row>
    <row r="200" spans="2:65" s="1" customFormat="1" ht="24.2" customHeight="1">
      <c r="B200" s="32"/>
      <c r="C200" s="138" t="s">
        <v>690</v>
      </c>
      <c r="D200" s="138" t="s">
        <v>264</v>
      </c>
      <c r="E200" s="139" t="s">
        <v>5219</v>
      </c>
      <c r="F200" s="140" t="s">
        <v>5220</v>
      </c>
      <c r="G200" s="141" t="s">
        <v>684</v>
      </c>
      <c r="H200" s="142">
        <v>1</v>
      </c>
      <c r="I200" s="143"/>
      <c r="J200" s="142">
        <f t="shared" si="20"/>
        <v>0</v>
      </c>
      <c r="K200" s="140" t="s">
        <v>267</v>
      </c>
      <c r="L200" s="32"/>
      <c r="M200" s="144" t="s">
        <v>1</v>
      </c>
      <c r="N200" s="145" t="s">
        <v>42</v>
      </c>
      <c r="P200" s="146">
        <f t="shared" si="21"/>
        <v>0</v>
      </c>
      <c r="Q200" s="146">
        <v>0.00176</v>
      </c>
      <c r="R200" s="146">
        <f t="shared" si="22"/>
        <v>0.00176</v>
      </c>
      <c r="S200" s="146">
        <v>0</v>
      </c>
      <c r="T200" s="147">
        <f t="shared" si="23"/>
        <v>0</v>
      </c>
      <c r="AR200" s="148" t="s">
        <v>369</v>
      </c>
      <c r="AT200" s="148" t="s">
        <v>264</v>
      </c>
      <c r="AU200" s="148" t="s">
        <v>87</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5221</v>
      </c>
    </row>
    <row r="201" spans="2:65" s="1" customFormat="1" ht="24.2" customHeight="1">
      <c r="B201" s="32"/>
      <c r="C201" s="138" t="s">
        <v>694</v>
      </c>
      <c r="D201" s="138" t="s">
        <v>264</v>
      </c>
      <c r="E201" s="139" t="s">
        <v>5222</v>
      </c>
      <c r="F201" s="140" t="s">
        <v>5223</v>
      </c>
      <c r="G201" s="141" t="s">
        <v>684</v>
      </c>
      <c r="H201" s="142">
        <v>1</v>
      </c>
      <c r="I201" s="143"/>
      <c r="J201" s="142">
        <f t="shared" si="20"/>
        <v>0</v>
      </c>
      <c r="K201" s="140" t="s">
        <v>267</v>
      </c>
      <c r="L201" s="32"/>
      <c r="M201" s="144" t="s">
        <v>1</v>
      </c>
      <c r="N201" s="145" t="s">
        <v>42</v>
      </c>
      <c r="P201" s="146">
        <f t="shared" si="21"/>
        <v>0</v>
      </c>
      <c r="Q201" s="146">
        <v>0.00238</v>
      </c>
      <c r="R201" s="146">
        <f t="shared" si="22"/>
        <v>0.00238</v>
      </c>
      <c r="S201" s="146">
        <v>0</v>
      </c>
      <c r="T201" s="147">
        <f t="shared" si="23"/>
        <v>0</v>
      </c>
      <c r="AR201" s="148" t="s">
        <v>369</v>
      </c>
      <c r="AT201" s="148" t="s">
        <v>264</v>
      </c>
      <c r="AU201" s="148" t="s">
        <v>87</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5224</v>
      </c>
    </row>
    <row r="202" spans="2:65" s="1" customFormat="1" ht="24.2" customHeight="1">
      <c r="B202" s="32"/>
      <c r="C202" s="138" t="s">
        <v>698</v>
      </c>
      <c r="D202" s="138" t="s">
        <v>264</v>
      </c>
      <c r="E202" s="139" t="s">
        <v>5225</v>
      </c>
      <c r="F202" s="140" t="s">
        <v>5226</v>
      </c>
      <c r="G202" s="141" t="s">
        <v>684</v>
      </c>
      <c r="H202" s="142">
        <v>1</v>
      </c>
      <c r="I202" s="143"/>
      <c r="J202" s="142">
        <f t="shared" si="20"/>
        <v>0</v>
      </c>
      <c r="K202" s="140" t="s">
        <v>267</v>
      </c>
      <c r="L202" s="32"/>
      <c r="M202" s="144" t="s">
        <v>1</v>
      </c>
      <c r="N202" s="145" t="s">
        <v>42</v>
      </c>
      <c r="P202" s="146">
        <f t="shared" si="21"/>
        <v>0</v>
      </c>
      <c r="Q202" s="146">
        <v>0.0032</v>
      </c>
      <c r="R202" s="146">
        <f t="shared" si="22"/>
        <v>0.0032</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5227</v>
      </c>
    </row>
    <row r="203" spans="2:65" s="1" customFormat="1" ht="16.5" customHeight="1">
      <c r="B203" s="32"/>
      <c r="C203" s="138" t="s">
        <v>703</v>
      </c>
      <c r="D203" s="138" t="s">
        <v>264</v>
      </c>
      <c r="E203" s="139" t="s">
        <v>677</v>
      </c>
      <c r="F203" s="140" t="s">
        <v>5228</v>
      </c>
      <c r="G203" s="141" t="s">
        <v>706</v>
      </c>
      <c r="H203" s="142">
        <v>4</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268</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268</v>
      </c>
      <c r="BM203" s="148" t="s">
        <v>1041</v>
      </c>
    </row>
    <row r="204" spans="2:65" s="1" customFormat="1" ht="16.5" customHeight="1">
      <c r="B204" s="32"/>
      <c r="C204" s="138" t="s">
        <v>710</v>
      </c>
      <c r="D204" s="138" t="s">
        <v>264</v>
      </c>
      <c r="E204" s="139" t="s">
        <v>681</v>
      </c>
      <c r="F204" s="140" t="s">
        <v>5229</v>
      </c>
      <c r="G204" s="141" t="s">
        <v>706</v>
      </c>
      <c r="H204" s="142">
        <v>8</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268</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268</v>
      </c>
      <c r="BM204" s="148" t="s">
        <v>1053</v>
      </c>
    </row>
    <row r="205" spans="2:65" s="1" customFormat="1" ht="21.75" customHeight="1">
      <c r="B205" s="32"/>
      <c r="C205" s="138" t="s">
        <v>715</v>
      </c>
      <c r="D205" s="138" t="s">
        <v>264</v>
      </c>
      <c r="E205" s="139" t="s">
        <v>686</v>
      </c>
      <c r="F205" s="140" t="s">
        <v>5230</v>
      </c>
      <c r="G205" s="141" t="s">
        <v>706</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268</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268</v>
      </c>
      <c r="BM205" s="148" t="s">
        <v>1063</v>
      </c>
    </row>
    <row r="206" spans="2:65" s="1" customFormat="1" ht="16.5" customHeight="1">
      <c r="B206" s="32"/>
      <c r="C206" s="138" t="s">
        <v>720</v>
      </c>
      <c r="D206" s="138" t="s">
        <v>264</v>
      </c>
      <c r="E206" s="139" t="s">
        <v>690</v>
      </c>
      <c r="F206" s="140" t="s">
        <v>5231</v>
      </c>
      <c r="G206" s="141" t="s">
        <v>706</v>
      </c>
      <c r="H206" s="142">
        <v>1</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268</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268</v>
      </c>
      <c r="BM206" s="148" t="s">
        <v>1075</v>
      </c>
    </row>
    <row r="207" spans="2:65" s="1" customFormat="1" ht="16.5" customHeight="1">
      <c r="B207" s="32"/>
      <c r="C207" s="138" t="s">
        <v>724</v>
      </c>
      <c r="D207" s="138" t="s">
        <v>264</v>
      </c>
      <c r="E207" s="139" t="s">
        <v>694</v>
      </c>
      <c r="F207" s="140" t="s">
        <v>5232</v>
      </c>
      <c r="G207" s="141" t="s">
        <v>706</v>
      </c>
      <c r="H207" s="142">
        <v>4</v>
      </c>
      <c r="I207" s="143"/>
      <c r="J207" s="142">
        <f t="shared" si="20"/>
        <v>0</v>
      </c>
      <c r="K207" s="140" t="s">
        <v>1</v>
      </c>
      <c r="L207" s="32"/>
      <c r="M207" s="144" t="s">
        <v>1</v>
      </c>
      <c r="N207" s="145" t="s">
        <v>42</v>
      </c>
      <c r="P207" s="146">
        <f t="shared" si="21"/>
        <v>0</v>
      </c>
      <c r="Q207" s="146">
        <v>0</v>
      </c>
      <c r="R207" s="146">
        <f t="shared" si="22"/>
        <v>0</v>
      </c>
      <c r="S207" s="146">
        <v>0</v>
      </c>
      <c r="T207" s="147">
        <f t="shared" si="23"/>
        <v>0</v>
      </c>
      <c r="AR207" s="148" t="s">
        <v>268</v>
      </c>
      <c r="AT207" s="148" t="s">
        <v>264</v>
      </c>
      <c r="AU207" s="148" t="s">
        <v>87</v>
      </c>
      <c r="AY207" s="17" t="s">
        <v>262</v>
      </c>
      <c r="BE207" s="149">
        <f t="shared" si="24"/>
        <v>0</v>
      </c>
      <c r="BF207" s="149">
        <f t="shared" si="25"/>
        <v>0</v>
      </c>
      <c r="BG207" s="149">
        <f t="shared" si="26"/>
        <v>0</v>
      </c>
      <c r="BH207" s="149">
        <f t="shared" si="27"/>
        <v>0</v>
      </c>
      <c r="BI207" s="149">
        <f t="shared" si="28"/>
        <v>0</v>
      </c>
      <c r="BJ207" s="17" t="s">
        <v>85</v>
      </c>
      <c r="BK207" s="149">
        <f t="shared" si="29"/>
        <v>0</v>
      </c>
      <c r="BL207" s="17" t="s">
        <v>268</v>
      </c>
      <c r="BM207" s="148" t="s">
        <v>1086</v>
      </c>
    </row>
    <row r="208" spans="2:65" s="1" customFormat="1" ht="16.5" customHeight="1">
      <c r="B208" s="32"/>
      <c r="C208" s="138" t="s">
        <v>728</v>
      </c>
      <c r="D208" s="138" t="s">
        <v>264</v>
      </c>
      <c r="E208" s="139" t="s">
        <v>698</v>
      </c>
      <c r="F208" s="140" t="s">
        <v>5233</v>
      </c>
      <c r="G208" s="141" t="s">
        <v>706</v>
      </c>
      <c r="H208" s="142">
        <v>3</v>
      </c>
      <c r="I208" s="143"/>
      <c r="J208" s="142">
        <f t="shared" si="20"/>
        <v>0</v>
      </c>
      <c r="K208" s="140" t="s">
        <v>1</v>
      </c>
      <c r="L208" s="32"/>
      <c r="M208" s="144" t="s">
        <v>1</v>
      </c>
      <c r="N208" s="145" t="s">
        <v>42</v>
      </c>
      <c r="P208" s="146">
        <f t="shared" si="21"/>
        <v>0</v>
      </c>
      <c r="Q208" s="146">
        <v>0</v>
      </c>
      <c r="R208" s="146">
        <f t="shared" si="22"/>
        <v>0</v>
      </c>
      <c r="S208" s="146">
        <v>0</v>
      </c>
      <c r="T208" s="147">
        <f t="shared" si="23"/>
        <v>0</v>
      </c>
      <c r="AR208" s="148" t="s">
        <v>268</v>
      </c>
      <c r="AT208" s="148" t="s">
        <v>264</v>
      </c>
      <c r="AU208" s="148" t="s">
        <v>87</v>
      </c>
      <c r="AY208" s="17" t="s">
        <v>262</v>
      </c>
      <c r="BE208" s="149">
        <f t="shared" si="24"/>
        <v>0</v>
      </c>
      <c r="BF208" s="149">
        <f t="shared" si="25"/>
        <v>0</v>
      </c>
      <c r="BG208" s="149">
        <f t="shared" si="26"/>
        <v>0</v>
      </c>
      <c r="BH208" s="149">
        <f t="shared" si="27"/>
        <v>0</v>
      </c>
      <c r="BI208" s="149">
        <f t="shared" si="28"/>
        <v>0</v>
      </c>
      <c r="BJ208" s="17" t="s">
        <v>85</v>
      </c>
      <c r="BK208" s="149">
        <f t="shared" si="29"/>
        <v>0</v>
      </c>
      <c r="BL208" s="17" t="s">
        <v>268</v>
      </c>
      <c r="BM208" s="148" t="s">
        <v>1096</v>
      </c>
    </row>
    <row r="209" spans="2:65" s="1" customFormat="1" ht="16.5" customHeight="1">
      <c r="B209" s="32"/>
      <c r="C209" s="138" t="s">
        <v>733</v>
      </c>
      <c r="D209" s="138" t="s">
        <v>264</v>
      </c>
      <c r="E209" s="139" t="s">
        <v>703</v>
      </c>
      <c r="F209" s="140" t="s">
        <v>5234</v>
      </c>
      <c r="G209" s="141" t="s">
        <v>706</v>
      </c>
      <c r="H209" s="142">
        <v>2</v>
      </c>
      <c r="I209" s="143"/>
      <c r="J209" s="142">
        <f t="shared" si="20"/>
        <v>0</v>
      </c>
      <c r="K209" s="140" t="s">
        <v>1</v>
      </c>
      <c r="L209" s="32"/>
      <c r="M209" s="144" t="s">
        <v>1</v>
      </c>
      <c r="N209" s="145" t="s">
        <v>42</v>
      </c>
      <c r="P209" s="146">
        <f t="shared" si="21"/>
        <v>0</v>
      </c>
      <c r="Q209" s="146">
        <v>0</v>
      </c>
      <c r="R209" s="146">
        <f t="shared" si="22"/>
        <v>0</v>
      </c>
      <c r="S209" s="146">
        <v>0</v>
      </c>
      <c r="T209" s="147">
        <f t="shared" si="23"/>
        <v>0</v>
      </c>
      <c r="AR209" s="148" t="s">
        <v>268</v>
      </c>
      <c r="AT209" s="148" t="s">
        <v>264</v>
      </c>
      <c r="AU209" s="148" t="s">
        <v>87</v>
      </c>
      <c r="AY209" s="17" t="s">
        <v>262</v>
      </c>
      <c r="BE209" s="149">
        <f t="shared" si="24"/>
        <v>0</v>
      </c>
      <c r="BF209" s="149">
        <f t="shared" si="25"/>
        <v>0</v>
      </c>
      <c r="BG209" s="149">
        <f t="shared" si="26"/>
        <v>0</v>
      </c>
      <c r="BH209" s="149">
        <f t="shared" si="27"/>
        <v>0</v>
      </c>
      <c r="BI209" s="149">
        <f t="shared" si="28"/>
        <v>0</v>
      </c>
      <c r="BJ209" s="17" t="s">
        <v>85</v>
      </c>
      <c r="BK209" s="149">
        <f t="shared" si="29"/>
        <v>0</v>
      </c>
      <c r="BL209" s="17" t="s">
        <v>268</v>
      </c>
      <c r="BM209" s="148" t="s">
        <v>1108</v>
      </c>
    </row>
    <row r="210" spans="2:65" s="1" customFormat="1" ht="16.5" customHeight="1">
      <c r="B210" s="32"/>
      <c r="C210" s="138" t="s">
        <v>738</v>
      </c>
      <c r="D210" s="138" t="s">
        <v>264</v>
      </c>
      <c r="E210" s="139" t="s">
        <v>710</v>
      </c>
      <c r="F210" s="140" t="s">
        <v>5235</v>
      </c>
      <c r="G210" s="141" t="s">
        <v>5124</v>
      </c>
      <c r="H210" s="142">
        <v>10</v>
      </c>
      <c r="I210" s="143"/>
      <c r="J210" s="142">
        <f t="shared" si="20"/>
        <v>0</v>
      </c>
      <c r="K210" s="140" t="s">
        <v>1</v>
      </c>
      <c r="L210" s="32"/>
      <c r="M210" s="144" t="s">
        <v>1</v>
      </c>
      <c r="N210" s="145" t="s">
        <v>42</v>
      </c>
      <c r="P210" s="146">
        <f t="shared" si="21"/>
        <v>0</v>
      </c>
      <c r="Q210" s="146">
        <v>0</v>
      </c>
      <c r="R210" s="146">
        <f t="shared" si="22"/>
        <v>0</v>
      </c>
      <c r="S210" s="146">
        <v>0</v>
      </c>
      <c r="T210" s="147">
        <f t="shared" si="23"/>
        <v>0</v>
      </c>
      <c r="AR210" s="148" t="s">
        <v>268</v>
      </c>
      <c r="AT210" s="148" t="s">
        <v>264</v>
      </c>
      <c r="AU210" s="148" t="s">
        <v>87</v>
      </c>
      <c r="AY210" s="17" t="s">
        <v>262</v>
      </c>
      <c r="BE210" s="149">
        <f t="shared" si="24"/>
        <v>0</v>
      </c>
      <c r="BF210" s="149">
        <f t="shared" si="25"/>
        <v>0</v>
      </c>
      <c r="BG210" s="149">
        <f t="shared" si="26"/>
        <v>0</v>
      </c>
      <c r="BH210" s="149">
        <f t="shared" si="27"/>
        <v>0</v>
      </c>
      <c r="BI210" s="149">
        <f t="shared" si="28"/>
        <v>0</v>
      </c>
      <c r="BJ210" s="17" t="s">
        <v>85</v>
      </c>
      <c r="BK210" s="149">
        <f t="shared" si="29"/>
        <v>0</v>
      </c>
      <c r="BL210" s="17" t="s">
        <v>268</v>
      </c>
      <c r="BM210" s="148" t="s">
        <v>1118</v>
      </c>
    </row>
    <row r="211" spans="2:65" s="1" customFormat="1" ht="16.5" customHeight="1">
      <c r="B211" s="32"/>
      <c r="C211" s="138" t="s">
        <v>743</v>
      </c>
      <c r="D211" s="138" t="s">
        <v>264</v>
      </c>
      <c r="E211" s="139" t="s">
        <v>715</v>
      </c>
      <c r="F211" s="140" t="s">
        <v>5131</v>
      </c>
      <c r="G211" s="141" t="s">
        <v>416</v>
      </c>
      <c r="H211" s="142">
        <v>3</v>
      </c>
      <c r="I211" s="143"/>
      <c r="J211" s="142">
        <f t="shared" si="20"/>
        <v>0</v>
      </c>
      <c r="K211" s="140" t="s">
        <v>1</v>
      </c>
      <c r="L211" s="32"/>
      <c r="M211" s="144" t="s">
        <v>1</v>
      </c>
      <c r="N211" s="145" t="s">
        <v>42</v>
      </c>
      <c r="P211" s="146">
        <f t="shared" si="21"/>
        <v>0</v>
      </c>
      <c r="Q211" s="146">
        <v>0</v>
      </c>
      <c r="R211" s="146">
        <f t="shared" si="22"/>
        <v>0</v>
      </c>
      <c r="S211" s="146">
        <v>0</v>
      </c>
      <c r="T211" s="147">
        <f t="shared" si="23"/>
        <v>0</v>
      </c>
      <c r="AR211" s="148" t="s">
        <v>268</v>
      </c>
      <c r="AT211" s="148" t="s">
        <v>264</v>
      </c>
      <c r="AU211" s="148" t="s">
        <v>87</v>
      </c>
      <c r="AY211" s="17" t="s">
        <v>262</v>
      </c>
      <c r="BE211" s="149">
        <f t="shared" si="24"/>
        <v>0</v>
      </c>
      <c r="BF211" s="149">
        <f t="shared" si="25"/>
        <v>0</v>
      </c>
      <c r="BG211" s="149">
        <f t="shared" si="26"/>
        <v>0</v>
      </c>
      <c r="BH211" s="149">
        <f t="shared" si="27"/>
        <v>0</v>
      </c>
      <c r="BI211" s="149">
        <f t="shared" si="28"/>
        <v>0</v>
      </c>
      <c r="BJ211" s="17" t="s">
        <v>85</v>
      </c>
      <c r="BK211" s="149">
        <f t="shared" si="29"/>
        <v>0</v>
      </c>
      <c r="BL211" s="17" t="s">
        <v>268</v>
      </c>
      <c r="BM211" s="148" t="s">
        <v>1128</v>
      </c>
    </row>
    <row r="212" spans="2:65" s="1" customFormat="1" ht="16.5" customHeight="1">
      <c r="B212" s="32"/>
      <c r="C212" s="138" t="s">
        <v>748</v>
      </c>
      <c r="D212" s="138" t="s">
        <v>264</v>
      </c>
      <c r="E212" s="139" t="s">
        <v>724</v>
      </c>
      <c r="F212" s="140" t="s">
        <v>5125</v>
      </c>
      <c r="G212" s="141" t="s">
        <v>2447</v>
      </c>
      <c r="H212" s="142">
        <v>230</v>
      </c>
      <c r="I212" s="143"/>
      <c r="J212" s="142">
        <f t="shared" si="20"/>
        <v>0</v>
      </c>
      <c r="K212" s="140" t="s">
        <v>1</v>
      </c>
      <c r="L212" s="32"/>
      <c r="M212" s="144" t="s">
        <v>1</v>
      </c>
      <c r="N212" s="145" t="s">
        <v>42</v>
      </c>
      <c r="P212" s="146">
        <f t="shared" si="21"/>
        <v>0</v>
      </c>
      <c r="Q212" s="146">
        <v>0</v>
      </c>
      <c r="R212" s="146">
        <f t="shared" si="22"/>
        <v>0</v>
      </c>
      <c r="S212" s="146">
        <v>0</v>
      </c>
      <c r="T212" s="147">
        <f t="shared" si="23"/>
        <v>0</v>
      </c>
      <c r="AR212" s="148" t="s">
        <v>268</v>
      </c>
      <c r="AT212" s="148" t="s">
        <v>264</v>
      </c>
      <c r="AU212" s="148" t="s">
        <v>87</v>
      </c>
      <c r="AY212" s="17" t="s">
        <v>262</v>
      </c>
      <c r="BE212" s="149">
        <f t="shared" si="24"/>
        <v>0</v>
      </c>
      <c r="BF212" s="149">
        <f t="shared" si="25"/>
        <v>0</v>
      </c>
      <c r="BG212" s="149">
        <f t="shared" si="26"/>
        <v>0</v>
      </c>
      <c r="BH212" s="149">
        <f t="shared" si="27"/>
        <v>0</v>
      </c>
      <c r="BI212" s="149">
        <f t="shared" si="28"/>
        <v>0</v>
      </c>
      <c r="BJ212" s="17" t="s">
        <v>85</v>
      </c>
      <c r="BK212" s="149">
        <f t="shared" si="29"/>
        <v>0</v>
      </c>
      <c r="BL212" s="17" t="s">
        <v>268</v>
      </c>
      <c r="BM212" s="148" t="s">
        <v>1147</v>
      </c>
    </row>
    <row r="213" spans="2:65" s="1" customFormat="1" ht="21.75" customHeight="1">
      <c r="B213" s="32"/>
      <c r="C213" s="138" t="s">
        <v>755</v>
      </c>
      <c r="D213" s="138" t="s">
        <v>264</v>
      </c>
      <c r="E213" s="139" t="s">
        <v>728</v>
      </c>
      <c r="F213" s="140" t="s">
        <v>5236</v>
      </c>
      <c r="G213" s="141" t="s">
        <v>706</v>
      </c>
      <c r="H213" s="142">
        <v>44</v>
      </c>
      <c r="I213" s="143"/>
      <c r="J213" s="142">
        <f t="shared" si="20"/>
        <v>0</v>
      </c>
      <c r="K213" s="140" t="s">
        <v>1</v>
      </c>
      <c r="L213" s="32"/>
      <c r="M213" s="144" t="s">
        <v>1</v>
      </c>
      <c r="N213" s="145" t="s">
        <v>42</v>
      </c>
      <c r="P213" s="146">
        <f t="shared" si="21"/>
        <v>0</v>
      </c>
      <c r="Q213" s="146">
        <v>0</v>
      </c>
      <c r="R213" s="146">
        <f t="shared" si="22"/>
        <v>0</v>
      </c>
      <c r="S213" s="146">
        <v>0</v>
      </c>
      <c r="T213" s="147">
        <f t="shared" si="23"/>
        <v>0</v>
      </c>
      <c r="AR213" s="148" t="s">
        <v>268</v>
      </c>
      <c r="AT213" s="148" t="s">
        <v>264</v>
      </c>
      <c r="AU213" s="148" t="s">
        <v>87</v>
      </c>
      <c r="AY213" s="17" t="s">
        <v>262</v>
      </c>
      <c r="BE213" s="149">
        <f t="shared" si="24"/>
        <v>0</v>
      </c>
      <c r="BF213" s="149">
        <f t="shared" si="25"/>
        <v>0</v>
      </c>
      <c r="BG213" s="149">
        <f t="shared" si="26"/>
        <v>0</v>
      </c>
      <c r="BH213" s="149">
        <f t="shared" si="27"/>
        <v>0</v>
      </c>
      <c r="BI213" s="149">
        <f t="shared" si="28"/>
        <v>0</v>
      </c>
      <c r="BJ213" s="17" t="s">
        <v>85</v>
      </c>
      <c r="BK213" s="149">
        <f t="shared" si="29"/>
        <v>0</v>
      </c>
      <c r="BL213" s="17" t="s">
        <v>268</v>
      </c>
      <c r="BM213" s="148" t="s">
        <v>1184</v>
      </c>
    </row>
    <row r="214" spans="2:65" s="1" customFormat="1" ht="24.2" customHeight="1">
      <c r="B214" s="32"/>
      <c r="C214" s="138" t="s">
        <v>763</v>
      </c>
      <c r="D214" s="138" t="s">
        <v>264</v>
      </c>
      <c r="E214" s="139" t="s">
        <v>733</v>
      </c>
      <c r="F214" s="140" t="s">
        <v>5237</v>
      </c>
      <c r="G214" s="141" t="s">
        <v>706</v>
      </c>
      <c r="H214" s="142">
        <v>44</v>
      </c>
      <c r="I214" s="143"/>
      <c r="J214" s="142">
        <f t="shared" si="20"/>
        <v>0</v>
      </c>
      <c r="K214" s="140" t="s">
        <v>1</v>
      </c>
      <c r="L214" s="32"/>
      <c r="M214" s="144" t="s">
        <v>1</v>
      </c>
      <c r="N214" s="145" t="s">
        <v>42</v>
      </c>
      <c r="P214" s="146">
        <f t="shared" si="21"/>
        <v>0</v>
      </c>
      <c r="Q214" s="146">
        <v>0</v>
      </c>
      <c r="R214" s="146">
        <f t="shared" si="22"/>
        <v>0</v>
      </c>
      <c r="S214" s="146">
        <v>0</v>
      </c>
      <c r="T214" s="147">
        <f t="shared" si="23"/>
        <v>0</v>
      </c>
      <c r="AR214" s="148" t="s">
        <v>268</v>
      </c>
      <c r="AT214" s="148" t="s">
        <v>264</v>
      </c>
      <c r="AU214" s="148" t="s">
        <v>87</v>
      </c>
      <c r="AY214" s="17" t="s">
        <v>262</v>
      </c>
      <c r="BE214" s="149">
        <f t="shared" si="24"/>
        <v>0</v>
      </c>
      <c r="BF214" s="149">
        <f t="shared" si="25"/>
        <v>0</v>
      </c>
      <c r="BG214" s="149">
        <f t="shared" si="26"/>
        <v>0</v>
      </c>
      <c r="BH214" s="149">
        <f t="shared" si="27"/>
        <v>0</v>
      </c>
      <c r="BI214" s="149">
        <f t="shared" si="28"/>
        <v>0</v>
      </c>
      <c r="BJ214" s="17" t="s">
        <v>85</v>
      </c>
      <c r="BK214" s="149">
        <f t="shared" si="29"/>
        <v>0</v>
      </c>
      <c r="BL214" s="17" t="s">
        <v>268</v>
      </c>
      <c r="BM214" s="148" t="s">
        <v>1234</v>
      </c>
    </row>
    <row r="215" spans="2:65" s="1" customFormat="1" ht="16.5" customHeight="1">
      <c r="B215" s="32"/>
      <c r="C215" s="138" t="s">
        <v>775</v>
      </c>
      <c r="D215" s="138" t="s">
        <v>264</v>
      </c>
      <c r="E215" s="139" t="s">
        <v>738</v>
      </c>
      <c r="F215" s="140" t="s">
        <v>5238</v>
      </c>
      <c r="G215" s="141" t="s">
        <v>706</v>
      </c>
      <c r="H215" s="142">
        <v>1</v>
      </c>
      <c r="I215" s="143"/>
      <c r="J215" s="142">
        <f t="shared" si="20"/>
        <v>0</v>
      </c>
      <c r="K215" s="140" t="s">
        <v>1</v>
      </c>
      <c r="L215" s="32"/>
      <c r="M215" s="144" t="s">
        <v>1</v>
      </c>
      <c r="N215" s="145" t="s">
        <v>42</v>
      </c>
      <c r="P215" s="146">
        <f t="shared" si="21"/>
        <v>0</v>
      </c>
      <c r="Q215" s="146">
        <v>0</v>
      </c>
      <c r="R215" s="146">
        <f t="shared" si="22"/>
        <v>0</v>
      </c>
      <c r="S215" s="146">
        <v>0</v>
      </c>
      <c r="T215" s="147">
        <f t="shared" si="23"/>
        <v>0</v>
      </c>
      <c r="AR215" s="148" t="s">
        <v>268</v>
      </c>
      <c r="AT215" s="148" t="s">
        <v>264</v>
      </c>
      <c r="AU215" s="148" t="s">
        <v>87</v>
      </c>
      <c r="AY215" s="17" t="s">
        <v>262</v>
      </c>
      <c r="BE215" s="149">
        <f t="shared" si="24"/>
        <v>0</v>
      </c>
      <c r="BF215" s="149">
        <f t="shared" si="25"/>
        <v>0</v>
      </c>
      <c r="BG215" s="149">
        <f t="shared" si="26"/>
        <v>0</v>
      </c>
      <c r="BH215" s="149">
        <f t="shared" si="27"/>
        <v>0</v>
      </c>
      <c r="BI215" s="149">
        <f t="shared" si="28"/>
        <v>0</v>
      </c>
      <c r="BJ215" s="17" t="s">
        <v>85</v>
      </c>
      <c r="BK215" s="149">
        <f t="shared" si="29"/>
        <v>0</v>
      </c>
      <c r="BL215" s="17" t="s">
        <v>268</v>
      </c>
      <c r="BM215" s="148" t="s">
        <v>1248</v>
      </c>
    </row>
    <row r="216" spans="2:65" s="1" customFormat="1" ht="16.5" customHeight="1">
      <c r="B216" s="32"/>
      <c r="C216" s="138" t="s">
        <v>780</v>
      </c>
      <c r="D216" s="138" t="s">
        <v>264</v>
      </c>
      <c r="E216" s="139" t="s">
        <v>748</v>
      </c>
      <c r="F216" s="140" t="s">
        <v>5133</v>
      </c>
      <c r="G216" s="141" t="s">
        <v>5134</v>
      </c>
      <c r="H216" s="142">
        <v>80</v>
      </c>
      <c r="I216" s="143"/>
      <c r="J216" s="142">
        <f t="shared" si="20"/>
        <v>0</v>
      </c>
      <c r="K216" s="140" t="s">
        <v>1</v>
      </c>
      <c r="L216" s="32"/>
      <c r="M216" s="144" t="s">
        <v>1</v>
      </c>
      <c r="N216" s="145" t="s">
        <v>42</v>
      </c>
      <c r="P216" s="146">
        <f t="shared" si="21"/>
        <v>0</v>
      </c>
      <c r="Q216" s="146">
        <v>0</v>
      </c>
      <c r="R216" s="146">
        <f t="shared" si="22"/>
        <v>0</v>
      </c>
      <c r="S216" s="146">
        <v>0</v>
      </c>
      <c r="T216" s="147">
        <f t="shared" si="23"/>
        <v>0</v>
      </c>
      <c r="AR216" s="148" t="s">
        <v>268</v>
      </c>
      <c r="AT216" s="148" t="s">
        <v>264</v>
      </c>
      <c r="AU216" s="148" t="s">
        <v>87</v>
      </c>
      <c r="AY216" s="17" t="s">
        <v>262</v>
      </c>
      <c r="BE216" s="149">
        <f t="shared" si="24"/>
        <v>0</v>
      </c>
      <c r="BF216" s="149">
        <f t="shared" si="25"/>
        <v>0</v>
      </c>
      <c r="BG216" s="149">
        <f t="shared" si="26"/>
        <v>0</v>
      </c>
      <c r="BH216" s="149">
        <f t="shared" si="27"/>
        <v>0</v>
      </c>
      <c r="BI216" s="149">
        <f t="shared" si="28"/>
        <v>0</v>
      </c>
      <c r="BJ216" s="17" t="s">
        <v>85</v>
      </c>
      <c r="BK216" s="149">
        <f t="shared" si="29"/>
        <v>0</v>
      </c>
      <c r="BL216" s="17" t="s">
        <v>268</v>
      </c>
      <c r="BM216" s="148" t="s">
        <v>1273</v>
      </c>
    </row>
    <row r="217" spans="2:65" s="1" customFormat="1" ht="16.5" customHeight="1">
      <c r="B217" s="32"/>
      <c r="C217" s="138" t="s">
        <v>785</v>
      </c>
      <c r="D217" s="138" t="s">
        <v>264</v>
      </c>
      <c r="E217" s="139" t="s">
        <v>755</v>
      </c>
      <c r="F217" s="140" t="s">
        <v>5135</v>
      </c>
      <c r="G217" s="141" t="s">
        <v>5134</v>
      </c>
      <c r="H217" s="142">
        <v>20</v>
      </c>
      <c r="I217" s="143"/>
      <c r="J217" s="142">
        <f t="shared" si="20"/>
        <v>0</v>
      </c>
      <c r="K217" s="140" t="s">
        <v>1</v>
      </c>
      <c r="L217" s="32"/>
      <c r="M217" s="144" t="s">
        <v>1</v>
      </c>
      <c r="N217" s="145" t="s">
        <v>42</v>
      </c>
      <c r="P217" s="146">
        <f t="shared" si="21"/>
        <v>0</v>
      </c>
      <c r="Q217" s="146">
        <v>0</v>
      </c>
      <c r="R217" s="146">
        <f t="shared" si="22"/>
        <v>0</v>
      </c>
      <c r="S217" s="146">
        <v>0</v>
      </c>
      <c r="T217" s="147">
        <f t="shared" si="23"/>
        <v>0</v>
      </c>
      <c r="AR217" s="148" t="s">
        <v>268</v>
      </c>
      <c r="AT217" s="148" t="s">
        <v>264</v>
      </c>
      <c r="AU217" s="148" t="s">
        <v>87</v>
      </c>
      <c r="AY217" s="17" t="s">
        <v>262</v>
      </c>
      <c r="BE217" s="149">
        <f t="shared" si="24"/>
        <v>0</v>
      </c>
      <c r="BF217" s="149">
        <f t="shared" si="25"/>
        <v>0</v>
      </c>
      <c r="BG217" s="149">
        <f t="shared" si="26"/>
        <v>0</v>
      </c>
      <c r="BH217" s="149">
        <f t="shared" si="27"/>
        <v>0</v>
      </c>
      <c r="BI217" s="149">
        <f t="shared" si="28"/>
        <v>0</v>
      </c>
      <c r="BJ217" s="17" t="s">
        <v>85</v>
      </c>
      <c r="BK217" s="149">
        <f t="shared" si="29"/>
        <v>0</v>
      </c>
      <c r="BL217" s="17" t="s">
        <v>268</v>
      </c>
      <c r="BM217" s="148" t="s">
        <v>1310</v>
      </c>
    </row>
    <row r="218" spans="2:65" s="1" customFormat="1" ht="44.25" customHeight="1">
      <c r="B218" s="32"/>
      <c r="C218" s="138" t="s">
        <v>791</v>
      </c>
      <c r="D218" s="138" t="s">
        <v>264</v>
      </c>
      <c r="E218" s="139" t="s">
        <v>5239</v>
      </c>
      <c r="F218" s="140" t="s">
        <v>5240</v>
      </c>
      <c r="G218" s="141" t="s">
        <v>794</v>
      </c>
      <c r="H218" s="143"/>
      <c r="I218" s="143"/>
      <c r="J218" s="142">
        <f t="shared" si="20"/>
        <v>0</v>
      </c>
      <c r="K218" s="140" t="s">
        <v>267</v>
      </c>
      <c r="L218" s="32"/>
      <c r="M218" s="144" t="s">
        <v>1</v>
      </c>
      <c r="N218" s="145" t="s">
        <v>42</v>
      </c>
      <c r="P218" s="146">
        <f t="shared" si="21"/>
        <v>0</v>
      </c>
      <c r="Q218" s="146">
        <v>0</v>
      </c>
      <c r="R218" s="146">
        <f t="shared" si="22"/>
        <v>0</v>
      </c>
      <c r="S218" s="146">
        <v>0</v>
      </c>
      <c r="T218" s="147">
        <f t="shared" si="23"/>
        <v>0</v>
      </c>
      <c r="AR218" s="148" t="s">
        <v>369</v>
      </c>
      <c r="AT218" s="148" t="s">
        <v>264</v>
      </c>
      <c r="AU218" s="148" t="s">
        <v>87</v>
      </c>
      <c r="AY218" s="17" t="s">
        <v>262</v>
      </c>
      <c r="BE218" s="149">
        <f t="shared" si="24"/>
        <v>0</v>
      </c>
      <c r="BF218" s="149">
        <f t="shared" si="25"/>
        <v>0</v>
      </c>
      <c r="BG218" s="149">
        <f t="shared" si="26"/>
        <v>0</v>
      </c>
      <c r="BH218" s="149">
        <f t="shared" si="27"/>
        <v>0</v>
      </c>
      <c r="BI218" s="149">
        <f t="shared" si="28"/>
        <v>0</v>
      </c>
      <c r="BJ218" s="17" t="s">
        <v>85</v>
      </c>
      <c r="BK218" s="149">
        <f t="shared" si="29"/>
        <v>0</v>
      </c>
      <c r="BL218" s="17" t="s">
        <v>369</v>
      </c>
      <c r="BM218" s="148" t="s">
        <v>5241</v>
      </c>
    </row>
    <row r="219" spans="2:63" s="11" customFormat="1" ht="22.9" customHeight="1">
      <c r="B219" s="126"/>
      <c r="D219" s="127" t="s">
        <v>76</v>
      </c>
      <c r="E219" s="136" t="s">
        <v>5242</v>
      </c>
      <c r="F219" s="136" t="s">
        <v>5243</v>
      </c>
      <c r="I219" s="129"/>
      <c r="J219" s="137">
        <f>BK219</f>
        <v>0</v>
      </c>
      <c r="L219" s="126"/>
      <c r="M219" s="131"/>
      <c r="P219" s="132">
        <f>SUM(P220:P236)</f>
        <v>0</v>
      </c>
      <c r="R219" s="132">
        <f>SUM(R220:R236)</f>
        <v>0.06275</v>
      </c>
      <c r="T219" s="133">
        <f>SUM(T220:T236)</f>
        <v>0</v>
      </c>
      <c r="AR219" s="127" t="s">
        <v>87</v>
      </c>
      <c r="AT219" s="134" t="s">
        <v>76</v>
      </c>
      <c r="AU219" s="134" t="s">
        <v>85</v>
      </c>
      <c r="AY219" s="127" t="s">
        <v>262</v>
      </c>
      <c r="BK219" s="135">
        <f>SUM(BK220:BK236)</f>
        <v>0</v>
      </c>
    </row>
    <row r="220" spans="2:65" s="1" customFormat="1" ht="37.9" customHeight="1">
      <c r="B220" s="32"/>
      <c r="C220" s="138" t="s">
        <v>798</v>
      </c>
      <c r="D220" s="138" t="s">
        <v>264</v>
      </c>
      <c r="E220" s="139" t="s">
        <v>5244</v>
      </c>
      <c r="F220" s="140" t="s">
        <v>5245</v>
      </c>
      <c r="G220" s="141" t="s">
        <v>416</v>
      </c>
      <c r="H220" s="142">
        <v>32</v>
      </c>
      <c r="I220" s="143"/>
      <c r="J220" s="142">
        <f aca="true" t="shared" si="30" ref="J220:J236">ROUND(I220*H220,2)</f>
        <v>0</v>
      </c>
      <c r="K220" s="140" t="s">
        <v>267</v>
      </c>
      <c r="L220" s="32"/>
      <c r="M220" s="144" t="s">
        <v>1</v>
      </c>
      <c r="N220" s="145" t="s">
        <v>42</v>
      </c>
      <c r="P220" s="146">
        <f aca="true" t="shared" si="31" ref="P220:P236">O220*H220</f>
        <v>0</v>
      </c>
      <c r="Q220" s="146">
        <v>0</v>
      </c>
      <c r="R220" s="146">
        <f aca="true" t="shared" si="32" ref="R220:R236">Q220*H220</f>
        <v>0</v>
      </c>
      <c r="S220" s="146">
        <v>0</v>
      </c>
      <c r="T220" s="147">
        <f aca="true" t="shared" si="33" ref="T220:T236">S220*H220</f>
        <v>0</v>
      </c>
      <c r="AR220" s="148" t="s">
        <v>369</v>
      </c>
      <c r="AT220" s="148" t="s">
        <v>264</v>
      </c>
      <c r="AU220" s="148" t="s">
        <v>87</v>
      </c>
      <c r="AY220" s="17" t="s">
        <v>262</v>
      </c>
      <c r="BE220" s="149">
        <f aca="true" t="shared" si="34" ref="BE220:BE236">IF(N220="základní",J220,0)</f>
        <v>0</v>
      </c>
      <c r="BF220" s="149">
        <f aca="true" t="shared" si="35" ref="BF220:BF236">IF(N220="snížená",J220,0)</f>
        <v>0</v>
      </c>
      <c r="BG220" s="149">
        <f aca="true" t="shared" si="36" ref="BG220:BG236">IF(N220="zákl. přenesená",J220,0)</f>
        <v>0</v>
      </c>
      <c r="BH220" s="149">
        <f aca="true" t="shared" si="37" ref="BH220:BH236">IF(N220="sníž. přenesená",J220,0)</f>
        <v>0</v>
      </c>
      <c r="BI220" s="149">
        <f aca="true" t="shared" si="38" ref="BI220:BI236">IF(N220="nulová",J220,0)</f>
        <v>0</v>
      </c>
      <c r="BJ220" s="17" t="s">
        <v>85</v>
      </c>
      <c r="BK220" s="149">
        <f aca="true" t="shared" si="39" ref="BK220:BK236">ROUND(I220*H220,2)</f>
        <v>0</v>
      </c>
      <c r="BL220" s="17" t="s">
        <v>369</v>
      </c>
      <c r="BM220" s="148" t="s">
        <v>5246</v>
      </c>
    </row>
    <row r="221" spans="2:65" s="1" customFormat="1" ht="33" customHeight="1">
      <c r="B221" s="32"/>
      <c r="C221" s="138" t="s">
        <v>802</v>
      </c>
      <c r="D221" s="138" t="s">
        <v>264</v>
      </c>
      <c r="E221" s="139" t="s">
        <v>5247</v>
      </c>
      <c r="F221" s="140" t="s">
        <v>5248</v>
      </c>
      <c r="G221" s="141" t="s">
        <v>416</v>
      </c>
      <c r="H221" s="142">
        <v>6</v>
      </c>
      <c r="I221" s="143"/>
      <c r="J221" s="142">
        <f t="shared" si="30"/>
        <v>0</v>
      </c>
      <c r="K221" s="140" t="s">
        <v>267</v>
      </c>
      <c r="L221" s="32"/>
      <c r="M221" s="144" t="s">
        <v>1</v>
      </c>
      <c r="N221" s="145" t="s">
        <v>42</v>
      </c>
      <c r="P221" s="146">
        <f t="shared" si="31"/>
        <v>0</v>
      </c>
      <c r="Q221" s="146">
        <v>0.00185</v>
      </c>
      <c r="R221" s="146">
        <f t="shared" si="32"/>
        <v>0.0111</v>
      </c>
      <c r="S221" s="146">
        <v>0</v>
      </c>
      <c r="T221" s="147">
        <f t="shared" si="33"/>
        <v>0</v>
      </c>
      <c r="AR221" s="148" t="s">
        <v>369</v>
      </c>
      <c r="AT221" s="148" t="s">
        <v>264</v>
      </c>
      <c r="AU221" s="148" t="s">
        <v>87</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5249</v>
      </c>
    </row>
    <row r="222" spans="2:65" s="1" customFormat="1" ht="33" customHeight="1">
      <c r="B222" s="32"/>
      <c r="C222" s="138" t="s">
        <v>819</v>
      </c>
      <c r="D222" s="138" t="s">
        <v>264</v>
      </c>
      <c r="E222" s="139" t="s">
        <v>5250</v>
      </c>
      <c r="F222" s="140" t="s">
        <v>5251</v>
      </c>
      <c r="G222" s="141" t="s">
        <v>416</v>
      </c>
      <c r="H222" s="142">
        <v>16</v>
      </c>
      <c r="I222" s="143"/>
      <c r="J222" s="142">
        <f t="shared" si="30"/>
        <v>0</v>
      </c>
      <c r="K222" s="140" t="s">
        <v>267</v>
      </c>
      <c r="L222" s="32"/>
      <c r="M222" s="144" t="s">
        <v>1</v>
      </c>
      <c r="N222" s="145" t="s">
        <v>42</v>
      </c>
      <c r="P222" s="146">
        <f t="shared" si="31"/>
        <v>0</v>
      </c>
      <c r="Q222" s="146">
        <v>0.0027</v>
      </c>
      <c r="R222" s="146">
        <f t="shared" si="32"/>
        <v>0.0432</v>
      </c>
      <c r="S222" s="146">
        <v>0</v>
      </c>
      <c r="T222" s="147">
        <f t="shared" si="33"/>
        <v>0</v>
      </c>
      <c r="AR222" s="148" t="s">
        <v>369</v>
      </c>
      <c r="AT222" s="148" t="s">
        <v>264</v>
      </c>
      <c r="AU222" s="148" t="s">
        <v>87</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5252</v>
      </c>
    </row>
    <row r="223" spans="2:65" s="1" customFormat="1" ht="33" customHeight="1">
      <c r="B223" s="32"/>
      <c r="C223" s="138" t="s">
        <v>821</v>
      </c>
      <c r="D223" s="138" t="s">
        <v>264</v>
      </c>
      <c r="E223" s="139" t="s">
        <v>5253</v>
      </c>
      <c r="F223" s="140" t="s">
        <v>5254</v>
      </c>
      <c r="G223" s="141" t="s">
        <v>416</v>
      </c>
      <c r="H223" s="142">
        <v>18</v>
      </c>
      <c r="I223" s="143"/>
      <c r="J223" s="142">
        <f t="shared" si="30"/>
        <v>0</v>
      </c>
      <c r="K223" s="140" t="s">
        <v>267</v>
      </c>
      <c r="L223" s="32"/>
      <c r="M223" s="144" t="s">
        <v>1</v>
      </c>
      <c r="N223" s="145" t="s">
        <v>42</v>
      </c>
      <c r="P223" s="146">
        <f t="shared" si="31"/>
        <v>0</v>
      </c>
      <c r="Q223" s="146">
        <v>0.00038</v>
      </c>
      <c r="R223" s="146">
        <f t="shared" si="32"/>
        <v>0.006840000000000001</v>
      </c>
      <c r="S223" s="146">
        <v>0</v>
      </c>
      <c r="T223" s="147">
        <f t="shared" si="33"/>
        <v>0</v>
      </c>
      <c r="AR223" s="148" t="s">
        <v>369</v>
      </c>
      <c r="AT223" s="148" t="s">
        <v>264</v>
      </c>
      <c r="AU223" s="148" t="s">
        <v>87</v>
      </c>
      <c r="AY223" s="17" t="s">
        <v>262</v>
      </c>
      <c r="BE223" s="149">
        <f t="shared" si="34"/>
        <v>0</v>
      </c>
      <c r="BF223" s="149">
        <f t="shared" si="35"/>
        <v>0</v>
      </c>
      <c r="BG223" s="149">
        <f t="shared" si="36"/>
        <v>0</v>
      </c>
      <c r="BH223" s="149">
        <f t="shared" si="37"/>
        <v>0</v>
      </c>
      <c r="BI223" s="149">
        <f t="shared" si="38"/>
        <v>0</v>
      </c>
      <c r="BJ223" s="17" t="s">
        <v>85</v>
      </c>
      <c r="BK223" s="149">
        <f t="shared" si="39"/>
        <v>0</v>
      </c>
      <c r="BL223" s="17" t="s">
        <v>369</v>
      </c>
      <c r="BM223" s="148" t="s">
        <v>5255</v>
      </c>
    </row>
    <row r="224" spans="2:65" s="1" customFormat="1" ht="33" customHeight="1">
      <c r="B224" s="32"/>
      <c r="C224" s="138" t="s">
        <v>830</v>
      </c>
      <c r="D224" s="138" t="s">
        <v>264</v>
      </c>
      <c r="E224" s="139" t="s">
        <v>5256</v>
      </c>
      <c r="F224" s="140" t="s">
        <v>5257</v>
      </c>
      <c r="G224" s="141" t="s">
        <v>684</v>
      </c>
      <c r="H224" s="142">
        <v>1</v>
      </c>
      <c r="I224" s="143"/>
      <c r="J224" s="142">
        <f t="shared" si="30"/>
        <v>0</v>
      </c>
      <c r="K224" s="140" t="s">
        <v>267</v>
      </c>
      <c r="L224" s="32"/>
      <c r="M224" s="144" t="s">
        <v>1</v>
      </c>
      <c r="N224" s="145" t="s">
        <v>42</v>
      </c>
      <c r="P224" s="146">
        <f t="shared" si="31"/>
        <v>0</v>
      </c>
      <c r="Q224" s="146">
        <v>0.00024</v>
      </c>
      <c r="R224" s="146">
        <f t="shared" si="32"/>
        <v>0.00024</v>
      </c>
      <c r="S224" s="146">
        <v>0</v>
      </c>
      <c r="T224" s="147">
        <f t="shared" si="33"/>
        <v>0</v>
      </c>
      <c r="AR224" s="148" t="s">
        <v>369</v>
      </c>
      <c r="AT224" s="148" t="s">
        <v>264</v>
      </c>
      <c r="AU224" s="148" t="s">
        <v>87</v>
      </c>
      <c r="AY224" s="17" t="s">
        <v>262</v>
      </c>
      <c r="BE224" s="149">
        <f t="shared" si="34"/>
        <v>0</v>
      </c>
      <c r="BF224" s="149">
        <f t="shared" si="35"/>
        <v>0</v>
      </c>
      <c r="BG224" s="149">
        <f t="shared" si="36"/>
        <v>0</v>
      </c>
      <c r="BH224" s="149">
        <f t="shared" si="37"/>
        <v>0</v>
      </c>
      <c r="BI224" s="149">
        <f t="shared" si="38"/>
        <v>0</v>
      </c>
      <c r="BJ224" s="17" t="s">
        <v>85</v>
      </c>
      <c r="BK224" s="149">
        <f t="shared" si="39"/>
        <v>0</v>
      </c>
      <c r="BL224" s="17" t="s">
        <v>369</v>
      </c>
      <c r="BM224" s="148" t="s">
        <v>5258</v>
      </c>
    </row>
    <row r="225" spans="2:65" s="1" customFormat="1" ht="33" customHeight="1">
      <c r="B225" s="32"/>
      <c r="C225" s="138" t="s">
        <v>834</v>
      </c>
      <c r="D225" s="138" t="s">
        <v>264</v>
      </c>
      <c r="E225" s="139" t="s">
        <v>5259</v>
      </c>
      <c r="F225" s="140" t="s">
        <v>5260</v>
      </c>
      <c r="G225" s="141" t="s">
        <v>684</v>
      </c>
      <c r="H225" s="142">
        <v>2</v>
      </c>
      <c r="I225" s="143"/>
      <c r="J225" s="142">
        <f t="shared" si="30"/>
        <v>0</v>
      </c>
      <c r="K225" s="140" t="s">
        <v>267</v>
      </c>
      <c r="L225" s="32"/>
      <c r="M225" s="144" t="s">
        <v>1</v>
      </c>
      <c r="N225" s="145" t="s">
        <v>42</v>
      </c>
      <c r="P225" s="146">
        <f t="shared" si="31"/>
        <v>0</v>
      </c>
      <c r="Q225" s="146">
        <v>0.00038</v>
      </c>
      <c r="R225" s="146">
        <f t="shared" si="32"/>
        <v>0.00076</v>
      </c>
      <c r="S225" s="146">
        <v>0</v>
      </c>
      <c r="T225" s="147">
        <f t="shared" si="33"/>
        <v>0</v>
      </c>
      <c r="AR225" s="148" t="s">
        <v>369</v>
      </c>
      <c r="AT225" s="148" t="s">
        <v>264</v>
      </c>
      <c r="AU225" s="148" t="s">
        <v>87</v>
      </c>
      <c r="AY225" s="17" t="s">
        <v>262</v>
      </c>
      <c r="BE225" s="149">
        <f t="shared" si="34"/>
        <v>0</v>
      </c>
      <c r="BF225" s="149">
        <f t="shared" si="35"/>
        <v>0</v>
      </c>
      <c r="BG225" s="149">
        <f t="shared" si="36"/>
        <v>0</v>
      </c>
      <c r="BH225" s="149">
        <f t="shared" si="37"/>
        <v>0</v>
      </c>
      <c r="BI225" s="149">
        <f t="shared" si="38"/>
        <v>0</v>
      </c>
      <c r="BJ225" s="17" t="s">
        <v>85</v>
      </c>
      <c r="BK225" s="149">
        <f t="shared" si="39"/>
        <v>0</v>
      </c>
      <c r="BL225" s="17" t="s">
        <v>369</v>
      </c>
      <c r="BM225" s="148" t="s">
        <v>5261</v>
      </c>
    </row>
    <row r="226" spans="2:65" s="1" customFormat="1" ht="33" customHeight="1">
      <c r="B226" s="32"/>
      <c r="C226" s="138" t="s">
        <v>839</v>
      </c>
      <c r="D226" s="138" t="s">
        <v>264</v>
      </c>
      <c r="E226" s="139" t="s">
        <v>5262</v>
      </c>
      <c r="F226" s="140" t="s">
        <v>5263</v>
      </c>
      <c r="G226" s="141" t="s">
        <v>684</v>
      </c>
      <c r="H226" s="142">
        <v>1</v>
      </c>
      <c r="I226" s="143"/>
      <c r="J226" s="142">
        <f t="shared" si="30"/>
        <v>0</v>
      </c>
      <c r="K226" s="140" t="s">
        <v>267</v>
      </c>
      <c r="L226" s="32"/>
      <c r="M226" s="144" t="s">
        <v>1</v>
      </c>
      <c r="N226" s="145" t="s">
        <v>42</v>
      </c>
      <c r="P226" s="146">
        <f t="shared" si="31"/>
        <v>0</v>
      </c>
      <c r="Q226" s="146">
        <v>0.00061</v>
      </c>
      <c r="R226" s="146">
        <f t="shared" si="32"/>
        <v>0.00061</v>
      </c>
      <c r="S226" s="146">
        <v>0</v>
      </c>
      <c r="T226" s="147">
        <f t="shared" si="33"/>
        <v>0</v>
      </c>
      <c r="AR226" s="148" t="s">
        <v>369</v>
      </c>
      <c r="AT226" s="148" t="s">
        <v>264</v>
      </c>
      <c r="AU226" s="148" t="s">
        <v>87</v>
      </c>
      <c r="AY226" s="17" t="s">
        <v>262</v>
      </c>
      <c r="BE226" s="149">
        <f t="shared" si="34"/>
        <v>0</v>
      </c>
      <c r="BF226" s="149">
        <f t="shared" si="35"/>
        <v>0</v>
      </c>
      <c r="BG226" s="149">
        <f t="shared" si="36"/>
        <v>0</v>
      </c>
      <c r="BH226" s="149">
        <f t="shared" si="37"/>
        <v>0</v>
      </c>
      <c r="BI226" s="149">
        <f t="shared" si="38"/>
        <v>0</v>
      </c>
      <c r="BJ226" s="17" t="s">
        <v>85</v>
      </c>
      <c r="BK226" s="149">
        <f t="shared" si="39"/>
        <v>0</v>
      </c>
      <c r="BL226" s="17" t="s">
        <v>369</v>
      </c>
      <c r="BM226" s="148" t="s">
        <v>5264</v>
      </c>
    </row>
    <row r="227" spans="2:65" s="1" customFormat="1" ht="16.5" customHeight="1">
      <c r="B227" s="32"/>
      <c r="C227" s="138" t="s">
        <v>850</v>
      </c>
      <c r="D227" s="138" t="s">
        <v>264</v>
      </c>
      <c r="E227" s="139" t="s">
        <v>918</v>
      </c>
      <c r="F227" s="140" t="s">
        <v>5265</v>
      </c>
      <c r="G227" s="141" t="s">
        <v>416</v>
      </c>
      <c r="H227" s="142">
        <v>1</v>
      </c>
      <c r="I227" s="143"/>
      <c r="J227" s="142">
        <f t="shared" si="30"/>
        <v>0</v>
      </c>
      <c r="K227" s="140" t="s">
        <v>1</v>
      </c>
      <c r="L227" s="32"/>
      <c r="M227" s="144" t="s">
        <v>1</v>
      </c>
      <c r="N227" s="145" t="s">
        <v>42</v>
      </c>
      <c r="P227" s="146">
        <f t="shared" si="31"/>
        <v>0</v>
      </c>
      <c r="Q227" s="146">
        <v>0</v>
      </c>
      <c r="R227" s="146">
        <f t="shared" si="32"/>
        <v>0</v>
      </c>
      <c r="S227" s="146">
        <v>0</v>
      </c>
      <c r="T227" s="147">
        <f t="shared" si="33"/>
        <v>0</v>
      </c>
      <c r="AR227" s="148" t="s">
        <v>268</v>
      </c>
      <c r="AT227" s="148" t="s">
        <v>264</v>
      </c>
      <c r="AU227" s="148" t="s">
        <v>87</v>
      </c>
      <c r="AY227" s="17" t="s">
        <v>262</v>
      </c>
      <c r="BE227" s="149">
        <f t="shared" si="34"/>
        <v>0</v>
      </c>
      <c r="BF227" s="149">
        <f t="shared" si="35"/>
        <v>0</v>
      </c>
      <c r="BG227" s="149">
        <f t="shared" si="36"/>
        <v>0</v>
      </c>
      <c r="BH227" s="149">
        <f t="shared" si="37"/>
        <v>0</v>
      </c>
      <c r="BI227" s="149">
        <f t="shared" si="38"/>
        <v>0</v>
      </c>
      <c r="BJ227" s="17" t="s">
        <v>85</v>
      </c>
      <c r="BK227" s="149">
        <f t="shared" si="39"/>
        <v>0</v>
      </c>
      <c r="BL227" s="17" t="s">
        <v>268</v>
      </c>
      <c r="BM227" s="148" t="s">
        <v>1659</v>
      </c>
    </row>
    <row r="228" spans="2:65" s="1" customFormat="1" ht="16.5" customHeight="1">
      <c r="B228" s="32"/>
      <c r="C228" s="138" t="s">
        <v>857</v>
      </c>
      <c r="D228" s="138" t="s">
        <v>264</v>
      </c>
      <c r="E228" s="139" t="s">
        <v>936</v>
      </c>
      <c r="F228" s="140" t="s">
        <v>5266</v>
      </c>
      <c r="G228" s="141" t="s">
        <v>706</v>
      </c>
      <c r="H228" s="142">
        <v>1</v>
      </c>
      <c r="I228" s="143"/>
      <c r="J228" s="142">
        <f t="shared" si="30"/>
        <v>0</v>
      </c>
      <c r="K228" s="140" t="s">
        <v>1</v>
      </c>
      <c r="L228" s="32"/>
      <c r="M228" s="144" t="s">
        <v>1</v>
      </c>
      <c r="N228" s="145" t="s">
        <v>42</v>
      </c>
      <c r="P228" s="146">
        <f t="shared" si="31"/>
        <v>0</v>
      </c>
      <c r="Q228" s="146">
        <v>0</v>
      </c>
      <c r="R228" s="146">
        <f t="shared" si="32"/>
        <v>0</v>
      </c>
      <c r="S228" s="146">
        <v>0</v>
      </c>
      <c r="T228" s="147">
        <f t="shared" si="33"/>
        <v>0</v>
      </c>
      <c r="AR228" s="148" t="s">
        <v>268</v>
      </c>
      <c r="AT228" s="148" t="s">
        <v>264</v>
      </c>
      <c r="AU228" s="148" t="s">
        <v>87</v>
      </c>
      <c r="AY228" s="17" t="s">
        <v>262</v>
      </c>
      <c r="BE228" s="149">
        <f t="shared" si="34"/>
        <v>0</v>
      </c>
      <c r="BF228" s="149">
        <f t="shared" si="35"/>
        <v>0</v>
      </c>
      <c r="BG228" s="149">
        <f t="shared" si="36"/>
        <v>0</v>
      </c>
      <c r="BH228" s="149">
        <f t="shared" si="37"/>
        <v>0</v>
      </c>
      <c r="BI228" s="149">
        <f t="shared" si="38"/>
        <v>0</v>
      </c>
      <c r="BJ228" s="17" t="s">
        <v>85</v>
      </c>
      <c r="BK228" s="149">
        <f t="shared" si="39"/>
        <v>0</v>
      </c>
      <c r="BL228" s="17" t="s">
        <v>268</v>
      </c>
      <c r="BM228" s="148" t="s">
        <v>1701</v>
      </c>
    </row>
    <row r="229" spans="2:65" s="1" customFormat="1" ht="16.5" customHeight="1">
      <c r="B229" s="32"/>
      <c r="C229" s="138" t="s">
        <v>861</v>
      </c>
      <c r="D229" s="138" t="s">
        <v>264</v>
      </c>
      <c r="E229" s="139" t="s">
        <v>946</v>
      </c>
      <c r="F229" s="140" t="s">
        <v>5125</v>
      </c>
      <c r="G229" s="141" t="s">
        <v>5124</v>
      </c>
      <c r="H229" s="142">
        <v>30</v>
      </c>
      <c r="I229" s="143"/>
      <c r="J229" s="142">
        <f t="shared" si="30"/>
        <v>0</v>
      </c>
      <c r="K229" s="140" t="s">
        <v>1</v>
      </c>
      <c r="L229" s="32"/>
      <c r="M229" s="144" t="s">
        <v>1</v>
      </c>
      <c r="N229" s="145" t="s">
        <v>42</v>
      </c>
      <c r="P229" s="146">
        <f t="shared" si="31"/>
        <v>0</v>
      </c>
      <c r="Q229" s="146">
        <v>0</v>
      </c>
      <c r="R229" s="146">
        <f t="shared" si="32"/>
        <v>0</v>
      </c>
      <c r="S229" s="146">
        <v>0</v>
      </c>
      <c r="T229" s="147">
        <f t="shared" si="33"/>
        <v>0</v>
      </c>
      <c r="AR229" s="148" t="s">
        <v>268</v>
      </c>
      <c r="AT229" s="148" t="s">
        <v>264</v>
      </c>
      <c r="AU229" s="148" t="s">
        <v>87</v>
      </c>
      <c r="AY229" s="17" t="s">
        <v>262</v>
      </c>
      <c r="BE229" s="149">
        <f t="shared" si="34"/>
        <v>0</v>
      </c>
      <c r="BF229" s="149">
        <f t="shared" si="35"/>
        <v>0</v>
      </c>
      <c r="BG229" s="149">
        <f t="shared" si="36"/>
        <v>0</v>
      </c>
      <c r="BH229" s="149">
        <f t="shared" si="37"/>
        <v>0</v>
      </c>
      <c r="BI229" s="149">
        <f t="shared" si="38"/>
        <v>0</v>
      </c>
      <c r="BJ229" s="17" t="s">
        <v>85</v>
      </c>
      <c r="BK229" s="149">
        <f t="shared" si="39"/>
        <v>0</v>
      </c>
      <c r="BL229" s="17" t="s">
        <v>268</v>
      </c>
      <c r="BM229" s="148" t="s">
        <v>1711</v>
      </c>
    </row>
    <row r="230" spans="2:65" s="1" customFormat="1" ht="16.5" customHeight="1">
      <c r="B230" s="32"/>
      <c r="C230" s="138" t="s">
        <v>866</v>
      </c>
      <c r="D230" s="138" t="s">
        <v>264</v>
      </c>
      <c r="E230" s="139" t="s">
        <v>950</v>
      </c>
      <c r="F230" s="140" t="s">
        <v>5267</v>
      </c>
      <c r="G230" s="141" t="s">
        <v>5268</v>
      </c>
      <c r="H230" s="142">
        <v>32</v>
      </c>
      <c r="I230" s="143"/>
      <c r="J230" s="142">
        <f t="shared" si="30"/>
        <v>0</v>
      </c>
      <c r="K230" s="140" t="s">
        <v>1</v>
      </c>
      <c r="L230" s="32"/>
      <c r="M230" s="144" t="s">
        <v>1</v>
      </c>
      <c r="N230" s="145" t="s">
        <v>42</v>
      </c>
      <c r="P230" s="146">
        <f t="shared" si="31"/>
        <v>0</v>
      </c>
      <c r="Q230" s="146">
        <v>0</v>
      </c>
      <c r="R230" s="146">
        <f t="shared" si="32"/>
        <v>0</v>
      </c>
      <c r="S230" s="146">
        <v>0</v>
      </c>
      <c r="T230" s="147">
        <f t="shared" si="33"/>
        <v>0</v>
      </c>
      <c r="AR230" s="148" t="s">
        <v>268</v>
      </c>
      <c r="AT230" s="148" t="s">
        <v>264</v>
      </c>
      <c r="AU230" s="148" t="s">
        <v>87</v>
      </c>
      <c r="AY230" s="17" t="s">
        <v>262</v>
      </c>
      <c r="BE230" s="149">
        <f t="shared" si="34"/>
        <v>0</v>
      </c>
      <c r="BF230" s="149">
        <f t="shared" si="35"/>
        <v>0</v>
      </c>
      <c r="BG230" s="149">
        <f t="shared" si="36"/>
        <v>0</v>
      </c>
      <c r="BH230" s="149">
        <f t="shared" si="37"/>
        <v>0</v>
      </c>
      <c r="BI230" s="149">
        <f t="shared" si="38"/>
        <v>0</v>
      </c>
      <c r="BJ230" s="17" t="s">
        <v>85</v>
      </c>
      <c r="BK230" s="149">
        <f t="shared" si="39"/>
        <v>0</v>
      </c>
      <c r="BL230" s="17" t="s">
        <v>268</v>
      </c>
      <c r="BM230" s="148" t="s">
        <v>1722</v>
      </c>
    </row>
    <row r="231" spans="2:65" s="1" customFormat="1" ht="16.5" customHeight="1">
      <c r="B231" s="32"/>
      <c r="C231" s="138" t="s">
        <v>870</v>
      </c>
      <c r="D231" s="138" t="s">
        <v>264</v>
      </c>
      <c r="E231" s="139" t="s">
        <v>955</v>
      </c>
      <c r="F231" s="140" t="s">
        <v>5133</v>
      </c>
      <c r="G231" s="141" t="s">
        <v>5134</v>
      </c>
      <c r="H231" s="142">
        <v>20</v>
      </c>
      <c r="I231" s="143"/>
      <c r="J231" s="142">
        <f t="shared" si="30"/>
        <v>0</v>
      </c>
      <c r="K231" s="140" t="s">
        <v>1</v>
      </c>
      <c r="L231" s="32"/>
      <c r="M231" s="144" t="s">
        <v>1</v>
      </c>
      <c r="N231" s="145" t="s">
        <v>42</v>
      </c>
      <c r="P231" s="146">
        <f t="shared" si="31"/>
        <v>0</v>
      </c>
      <c r="Q231" s="146">
        <v>0</v>
      </c>
      <c r="R231" s="146">
        <f t="shared" si="32"/>
        <v>0</v>
      </c>
      <c r="S231" s="146">
        <v>0</v>
      </c>
      <c r="T231" s="147">
        <f t="shared" si="33"/>
        <v>0</v>
      </c>
      <c r="AR231" s="148" t="s">
        <v>268</v>
      </c>
      <c r="AT231" s="148" t="s">
        <v>264</v>
      </c>
      <c r="AU231" s="148" t="s">
        <v>87</v>
      </c>
      <c r="AY231" s="17" t="s">
        <v>262</v>
      </c>
      <c r="BE231" s="149">
        <f t="shared" si="34"/>
        <v>0</v>
      </c>
      <c r="BF231" s="149">
        <f t="shared" si="35"/>
        <v>0</v>
      </c>
      <c r="BG231" s="149">
        <f t="shared" si="36"/>
        <v>0</v>
      </c>
      <c r="BH231" s="149">
        <f t="shared" si="37"/>
        <v>0</v>
      </c>
      <c r="BI231" s="149">
        <f t="shared" si="38"/>
        <v>0</v>
      </c>
      <c r="BJ231" s="17" t="s">
        <v>85</v>
      </c>
      <c r="BK231" s="149">
        <f t="shared" si="39"/>
        <v>0</v>
      </c>
      <c r="BL231" s="17" t="s">
        <v>268</v>
      </c>
      <c r="BM231" s="148" t="s">
        <v>1732</v>
      </c>
    </row>
    <row r="232" spans="2:65" s="1" customFormat="1" ht="16.5" customHeight="1">
      <c r="B232" s="32"/>
      <c r="C232" s="138" t="s">
        <v>875</v>
      </c>
      <c r="D232" s="138" t="s">
        <v>264</v>
      </c>
      <c r="E232" s="139" t="s">
        <v>959</v>
      </c>
      <c r="F232" s="140" t="s">
        <v>5135</v>
      </c>
      <c r="G232" s="141" t="s">
        <v>5134</v>
      </c>
      <c r="H232" s="142">
        <v>10</v>
      </c>
      <c r="I232" s="143"/>
      <c r="J232" s="142">
        <f t="shared" si="30"/>
        <v>0</v>
      </c>
      <c r="K232" s="140" t="s">
        <v>1</v>
      </c>
      <c r="L232" s="32"/>
      <c r="M232" s="144" t="s">
        <v>1</v>
      </c>
      <c r="N232" s="145" t="s">
        <v>42</v>
      </c>
      <c r="P232" s="146">
        <f t="shared" si="31"/>
        <v>0</v>
      </c>
      <c r="Q232" s="146">
        <v>0</v>
      </c>
      <c r="R232" s="146">
        <f t="shared" si="32"/>
        <v>0</v>
      </c>
      <c r="S232" s="146">
        <v>0</v>
      </c>
      <c r="T232" s="147">
        <f t="shared" si="33"/>
        <v>0</v>
      </c>
      <c r="AR232" s="148" t="s">
        <v>268</v>
      </c>
      <c r="AT232" s="148" t="s">
        <v>264</v>
      </c>
      <c r="AU232" s="148" t="s">
        <v>87</v>
      </c>
      <c r="AY232" s="17" t="s">
        <v>262</v>
      </c>
      <c r="BE232" s="149">
        <f t="shared" si="34"/>
        <v>0</v>
      </c>
      <c r="BF232" s="149">
        <f t="shared" si="35"/>
        <v>0</v>
      </c>
      <c r="BG232" s="149">
        <f t="shared" si="36"/>
        <v>0</v>
      </c>
      <c r="BH232" s="149">
        <f t="shared" si="37"/>
        <v>0</v>
      </c>
      <c r="BI232" s="149">
        <f t="shared" si="38"/>
        <v>0</v>
      </c>
      <c r="BJ232" s="17" t="s">
        <v>85</v>
      </c>
      <c r="BK232" s="149">
        <f t="shared" si="39"/>
        <v>0</v>
      </c>
      <c r="BL232" s="17" t="s">
        <v>268</v>
      </c>
      <c r="BM232" s="148" t="s">
        <v>1742</v>
      </c>
    </row>
    <row r="233" spans="2:65" s="1" customFormat="1" ht="16.5" customHeight="1">
      <c r="B233" s="32"/>
      <c r="C233" s="138" t="s">
        <v>877</v>
      </c>
      <c r="D233" s="138" t="s">
        <v>264</v>
      </c>
      <c r="E233" s="139" t="s">
        <v>974</v>
      </c>
      <c r="F233" s="140" t="s">
        <v>5132</v>
      </c>
      <c r="G233" s="141" t="s">
        <v>706</v>
      </c>
      <c r="H233" s="142">
        <v>1</v>
      </c>
      <c r="I233" s="143"/>
      <c r="J233" s="142">
        <f t="shared" si="30"/>
        <v>0</v>
      </c>
      <c r="K233" s="140" t="s">
        <v>1</v>
      </c>
      <c r="L233" s="32"/>
      <c r="M233" s="144" t="s">
        <v>1</v>
      </c>
      <c r="N233" s="145" t="s">
        <v>42</v>
      </c>
      <c r="P233" s="146">
        <f t="shared" si="31"/>
        <v>0</v>
      </c>
      <c r="Q233" s="146">
        <v>0</v>
      </c>
      <c r="R233" s="146">
        <f t="shared" si="32"/>
        <v>0</v>
      </c>
      <c r="S233" s="146">
        <v>0</v>
      </c>
      <c r="T233" s="147">
        <f t="shared" si="33"/>
        <v>0</v>
      </c>
      <c r="AR233" s="148" t="s">
        <v>268</v>
      </c>
      <c r="AT233" s="148" t="s">
        <v>264</v>
      </c>
      <c r="AU233" s="148" t="s">
        <v>87</v>
      </c>
      <c r="AY233" s="17" t="s">
        <v>262</v>
      </c>
      <c r="BE233" s="149">
        <f t="shared" si="34"/>
        <v>0</v>
      </c>
      <c r="BF233" s="149">
        <f t="shared" si="35"/>
        <v>0</v>
      </c>
      <c r="BG233" s="149">
        <f t="shared" si="36"/>
        <v>0</v>
      </c>
      <c r="BH233" s="149">
        <f t="shared" si="37"/>
        <v>0</v>
      </c>
      <c r="BI233" s="149">
        <f t="shared" si="38"/>
        <v>0</v>
      </c>
      <c r="BJ233" s="17" t="s">
        <v>85</v>
      </c>
      <c r="BK233" s="149">
        <f t="shared" si="39"/>
        <v>0</v>
      </c>
      <c r="BL233" s="17" t="s">
        <v>268</v>
      </c>
      <c r="BM233" s="148" t="s">
        <v>1774</v>
      </c>
    </row>
    <row r="234" spans="2:65" s="1" customFormat="1" ht="16.5" customHeight="1">
      <c r="B234" s="32"/>
      <c r="C234" s="138" t="s">
        <v>880</v>
      </c>
      <c r="D234" s="138" t="s">
        <v>264</v>
      </c>
      <c r="E234" s="139" t="s">
        <v>980</v>
      </c>
      <c r="F234" s="140" t="s">
        <v>5235</v>
      </c>
      <c r="G234" s="141" t="s">
        <v>5124</v>
      </c>
      <c r="H234" s="142">
        <v>1</v>
      </c>
      <c r="I234" s="143"/>
      <c r="J234" s="142">
        <f t="shared" si="30"/>
        <v>0</v>
      </c>
      <c r="K234" s="140" t="s">
        <v>1</v>
      </c>
      <c r="L234" s="32"/>
      <c r="M234" s="144" t="s">
        <v>1</v>
      </c>
      <c r="N234" s="145" t="s">
        <v>42</v>
      </c>
      <c r="P234" s="146">
        <f t="shared" si="31"/>
        <v>0</v>
      </c>
      <c r="Q234" s="146">
        <v>0</v>
      </c>
      <c r="R234" s="146">
        <f t="shared" si="32"/>
        <v>0</v>
      </c>
      <c r="S234" s="146">
        <v>0</v>
      </c>
      <c r="T234" s="147">
        <f t="shared" si="33"/>
        <v>0</v>
      </c>
      <c r="AR234" s="148" t="s">
        <v>268</v>
      </c>
      <c r="AT234" s="148" t="s">
        <v>264</v>
      </c>
      <c r="AU234" s="148" t="s">
        <v>87</v>
      </c>
      <c r="AY234" s="17" t="s">
        <v>262</v>
      </c>
      <c r="BE234" s="149">
        <f t="shared" si="34"/>
        <v>0</v>
      </c>
      <c r="BF234" s="149">
        <f t="shared" si="35"/>
        <v>0</v>
      </c>
      <c r="BG234" s="149">
        <f t="shared" si="36"/>
        <v>0</v>
      </c>
      <c r="BH234" s="149">
        <f t="shared" si="37"/>
        <v>0</v>
      </c>
      <c r="BI234" s="149">
        <f t="shared" si="38"/>
        <v>0</v>
      </c>
      <c r="BJ234" s="17" t="s">
        <v>85</v>
      </c>
      <c r="BK234" s="149">
        <f t="shared" si="39"/>
        <v>0</v>
      </c>
      <c r="BL234" s="17" t="s">
        <v>268</v>
      </c>
      <c r="BM234" s="148" t="s">
        <v>1784</v>
      </c>
    </row>
    <row r="235" spans="2:65" s="1" customFormat="1" ht="16.5" customHeight="1">
      <c r="B235" s="32"/>
      <c r="C235" s="138" t="s">
        <v>884</v>
      </c>
      <c r="D235" s="138" t="s">
        <v>264</v>
      </c>
      <c r="E235" s="139" t="s">
        <v>984</v>
      </c>
      <c r="F235" s="140" t="s">
        <v>5131</v>
      </c>
      <c r="G235" s="141" t="s">
        <v>416</v>
      </c>
      <c r="H235" s="142">
        <v>2</v>
      </c>
      <c r="I235" s="143"/>
      <c r="J235" s="142">
        <f t="shared" si="30"/>
        <v>0</v>
      </c>
      <c r="K235" s="140" t="s">
        <v>1</v>
      </c>
      <c r="L235" s="32"/>
      <c r="M235" s="144" t="s">
        <v>1</v>
      </c>
      <c r="N235" s="145" t="s">
        <v>42</v>
      </c>
      <c r="P235" s="146">
        <f t="shared" si="31"/>
        <v>0</v>
      </c>
      <c r="Q235" s="146">
        <v>0</v>
      </c>
      <c r="R235" s="146">
        <f t="shared" si="32"/>
        <v>0</v>
      </c>
      <c r="S235" s="146">
        <v>0</v>
      </c>
      <c r="T235" s="147">
        <f t="shared" si="33"/>
        <v>0</v>
      </c>
      <c r="AR235" s="148" t="s">
        <v>268</v>
      </c>
      <c r="AT235" s="148" t="s">
        <v>264</v>
      </c>
      <c r="AU235" s="148" t="s">
        <v>87</v>
      </c>
      <c r="AY235" s="17" t="s">
        <v>262</v>
      </c>
      <c r="BE235" s="149">
        <f t="shared" si="34"/>
        <v>0</v>
      </c>
      <c r="BF235" s="149">
        <f t="shared" si="35"/>
        <v>0</v>
      </c>
      <c r="BG235" s="149">
        <f t="shared" si="36"/>
        <v>0</v>
      </c>
      <c r="BH235" s="149">
        <f t="shared" si="37"/>
        <v>0</v>
      </c>
      <c r="BI235" s="149">
        <f t="shared" si="38"/>
        <v>0</v>
      </c>
      <c r="BJ235" s="17" t="s">
        <v>85</v>
      </c>
      <c r="BK235" s="149">
        <f t="shared" si="39"/>
        <v>0</v>
      </c>
      <c r="BL235" s="17" t="s">
        <v>268</v>
      </c>
      <c r="BM235" s="148" t="s">
        <v>1794</v>
      </c>
    </row>
    <row r="236" spans="2:65" s="1" customFormat="1" ht="44.25" customHeight="1">
      <c r="B236" s="32"/>
      <c r="C236" s="138" t="s">
        <v>889</v>
      </c>
      <c r="D236" s="138" t="s">
        <v>264</v>
      </c>
      <c r="E236" s="139" t="s">
        <v>5269</v>
      </c>
      <c r="F236" s="140" t="s">
        <v>5270</v>
      </c>
      <c r="G236" s="141" t="s">
        <v>794</v>
      </c>
      <c r="H236" s="143"/>
      <c r="I236" s="143"/>
      <c r="J236" s="142">
        <f t="shared" si="30"/>
        <v>0</v>
      </c>
      <c r="K236" s="140" t="s">
        <v>267</v>
      </c>
      <c r="L236" s="32"/>
      <c r="M236" s="144" t="s">
        <v>1</v>
      </c>
      <c r="N236" s="145" t="s">
        <v>42</v>
      </c>
      <c r="P236" s="146">
        <f t="shared" si="31"/>
        <v>0</v>
      </c>
      <c r="Q236" s="146">
        <v>0</v>
      </c>
      <c r="R236" s="146">
        <f t="shared" si="32"/>
        <v>0</v>
      </c>
      <c r="S236" s="146">
        <v>0</v>
      </c>
      <c r="T236" s="147">
        <f t="shared" si="33"/>
        <v>0</v>
      </c>
      <c r="AR236" s="148" t="s">
        <v>369</v>
      </c>
      <c r="AT236" s="148" t="s">
        <v>264</v>
      </c>
      <c r="AU236" s="148" t="s">
        <v>87</v>
      </c>
      <c r="AY236" s="17" t="s">
        <v>262</v>
      </c>
      <c r="BE236" s="149">
        <f t="shared" si="34"/>
        <v>0</v>
      </c>
      <c r="BF236" s="149">
        <f t="shared" si="35"/>
        <v>0</v>
      </c>
      <c r="BG236" s="149">
        <f t="shared" si="36"/>
        <v>0</v>
      </c>
      <c r="BH236" s="149">
        <f t="shared" si="37"/>
        <v>0</v>
      </c>
      <c r="BI236" s="149">
        <f t="shared" si="38"/>
        <v>0</v>
      </c>
      <c r="BJ236" s="17" t="s">
        <v>85</v>
      </c>
      <c r="BK236" s="149">
        <f t="shared" si="39"/>
        <v>0</v>
      </c>
      <c r="BL236" s="17" t="s">
        <v>369</v>
      </c>
      <c r="BM236" s="148" t="s">
        <v>5271</v>
      </c>
    </row>
    <row r="237" spans="2:63" s="11" customFormat="1" ht="22.9" customHeight="1">
      <c r="B237" s="126"/>
      <c r="D237" s="127" t="s">
        <v>76</v>
      </c>
      <c r="E237" s="136" t="s">
        <v>5272</v>
      </c>
      <c r="F237" s="136" t="s">
        <v>5273</v>
      </c>
      <c r="I237" s="129"/>
      <c r="J237" s="137">
        <f>BK237</f>
        <v>0</v>
      </c>
      <c r="L237" s="126"/>
      <c r="M237" s="131"/>
      <c r="P237" s="132">
        <f>SUM(P238:P261)</f>
        <v>0</v>
      </c>
      <c r="R237" s="132">
        <f>SUM(R238:R261)</f>
        <v>0.54182</v>
      </c>
      <c r="T237" s="133">
        <f>SUM(T238:T261)</f>
        <v>0</v>
      </c>
      <c r="AR237" s="127" t="s">
        <v>87</v>
      </c>
      <c r="AT237" s="134" t="s">
        <v>76</v>
      </c>
      <c r="AU237" s="134" t="s">
        <v>85</v>
      </c>
      <c r="AY237" s="127" t="s">
        <v>262</v>
      </c>
      <c r="BK237" s="135">
        <f>SUM(BK238:BK261)</f>
        <v>0</v>
      </c>
    </row>
    <row r="238" spans="2:65" s="1" customFormat="1" ht="33" customHeight="1">
      <c r="B238" s="32"/>
      <c r="C238" s="138" t="s">
        <v>894</v>
      </c>
      <c r="D238" s="138" t="s">
        <v>264</v>
      </c>
      <c r="E238" s="139" t="s">
        <v>5274</v>
      </c>
      <c r="F238" s="140" t="s">
        <v>5275</v>
      </c>
      <c r="G238" s="141" t="s">
        <v>5276</v>
      </c>
      <c r="H238" s="142">
        <v>10</v>
      </c>
      <c r="I238" s="143"/>
      <c r="J238" s="142">
        <f aca="true" t="shared" si="40" ref="J238:J261">ROUND(I238*H238,2)</f>
        <v>0</v>
      </c>
      <c r="K238" s="140" t="s">
        <v>267</v>
      </c>
      <c r="L238" s="32"/>
      <c r="M238" s="144" t="s">
        <v>1</v>
      </c>
      <c r="N238" s="145" t="s">
        <v>42</v>
      </c>
      <c r="P238" s="146">
        <f aca="true" t="shared" si="41" ref="P238:P261">O238*H238</f>
        <v>0</v>
      </c>
      <c r="Q238" s="146">
        <v>0.01697</v>
      </c>
      <c r="R238" s="146">
        <f aca="true" t="shared" si="42" ref="R238:R261">Q238*H238</f>
        <v>0.1697</v>
      </c>
      <c r="S238" s="146">
        <v>0</v>
      </c>
      <c r="T238" s="147">
        <f aca="true" t="shared" si="43" ref="T238:T261">S238*H238</f>
        <v>0</v>
      </c>
      <c r="AR238" s="148" t="s">
        <v>369</v>
      </c>
      <c r="AT238" s="148" t="s">
        <v>264</v>
      </c>
      <c r="AU238" s="148" t="s">
        <v>87</v>
      </c>
      <c r="AY238" s="17" t="s">
        <v>262</v>
      </c>
      <c r="BE238" s="149">
        <f aca="true" t="shared" si="44" ref="BE238:BE261">IF(N238="základní",J238,0)</f>
        <v>0</v>
      </c>
      <c r="BF238" s="149">
        <f aca="true" t="shared" si="45" ref="BF238:BF261">IF(N238="snížená",J238,0)</f>
        <v>0</v>
      </c>
      <c r="BG238" s="149">
        <f aca="true" t="shared" si="46" ref="BG238:BG261">IF(N238="zákl. přenesená",J238,0)</f>
        <v>0</v>
      </c>
      <c r="BH238" s="149">
        <f aca="true" t="shared" si="47" ref="BH238:BH261">IF(N238="sníž. přenesená",J238,0)</f>
        <v>0</v>
      </c>
      <c r="BI238" s="149">
        <f aca="true" t="shared" si="48" ref="BI238:BI261">IF(N238="nulová",J238,0)</f>
        <v>0</v>
      </c>
      <c r="BJ238" s="17" t="s">
        <v>85</v>
      </c>
      <c r="BK238" s="149">
        <f aca="true" t="shared" si="49" ref="BK238:BK261">ROUND(I238*H238,2)</f>
        <v>0</v>
      </c>
      <c r="BL238" s="17" t="s">
        <v>369</v>
      </c>
      <c r="BM238" s="148" t="s">
        <v>5277</v>
      </c>
    </row>
    <row r="239" spans="2:65" s="1" customFormat="1" ht="24.2" customHeight="1">
      <c r="B239" s="32"/>
      <c r="C239" s="138" t="s">
        <v>900</v>
      </c>
      <c r="D239" s="138" t="s">
        <v>264</v>
      </c>
      <c r="E239" s="139" t="s">
        <v>5278</v>
      </c>
      <c r="F239" s="140" t="s">
        <v>5279</v>
      </c>
      <c r="G239" s="141" t="s">
        <v>5276</v>
      </c>
      <c r="H239" s="142">
        <v>3</v>
      </c>
      <c r="I239" s="143"/>
      <c r="J239" s="142">
        <f t="shared" si="40"/>
        <v>0</v>
      </c>
      <c r="K239" s="140" t="s">
        <v>267</v>
      </c>
      <c r="L239" s="32"/>
      <c r="M239" s="144" t="s">
        <v>1</v>
      </c>
      <c r="N239" s="145" t="s">
        <v>42</v>
      </c>
      <c r="P239" s="146">
        <f t="shared" si="41"/>
        <v>0</v>
      </c>
      <c r="Q239" s="146">
        <v>0.00258</v>
      </c>
      <c r="R239" s="146">
        <f t="shared" si="42"/>
        <v>0.0077399999999999995</v>
      </c>
      <c r="S239" s="146">
        <v>0</v>
      </c>
      <c r="T239" s="147">
        <f t="shared" si="43"/>
        <v>0</v>
      </c>
      <c r="AR239" s="148" t="s">
        <v>369</v>
      </c>
      <c r="AT239" s="148" t="s">
        <v>264</v>
      </c>
      <c r="AU239" s="148" t="s">
        <v>87</v>
      </c>
      <c r="AY239" s="17" t="s">
        <v>262</v>
      </c>
      <c r="BE239" s="149">
        <f t="shared" si="44"/>
        <v>0</v>
      </c>
      <c r="BF239" s="149">
        <f t="shared" si="45"/>
        <v>0</v>
      </c>
      <c r="BG239" s="149">
        <f t="shared" si="46"/>
        <v>0</v>
      </c>
      <c r="BH239" s="149">
        <f t="shared" si="47"/>
        <v>0</v>
      </c>
      <c r="BI239" s="149">
        <f t="shared" si="48"/>
        <v>0</v>
      </c>
      <c r="BJ239" s="17" t="s">
        <v>85</v>
      </c>
      <c r="BK239" s="149">
        <f t="shared" si="49"/>
        <v>0</v>
      </c>
      <c r="BL239" s="17" t="s">
        <v>369</v>
      </c>
      <c r="BM239" s="148" t="s">
        <v>5280</v>
      </c>
    </row>
    <row r="240" spans="2:65" s="1" customFormat="1" ht="24.2" customHeight="1">
      <c r="B240" s="32"/>
      <c r="C240" s="138" t="s">
        <v>904</v>
      </c>
      <c r="D240" s="138" t="s">
        <v>264</v>
      </c>
      <c r="E240" s="139" t="s">
        <v>5281</v>
      </c>
      <c r="F240" s="140" t="s">
        <v>5282</v>
      </c>
      <c r="G240" s="141" t="s">
        <v>5276</v>
      </c>
      <c r="H240" s="142">
        <v>3</v>
      </c>
      <c r="I240" s="143"/>
      <c r="J240" s="142">
        <f t="shared" si="40"/>
        <v>0</v>
      </c>
      <c r="K240" s="140" t="s">
        <v>267</v>
      </c>
      <c r="L240" s="32"/>
      <c r="M240" s="144" t="s">
        <v>1</v>
      </c>
      <c r="N240" s="145" t="s">
        <v>42</v>
      </c>
      <c r="P240" s="146">
        <f t="shared" si="41"/>
        <v>0</v>
      </c>
      <c r="Q240" s="146">
        <v>0.01808</v>
      </c>
      <c r="R240" s="146">
        <f t="shared" si="42"/>
        <v>0.05424</v>
      </c>
      <c r="S240" s="146">
        <v>0</v>
      </c>
      <c r="T240" s="147">
        <f t="shared" si="43"/>
        <v>0</v>
      </c>
      <c r="AR240" s="148" t="s">
        <v>369</v>
      </c>
      <c r="AT240" s="148" t="s">
        <v>264</v>
      </c>
      <c r="AU240" s="148" t="s">
        <v>87</v>
      </c>
      <c r="AY240" s="17" t="s">
        <v>262</v>
      </c>
      <c r="BE240" s="149">
        <f t="shared" si="44"/>
        <v>0</v>
      </c>
      <c r="BF240" s="149">
        <f t="shared" si="45"/>
        <v>0</v>
      </c>
      <c r="BG240" s="149">
        <f t="shared" si="46"/>
        <v>0</v>
      </c>
      <c r="BH240" s="149">
        <f t="shared" si="47"/>
        <v>0</v>
      </c>
      <c r="BI240" s="149">
        <f t="shared" si="48"/>
        <v>0</v>
      </c>
      <c r="BJ240" s="17" t="s">
        <v>85</v>
      </c>
      <c r="BK240" s="149">
        <f t="shared" si="49"/>
        <v>0</v>
      </c>
      <c r="BL240" s="17" t="s">
        <v>369</v>
      </c>
      <c r="BM240" s="148" t="s">
        <v>5283</v>
      </c>
    </row>
    <row r="241" spans="2:65" s="1" customFormat="1" ht="37.9" customHeight="1">
      <c r="B241" s="32"/>
      <c r="C241" s="138" t="s">
        <v>909</v>
      </c>
      <c r="D241" s="138" t="s">
        <v>264</v>
      </c>
      <c r="E241" s="139" t="s">
        <v>5284</v>
      </c>
      <c r="F241" s="140" t="s">
        <v>5285</v>
      </c>
      <c r="G241" s="141" t="s">
        <v>5276</v>
      </c>
      <c r="H241" s="142">
        <v>8</v>
      </c>
      <c r="I241" s="143"/>
      <c r="J241" s="142">
        <f t="shared" si="40"/>
        <v>0</v>
      </c>
      <c r="K241" s="140" t="s">
        <v>267</v>
      </c>
      <c r="L241" s="32"/>
      <c r="M241" s="144" t="s">
        <v>1</v>
      </c>
      <c r="N241" s="145" t="s">
        <v>42</v>
      </c>
      <c r="P241" s="146">
        <f t="shared" si="41"/>
        <v>0</v>
      </c>
      <c r="Q241" s="146">
        <v>0.01797</v>
      </c>
      <c r="R241" s="146">
        <f t="shared" si="42"/>
        <v>0.14376</v>
      </c>
      <c r="S241" s="146">
        <v>0</v>
      </c>
      <c r="T241" s="147">
        <f t="shared" si="43"/>
        <v>0</v>
      </c>
      <c r="AR241" s="148" t="s">
        <v>369</v>
      </c>
      <c r="AT241" s="148" t="s">
        <v>264</v>
      </c>
      <c r="AU241" s="148" t="s">
        <v>87</v>
      </c>
      <c r="AY241" s="17" t="s">
        <v>262</v>
      </c>
      <c r="BE241" s="149">
        <f t="shared" si="44"/>
        <v>0</v>
      </c>
      <c r="BF241" s="149">
        <f t="shared" si="45"/>
        <v>0</v>
      </c>
      <c r="BG241" s="149">
        <f t="shared" si="46"/>
        <v>0</v>
      </c>
      <c r="BH241" s="149">
        <f t="shared" si="47"/>
        <v>0</v>
      </c>
      <c r="BI241" s="149">
        <f t="shared" si="48"/>
        <v>0</v>
      </c>
      <c r="BJ241" s="17" t="s">
        <v>85</v>
      </c>
      <c r="BK241" s="149">
        <f t="shared" si="49"/>
        <v>0</v>
      </c>
      <c r="BL241" s="17" t="s">
        <v>369</v>
      </c>
      <c r="BM241" s="148" t="s">
        <v>5286</v>
      </c>
    </row>
    <row r="242" spans="2:65" s="1" customFormat="1" ht="21.75" customHeight="1">
      <c r="B242" s="32"/>
      <c r="C242" s="138" t="s">
        <v>913</v>
      </c>
      <c r="D242" s="138" t="s">
        <v>264</v>
      </c>
      <c r="E242" s="139" t="s">
        <v>5287</v>
      </c>
      <c r="F242" s="140" t="s">
        <v>5288</v>
      </c>
      <c r="G242" s="141" t="s">
        <v>5276</v>
      </c>
      <c r="H242" s="142">
        <v>1</v>
      </c>
      <c r="I242" s="143"/>
      <c r="J242" s="142">
        <f t="shared" si="40"/>
        <v>0</v>
      </c>
      <c r="K242" s="140" t="s">
        <v>267</v>
      </c>
      <c r="L242" s="32"/>
      <c r="M242" s="144" t="s">
        <v>1</v>
      </c>
      <c r="N242" s="145" t="s">
        <v>42</v>
      </c>
      <c r="P242" s="146">
        <f t="shared" si="41"/>
        <v>0</v>
      </c>
      <c r="Q242" s="146">
        <v>0.01452</v>
      </c>
      <c r="R242" s="146">
        <f t="shared" si="42"/>
        <v>0.01452</v>
      </c>
      <c r="S242" s="146">
        <v>0</v>
      </c>
      <c r="T242" s="147">
        <f t="shared" si="43"/>
        <v>0</v>
      </c>
      <c r="AR242" s="148" t="s">
        <v>369</v>
      </c>
      <c r="AT242" s="148" t="s">
        <v>264</v>
      </c>
      <c r="AU242" s="148" t="s">
        <v>87</v>
      </c>
      <c r="AY242" s="17" t="s">
        <v>262</v>
      </c>
      <c r="BE242" s="149">
        <f t="shared" si="44"/>
        <v>0</v>
      </c>
      <c r="BF242" s="149">
        <f t="shared" si="45"/>
        <v>0</v>
      </c>
      <c r="BG242" s="149">
        <f t="shared" si="46"/>
        <v>0</v>
      </c>
      <c r="BH242" s="149">
        <f t="shared" si="47"/>
        <v>0</v>
      </c>
      <c r="BI242" s="149">
        <f t="shared" si="48"/>
        <v>0</v>
      </c>
      <c r="BJ242" s="17" t="s">
        <v>85</v>
      </c>
      <c r="BK242" s="149">
        <f t="shared" si="49"/>
        <v>0</v>
      </c>
      <c r="BL242" s="17" t="s">
        <v>369</v>
      </c>
      <c r="BM242" s="148" t="s">
        <v>5289</v>
      </c>
    </row>
    <row r="243" spans="2:65" s="1" customFormat="1" ht="33" customHeight="1">
      <c r="B243" s="32"/>
      <c r="C243" s="138" t="s">
        <v>918</v>
      </c>
      <c r="D243" s="138" t="s">
        <v>264</v>
      </c>
      <c r="E243" s="139" t="s">
        <v>5290</v>
      </c>
      <c r="F243" s="140" t="s">
        <v>5291</v>
      </c>
      <c r="G243" s="141" t="s">
        <v>5276</v>
      </c>
      <c r="H243" s="142">
        <v>1</v>
      </c>
      <c r="I243" s="143"/>
      <c r="J243" s="142">
        <f t="shared" si="40"/>
        <v>0</v>
      </c>
      <c r="K243" s="140" t="s">
        <v>267</v>
      </c>
      <c r="L243" s="32"/>
      <c r="M243" s="144" t="s">
        <v>1</v>
      </c>
      <c r="N243" s="145" t="s">
        <v>42</v>
      </c>
      <c r="P243" s="146">
        <f t="shared" si="41"/>
        <v>0</v>
      </c>
      <c r="Q243" s="146">
        <v>0.01475</v>
      </c>
      <c r="R243" s="146">
        <f t="shared" si="42"/>
        <v>0.01475</v>
      </c>
      <c r="S243" s="146">
        <v>0</v>
      </c>
      <c r="T243" s="147">
        <f t="shared" si="43"/>
        <v>0</v>
      </c>
      <c r="AR243" s="148" t="s">
        <v>369</v>
      </c>
      <c r="AT243" s="148" t="s">
        <v>264</v>
      </c>
      <c r="AU243" s="148" t="s">
        <v>87</v>
      </c>
      <c r="AY243" s="17" t="s">
        <v>262</v>
      </c>
      <c r="BE243" s="149">
        <f t="shared" si="44"/>
        <v>0</v>
      </c>
      <c r="BF243" s="149">
        <f t="shared" si="45"/>
        <v>0</v>
      </c>
      <c r="BG243" s="149">
        <f t="shared" si="46"/>
        <v>0</v>
      </c>
      <c r="BH243" s="149">
        <f t="shared" si="47"/>
        <v>0</v>
      </c>
      <c r="BI243" s="149">
        <f t="shared" si="48"/>
        <v>0</v>
      </c>
      <c r="BJ243" s="17" t="s">
        <v>85</v>
      </c>
      <c r="BK243" s="149">
        <f t="shared" si="49"/>
        <v>0</v>
      </c>
      <c r="BL243" s="17" t="s">
        <v>369</v>
      </c>
      <c r="BM243" s="148" t="s">
        <v>5292</v>
      </c>
    </row>
    <row r="244" spans="2:65" s="1" customFormat="1" ht="24.2" customHeight="1">
      <c r="B244" s="32"/>
      <c r="C244" s="138" t="s">
        <v>921</v>
      </c>
      <c r="D244" s="138" t="s">
        <v>264</v>
      </c>
      <c r="E244" s="139" t="s">
        <v>5293</v>
      </c>
      <c r="F244" s="140" t="s">
        <v>5294</v>
      </c>
      <c r="G244" s="141" t="s">
        <v>5276</v>
      </c>
      <c r="H244" s="142">
        <v>16</v>
      </c>
      <c r="I244" s="143"/>
      <c r="J244" s="142">
        <f t="shared" si="40"/>
        <v>0</v>
      </c>
      <c r="K244" s="140" t="s">
        <v>267</v>
      </c>
      <c r="L244" s="32"/>
      <c r="M244" s="144" t="s">
        <v>1</v>
      </c>
      <c r="N244" s="145" t="s">
        <v>42</v>
      </c>
      <c r="P244" s="146">
        <f t="shared" si="41"/>
        <v>0</v>
      </c>
      <c r="Q244" s="146">
        <v>0.00024</v>
      </c>
      <c r="R244" s="146">
        <f t="shared" si="42"/>
        <v>0.00384</v>
      </c>
      <c r="S244" s="146">
        <v>0</v>
      </c>
      <c r="T244" s="147">
        <f t="shared" si="43"/>
        <v>0</v>
      </c>
      <c r="AR244" s="148" t="s">
        <v>369</v>
      </c>
      <c r="AT244" s="148" t="s">
        <v>264</v>
      </c>
      <c r="AU244" s="148" t="s">
        <v>87</v>
      </c>
      <c r="AY244" s="17" t="s">
        <v>262</v>
      </c>
      <c r="BE244" s="149">
        <f t="shared" si="44"/>
        <v>0</v>
      </c>
      <c r="BF244" s="149">
        <f t="shared" si="45"/>
        <v>0</v>
      </c>
      <c r="BG244" s="149">
        <f t="shared" si="46"/>
        <v>0</v>
      </c>
      <c r="BH244" s="149">
        <f t="shared" si="47"/>
        <v>0</v>
      </c>
      <c r="BI244" s="149">
        <f t="shared" si="48"/>
        <v>0</v>
      </c>
      <c r="BJ244" s="17" t="s">
        <v>85</v>
      </c>
      <c r="BK244" s="149">
        <f t="shared" si="49"/>
        <v>0</v>
      </c>
      <c r="BL244" s="17" t="s">
        <v>369</v>
      </c>
      <c r="BM244" s="148" t="s">
        <v>5295</v>
      </c>
    </row>
    <row r="245" spans="2:65" s="1" customFormat="1" ht="24.2" customHeight="1">
      <c r="B245" s="32"/>
      <c r="C245" s="138" t="s">
        <v>927</v>
      </c>
      <c r="D245" s="138" t="s">
        <v>264</v>
      </c>
      <c r="E245" s="139" t="s">
        <v>5296</v>
      </c>
      <c r="F245" s="140" t="s">
        <v>5297</v>
      </c>
      <c r="G245" s="141" t="s">
        <v>5276</v>
      </c>
      <c r="H245" s="142">
        <v>4</v>
      </c>
      <c r="I245" s="143"/>
      <c r="J245" s="142">
        <f t="shared" si="40"/>
        <v>0</v>
      </c>
      <c r="K245" s="140" t="s">
        <v>267</v>
      </c>
      <c r="L245" s="32"/>
      <c r="M245" s="144" t="s">
        <v>1</v>
      </c>
      <c r="N245" s="145" t="s">
        <v>42</v>
      </c>
      <c r="P245" s="146">
        <f t="shared" si="41"/>
        <v>0</v>
      </c>
      <c r="Q245" s="146">
        <v>0.0018</v>
      </c>
      <c r="R245" s="146">
        <f t="shared" si="42"/>
        <v>0.0072</v>
      </c>
      <c r="S245" s="146">
        <v>0</v>
      </c>
      <c r="T245" s="147">
        <f t="shared" si="43"/>
        <v>0</v>
      </c>
      <c r="AR245" s="148" t="s">
        <v>369</v>
      </c>
      <c r="AT245" s="148" t="s">
        <v>264</v>
      </c>
      <c r="AU245" s="148" t="s">
        <v>87</v>
      </c>
      <c r="AY245" s="17" t="s">
        <v>262</v>
      </c>
      <c r="BE245" s="149">
        <f t="shared" si="44"/>
        <v>0</v>
      </c>
      <c r="BF245" s="149">
        <f t="shared" si="45"/>
        <v>0</v>
      </c>
      <c r="BG245" s="149">
        <f t="shared" si="46"/>
        <v>0</v>
      </c>
      <c r="BH245" s="149">
        <f t="shared" si="47"/>
        <v>0</v>
      </c>
      <c r="BI245" s="149">
        <f t="shared" si="48"/>
        <v>0</v>
      </c>
      <c r="BJ245" s="17" t="s">
        <v>85</v>
      </c>
      <c r="BK245" s="149">
        <f t="shared" si="49"/>
        <v>0</v>
      </c>
      <c r="BL245" s="17" t="s">
        <v>369</v>
      </c>
      <c r="BM245" s="148" t="s">
        <v>5298</v>
      </c>
    </row>
    <row r="246" spans="2:65" s="1" customFormat="1" ht="16.5" customHeight="1">
      <c r="B246" s="32"/>
      <c r="C246" s="138" t="s">
        <v>931</v>
      </c>
      <c r="D246" s="138" t="s">
        <v>264</v>
      </c>
      <c r="E246" s="139" t="s">
        <v>5299</v>
      </c>
      <c r="F246" s="140" t="s">
        <v>5300</v>
      </c>
      <c r="G246" s="141" t="s">
        <v>5276</v>
      </c>
      <c r="H246" s="142">
        <v>8</v>
      </c>
      <c r="I246" s="143"/>
      <c r="J246" s="142">
        <f t="shared" si="40"/>
        <v>0</v>
      </c>
      <c r="K246" s="140" t="s">
        <v>267</v>
      </c>
      <c r="L246" s="32"/>
      <c r="M246" s="144" t="s">
        <v>1</v>
      </c>
      <c r="N246" s="145" t="s">
        <v>42</v>
      </c>
      <c r="P246" s="146">
        <f t="shared" si="41"/>
        <v>0</v>
      </c>
      <c r="Q246" s="146">
        <v>0.00184</v>
      </c>
      <c r="R246" s="146">
        <f t="shared" si="42"/>
        <v>0.01472</v>
      </c>
      <c r="S246" s="146">
        <v>0</v>
      </c>
      <c r="T246" s="147">
        <f t="shared" si="43"/>
        <v>0</v>
      </c>
      <c r="AR246" s="148" t="s">
        <v>369</v>
      </c>
      <c r="AT246" s="148" t="s">
        <v>264</v>
      </c>
      <c r="AU246" s="148" t="s">
        <v>87</v>
      </c>
      <c r="AY246" s="17" t="s">
        <v>262</v>
      </c>
      <c r="BE246" s="149">
        <f t="shared" si="44"/>
        <v>0</v>
      </c>
      <c r="BF246" s="149">
        <f t="shared" si="45"/>
        <v>0</v>
      </c>
      <c r="BG246" s="149">
        <f t="shared" si="46"/>
        <v>0</v>
      </c>
      <c r="BH246" s="149">
        <f t="shared" si="47"/>
        <v>0</v>
      </c>
      <c r="BI246" s="149">
        <f t="shared" si="48"/>
        <v>0</v>
      </c>
      <c r="BJ246" s="17" t="s">
        <v>85</v>
      </c>
      <c r="BK246" s="149">
        <f t="shared" si="49"/>
        <v>0</v>
      </c>
      <c r="BL246" s="17" t="s">
        <v>369</v>
      </c>
      <c r="BM246" s="148" t="s">
        <v>5301</v>
      </c>
    </row>
    <row r="247" spans="2:65" s="1" customFormat="1" ht="16.5" customHeight="1">
      <c r="B247" s="32"/>
      <c r="C247" s="138" t="s">
        <v>936</v>
      </c>
      <c r="D247" s="138" t="s">
        <v>264</v>
      </c>
      <c r="E247" s="139" t="s">
        <v>791</v>
      </c>
      <c r="F247" s="140" t="s">
        <v>5302</v>
      </c>
      <c r="G247" s="141" t="s">
        <v>5124</v>
      </c>
      <c r="H247" s="142">
        <v>1</v>
      </c>
      <c r="I247" s="143"/>
      <c r="J247" s="142">
        <f t="shared" si="40"/>
        <v>0</v>
      </c>
      <c r="K247" s="140" t="s">
        <v>1</v>
      </c>
      <c r="L247" s="32"/>
      <c r="M247" s="144" t="s">
        <v>1</v>
      </c>
      <c r="N247" s="145" t="s">
        <v>42</v>
      </c>
      <c r="P247" s="146">
        <f t="shared" si="41"/>
        <v>0</v>
      </c>
      <c r="Q247" s="146">
        <v>0</v>
      </c>
      <c r="R247" s="146">
        <f t="shared" si="42"/>
        <v>0</v>
      </c>
      <c r="S247" s="146">
        <v>0</v>
      </c>
      <c r="T247" s="147">
        <f t="shared" si="43"/>
        <v>0</v>
      </c>
      <c r="AR247" s="148" t="s">
        <v>268</v>
      </c>
      <c r="AT247" s="148" t="s">
        <v>264</v>
      </c>
      <c r="AU247" s="148" t="s">
        <v>87</v>
      </c>
      <c r="AY247" s="17" t="s">
        <v>262</v>
      </c>
      <c r="BE247" s="149">
        <f t="shared" si="44"/>
        <v>0</v>
      </c>
      <c r="BF247" s="149">
        <f t="shared" si="45"/>
        <v>0</v>
      </c>
      <c r="BG247" s="149">
        <f t="shared" si="46"/>
        <v>0</v>
      </c>
      <c r="BH247" s="149">
        <f t="shared" si="47"/>
        <v>0</v>
      </c>
      <c r="BI247" s="149">
        <f t="shared" si="48"/>
        <v>0</v>
      </c>
      <c r="BJ247" s="17" t="s">
        <v>85</v>
      </c>
      <c r="BK247" s="149">
        <f t="shared" si="49"/>
        <v>0</v>
      </c>
      <c r="BL247" s="17" t="s">
        <v>268</v>
      </c>
      <c r="BM247" s="148" t="s">
        <v>1380</v>
      </c>
    </row>
    <row r="248" spans="2:65" s="1" customFormat="1" ht="24.2" customHeight="1">
      <c r="B248" s="32"/>
      <c r="C248" s="138" t="s">
        <v>946</v>
      </c>
      <c r="D248" s="138" t="s">
        <v>264</v>
      </c>
      <c r="E248" s="139" t="s">
        <v>798</v>
      </c>
      <c r="F248" s="140" t="s">
        <v>5303</v>
      </c>
      <c r="G248" s="141" t="s">
        <v>5124</v>
      </c>
      <c r="H248" s="142">
        <v>1</v>
      </c>
      <c r="I248" s="143"/>
      <c r="J248" s="142">
        <f t="shared" si="40"/>
        <v>0</v>
      </c>
      <c r="K248" s="140" t="s">
        <v>1</v>
      </c>
      <c r="L248" s="32"/>
      <c r="M248" s="144" t="s">
        <v>1</v>
      </c>
      <c r="N248" s="145" t="s">
        <v>42</v>
      </c>
      <c r="P248" s="146">
        <f t="shared" si="41"/>
        <v>0</v>
      </c>
      <c r="Q248" s="146">
        <v>0</v>
      </c>
      <c r="R248" s="146">
        <f t="shared" si="42"/>
        <v>0</v>
      </c>
      <c r="S248" s="146">
        <v>0</v>
      </c>
      <c r="T248" s="147">
        <f t="shared" si="43"/>
        <v>0</v>
      </c>
      <c r="AR248" s="148" t="s">
        <v>268</v>
      </c>
      <c r="AT248" s="148" t="s">
        <v>264</v>
      </c>
      <c r="AU248" s="148" t="s">
        <v>87</v>
      </c>
      <c r="AY248" s="17" t="s">
        <v>262</v>
      </c>
      <c r="BE248" s="149">
        <f t="shared" si="44"/>
        <v>0</v>
      </c>
      <c r="BF248" s="149">
        <f t="shared" si="45"/>
        <v>0</v>
      </c>
      <c r="BG248" s="149">
        <f t="shared" si="46"/>
        <v>0</v>
      </c>
      <c r="BH248" s="149">
        <f t="shared" si="47"/>
        <v>0</v>
      </c>
      <c r="BI248" s="149">
        <f t="shared" si="48"/>
        <v>0</v>
      </c>
      <c r="BJ248" s="17" t="s">
        <v>85</v>
      </c>
      <c r="BK248" s="149">
        <f t="shared" si="49"/>
        <v>0</v>
      </c>
      <c r="BL248" s="17" t="s">
        <v>268</v>
      </c>
      <c r="BM248" s="148" t="s">
        <v>1392</v>
      </c>
    </row>
    <row r="249" spans="2:65" s="1" customFormat="1" ht="16.5" customHeight="1">
      <c r="B249" s="32"/>
      <c r="C249" s="138" t="s">
        <v>950</v>
      </c>
      <c r="D249" s="138" t="s">
        <v>264</v>
      </c>
      <c r="E249" s="139" t="s">
        <v>802</v>
      </c>
      <c r="F249" s="140" t="s">
        <v>5304</v>
      </c>
      <c r="G249" s="141" t="s">
        <v>5124</v>
      </c>
      <c r="H249" s="142">
        <v>1</v>
      </c>
      <c r="I249" s="143"/>
      <c r="J249" s="142">
        <f t="shared" si="40"/>
        <v>0</v>
      </c>
      <c r="K249" s="140" t="s">
        <v>1</v>
      </c>
      <c r="L249" s="32"/>
      <c r="M249" s="144" t="s">
        <v>1</v>
      </c>
      <c r="N249" s="145" t="s">
        <v>42</v>
      </c>
      <c r="P249" s="146">
        <f t="shared" si="41"/>
        <v>0</v>
      </c>
      <c r="Q249" s="146">
        <v>0</v>
      </c>
      <c r="R249" s="146">
        <f t="shared" si="42"/>
        <v>0</v>
      </c>
      <c r="S249" s="146">
        <v>0</v>
      </c>
      <c r="T249" s="147">
        <f t="shared" si="43"/>
        <v>0</v>
      </c>
      <c r="AR249" s="148" t="s">
        <v>268</v>
      </c>
      <c r="AT249" s="148" t="s">
        <v>264</v>
      </c>
      <c r="AU249" s="148" t="s">
        <v>87</v>
      </c>
      <c r="AY249" s="17" t="s">
        <v>262</v>
      </c>
      <c r="BE249" s="149">
        <f t="shared" si="44"/>
        <v>0</v>
      </c>
      <c r="BF249" s="149">
        <f t="shared" si="45"/>
        <v>0</v>
      </c>
      <c r="BG249" s="149">
        <f t="shared" si="46"/>
        <v>0</v>
      </c>
      <c r="BH249" s="149">
        <f t="shared" si="47"/>
        <v>0</v>
      </c>
      <c r="BI249" s="149">
        <f t="shared" si="48"/>
        <v>0</v>
      </c>
      <c r="BJ249" s="17" t="s">
        <v>85</v>
      </c>
      <c r="BK249" s="149">
        <f t="shared" si="49"/>
        <v>0</v>
      </c>
      <c r="BL249" s="17" t="s">
        <v>268</v>
      </c>
      <c r="BM249" s="148" t="s">
        <v>1402</v>
      </c>
    </row>
    <row r="250" spans="2:65" s="1" customFormat="1" ht="16.5" customHeight="1">
      <c r="B250" s="32"/>
      <c r="C250" s="138" t="s">
        <v>955</v>
      </c>
      <c r="D250" s="138" t="s">
        <v>264</v>
      </c>
      <c r="E250" s="139" t="s">
        <v>819</v>
      </c>
      <c r="F250" s="140" t="s">
        <v>5305</v>
      </c>
      <c r="G250" s="141" t="s">
        <v>706</v>
      </c>
      <c r="H250" s="142">
        <v>1</v>
      </c>
      <c r="I250" s="143"/>
      <c r="J250" s="142">
        <f t="shared" si="40"/>
        <v>0</v>
      </c>
      <c r="K250" s="140" t="s">
        <v>1</v>
      </c>
      <c r="L250" s="32"/>
      <c r="M250" s="144" t="s">
        <v>1</v>
      </c>
      <c r="N250" s="145" t="s">
        <v>42</v>
      </c>
      <c r="P250" s="146">
        <f t="shared" si="41"/>
        <v>0</v>
      </c>
      <c r="Q250" s="146">
        <v>0</v>
      </c>
      <c r="R250" s="146">
        <f t="shared" si="42"/>
        <v>0</v>
      </c>
      <c r="S250" s="146">
        <v>0</v>
      </c>
      <c r="T250" s="147">
        <f t="shared" si="43"/>
        <v>0</v>
      </c>
      <c r="AR250" s="148" t="s">
        <v>268</v>
      </c>
      <c r="AT250" s="148" t="s">
        <v>264</v>
      </c>
      <c r="AU250" s="148" t="s">
        <v>87</v>
      </c>
      <c r="AY250" s="17" t="s">
        <v>262</v>
      </c>
      <c r="BE250" s="149">
        <f t="shared" si="44"/>
        <v>0</v>
      </c>
      <c r="BF250" s="149">
        <f t="shared" si="45"/>
        <v>0</v>
      </c>
      <c r="BG250" s="149">
        <f t="shared" si="46"/>
        <v>0</v>
      </c>
      <c r="BH250" s="149">
        <f t="shared" si="47"/>
        <v>0</v>
      </c>
      <c r="BI250" s="149">
        <f t="shared" si="48"/>
        <v>0</v>
      </c>
      <c r="BJ250" s="17" t="s">
        <v>85</v>
      </c>
      <c r="BK250" s="149">
        <f t="shared" si="49"/>
        <v>0</v>
      </c>
      <c r="BL250" s="17" t="s">
        <v>268</v>
      </c>
      <c r="BM250" s="148" t="s">
        <v>1412</v>
      </c>
    </row>
    <row r="251" spans="2:65" s="1" customFormat="1" ht="21.75" customHeight="1">
      <c r="B251" s="32"/>
      <c r="C251" s="138" t="s">
        <v>959</v>
      </c>
      <c r="D251" s="138" t="s">
        <v>264</v>
      </c>
      <c r="E251" s="139" t="s">
        <v>821</v>
      </c>
      <c r="F251" s="140" t="s">
        <v>5306</v>
      </c>
      <c r="G251" s="141" t="s">
        <v>5124</v>
      </c>
      <c r="H251" s="142">
        <v>11</v>
      </c>
      <c r="I251" s="143"/>
      <c r="J251" s="142">
        <f t="shared" si="40"/>
        <v>0</v>
      </c>
      <c r="K251" s="140" t="s">
        <v>1</v>
      </c>
      <c r="L251" s="32"/>
      <c r="M251" s="144" t="s">
        <v>1</v>
      </c>
      <c r="N251" s="145" t="s">
        <v>42</v>
      </c>
      <c r="P251" s="146">
        <f t="shared" si="41"/>
        <v>0</v>
      </c>
      <c r="Q251" s="146">
        <v>0</v>
      </c>
      <c r="R251" s="146">
        <f t="shared" si="42"/>
        <v>0</v>
      </c>
      <c r="S251" s="146">
        <v>0</v>
      </c>
      <c r="T251" s="147">
        <f t="shared" si="43"/>
        <v>0</v>
      </c>
      <c r="AR251" s="148" t="s">
        <v>268</v>
      </c>
      <c r="AT251" s="148" t="s">
        <v>264</v>
      </c>
      <c r="AU251" s="148" t="s">
        <v>87</v>
      </c>
      <c r="AY251" s="17" t="s">
        <v>262</v>
      </c>
      <c r="BE251" s="149">
        <f t="shared" si="44"/>
        <v>0</v>
      </c>
      <c r="BF251" s="149">
        <f t="shared" si="45"/>
        <v>0</v>
      </c>
      <c r="BG251" s="149">
        <f t="shared" si="46"/>
        <v>0</v>
      </c>
      <c r="BH251" s="149">
        <f t="shared" si="47"/>
        <v>0</v>
      </c>
      <c r="BI251" s="149">
        <f t="shared" si="48"/>
        <v>0</v>
      </c>
      <c r="BJ251" s="17" t="s">
        <v>85</v>
      </c>
      <c r="BK251" s="149">
        <f t="shared" si="49"/>
        <v>0</v>
      </c>
      <c r="BL251" s="17" t="s">
        <v>268</v>
      </c>
      <c r="BM251" s="148" t="s">
        <v>1425</v>
      </c>
    </row>
    <row r="252" spans="2:65" s="1" customFormat="1" ht="16.5" customHeight="1">
      <c r="B252" s="32"/>
      <c r="C252" s="138" t="s">
        <v>964</v>
      </c>
      <c r="D252" s="138" t="s">
        <v>264</v>
      </c>
      <c r="E252" s="139" t="s">
        <v>834</v>
      </c>
      <c r="F252" s="140" t="s">
        <v>5307</v>
      </c>
      <c r="G252" s="141" t="s">
        <v>5124</v>
      </c>
      <c r="H252" s="142">
        <v>1</v>
      </c>
      <c r="I252" s="143"/>
      <c r="J252" s="142">
        <f t="shared" si="40"/>
        <v>0</v>
      </c>
      <c r="K252" s="140" t="s">
        <v>1</v>
      </c>
      <c r="L252" s="32"/>
      <c r="M252" s="144" t="s">
        <v>1</v>
      </c>
      <c r="N252" s="145" t="s">
        <v>42</v>
      </c>
      <c r="P252" s="146">
        <f t="shared" si="41"/>
        <v>0</v>
      </c>
      <c r="Q252" s="146">
        <v>0</v>
      </c>
      <c r="R252" s="146">
        <f t="shared" si="42"/>
        <v>0</v>
      </c>
      <c r="S252" s="146">
        <v>0</v>
      </c>
      <c r="T252" s="147">
        <f t="shared" si="43"/>
        <v>0</v>
      </c>
      <c r="AR252" s="148" t="s">
        <v>268</v>
      </c>
      <c r="AT252" s="148" t="s">
        <v>264</v>
      </c>
      <c r="AU252" s="148" t="s">
        <v>87</v>
      </c>
      <c r="AY252" s="17" t="s">
        <v>262</v>
      </c>
      <c r="BE252" s="149">
        <f t="shared" si="44"/>
        <v>0</v>
      </c>
      <c r="BF252" s="149">
        <f t="shared" si="45"/>
        <v>0</v>
      </c>
      <c r="BG252" s="149">
        <f t="shared" si="46"/>
        <v>0</v>
      </c>
      <c r="BH252" s="149">
        <f t="shared" si="47"/>
        <v>0</v>
      </c>
      <c r="BI252" s="149">
        <f t="shared" si="48"/>
        <v>0</v>
      </c>
      <c r="BJ252" s="17" t="s">
        <v>85</v>
      </c>
      <c r="BK252" s="149">
        <f t="shared" si="49"/>
        <v>0</v>
      </c>
      <c r="BL252" s="17" t="s">
        <v>268</v>
      </c>
      <c r="BM252" s="148" t="s">
        <v>1457</v>
      </c>
    </row>
    <row r="253" spans="2:65" s="1" customFormat="1" ht="16.5" customHeight="1">
      <c r="B253" s="32"/>
      <c r="C253" s="138" t="s">
        <v>968</v>
      </c>
      <c r="D253" s="138" t="s">
        <v>264</v>
      </c>
      <c r="E253" s="139" t="s">
        <v>861</v>
      </c>
      <c r="F253" s="140" t="s">
        <v>5308</v>
      </c>
      <c r="G253" s="141" t="s">
        <v>5124</v>
      </c>
      <c r="H253" s="142">
        <v>4</v>
      </c>
      <c r="I253" s="143"/>
      <c r="J253" s="142">
        <f t="shared" si="40"/>
        <v>0</v>
      </c>
      <c r="K253" s="140" t="s">
        <v>1</v>
      </c>
      <c r="L253" s="32"/>
      <c r="M253" s="144" t="s">
        <v>1</v>
      </c>
      <c r="N253" s="145" t="s">
        <v>42</v>
      </c>
      <c r="P253" s="146">
        <f t="shared" si="41"/>
        <v>0</v>
      </c>
      <c r="Q253" s="146">
        <v>0</v>
      </c>
      <c r="R253" s="146">
        <f t="shared" si="42"/>
        <v>0</v>
      </c>
      <c r="S253" s="146">
        <v>0</v>
      </c>
      <c r="T253" s="147">
        <f t="shared" si="43"/>
        <v>0</v>
      </c>
      <c r="AR253" s="148" t="s">
        <v>268</v>
      </c>
      <c r="AT253" s="148" t="s">
        <v>264</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268</v>
      </c>
      <c r="BM253" s="148" t="s">
        <v>1546</v>
      </c>
    </row>
    <row r="254" spans="2:65" s="1" customFormat="1" ht="16.5" customHeight="1">
      <c r="B254" s="32"/>
      <c r="C254" s="138" t="s">
        <v>974</v>
      </c>
      <c r="D254" s="138" t="s">
        <v>264</v>
      </c>
      <c r="E254" s="139" t="s">
        <v>870</v>
      </c>
      <c r="F254" s="140" t="s">
        <v>5309</v>
      </c>
      <c r="G254" s="141" t="s">
        <v>706</v>
      </c>
      <c r="H254" s="142">
        <v>1</v>
      </c>
      <c r="I254" s="143"/>
      <c r="J254" s="142">
        <f t="shared" si="40"/>
        <v>0</v>
      </c>
      <c r="K254" s="140" t="s">
        <v>1</v>
      </c>
      <c r="L254" s="32"/>
      <c r="M254" s="144" t="s">
        <v>1</v>
      </c>
      <c r="N254" s="145" t="s">
        <v>42</v>
      </c>
      <c r="P254" s="146">
        <f t="shared" si="41"/>
        <v>0</v>
      </c>
      <c r="Q254" s="146">
        <v>0</v>
      </c>
      <c r="R254" s="146">
        <f t="shared" si="42"/>
        <v>0</v>
      </c>
      <c r="S254" s="146">
        <v>0</v>
      </c>
      <c r="T254" s="147">
        <f t="shared" si="43"/>
        <v>0</v>
      </c>
      <c r="AR254" s="148" t="s">
        <v>268</v>
      </c>
      <c r="AT254" s="148" t="s">
        <v>264</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268</v>
      </c>
      <c r="BM254" s="148" t="s">
        <v>1566</v>
      </c>
    </row>
    <row r="255" spans="2:65" s="1" customFormat="1" ht="16.5" customHeight="1">
      <c r="B255" s="32"/>
      <c r="C255" s="138" t="s">
        <v>980</v>
      </c>
      <c r="D255" s="138" t="s">
        <v>264</v>
      </c>
      <c r="E255" s="139" t="s">
        <v>877</v>
      </c>
      <c r="F255" s="140" t="s">
        <v>5310</v>
      </c>
      <c r="G255" s="141" t="s">
        <v>706</v>
      </c>
      <c r="H255" s="142">
        <v>1</v>
      </c>
      <c r="I255" s="143"/>
      <c r="J255" s="142">
        <f t="shared" si="40"/>
        <v>0</v>
      </c>
      <c r="K255" s="140" t="s">
        <v>1</v>
      </c>
      <c r="L255" s="32"/>
      <c r="M255" s="144" t="s">
        <v>1</v>
      </c>
      <c r="N255" s="145" t="s">
        <v>42</v>
      </c>
      <c r="P255" s="146">
        <f t="shared" si="41"/>
        <v>0</v>
      </c>
      <c r="Q255" s="146">
        <v>0</v>
      </c>
      <c r="R255" s="146">
        <f t="shared" si="42"/>
        <v>0</v>
      </c>
      <c r="S255" s="146">
        <v>0</v>
      </c>
      <c r="T255" s="147">
        <f t="shared" si="43"/>
        <v>0</v>
      </c>
      <c r="AR255" s="148" t="s">
        <v>268</v>
      </c>
      <c r="AT255" s="148" t="s">
        <v>264</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268</v>
      </c>
      <c r="BM255" s="148" t="s">
        <v>1583</v>
      </c>
    </row>
    <row r="256" spans="2:65" s="1" customFormat="1" ht="16.5" customHeight="1">
      <c r="B256" s="32"/>
      <c r="C256" s="138" t="s">
        <v>984</v>
      </c>
      <c r="D256" s="138" t="s">
        <v>264</v>
      </c>
      <c r="E256" s="139" t="s">
        <v>880</v>
      </c>
      <c r="F256" s="140" t="s">
        <v>5311</v>
      </c>
      <c r="G256" s="141" t="s">
        <v>706</v>
      </c>
      <c r="H256" s="142">
        <v>1</v>
      </c>
      <c r="I256" s="143"/>
      <c r="J256" s="142">
        <f t="shared" si="40"/>
        <v>0</v>
      </c>
      <c r="K256" s="140" t="s">
        <v>1</v>
      </c>
      <c r="L256" s="32"/>
      <c r="M256" s="144" t="s">
        <v>1</v>
      </c>
      <c r="N256" s="145" t="s">
        <v>42</v>
      </c>
      <c r="P256" s="146">
        <f t="shared" si="41"/>
        <v>0</v>
      </c>
      <c r="Q256" s="146">
        <v>0</v>
      </c>
      <c r="R256" s="146">
        <f t="shared" si="42"/>
        <v>0</v>
      </c>
      <c r="S256" s="146">
        <v>0</v>
      </c>
      <c r="T256" s="147">
        <f t="shared" si="43"/>
        <v>0</v>
      </c>
      <c r="AR256" s="148" t="s">
        <v>268</v>
      </c>
      <c r="AT256" s="148" t="s">
        <v>264</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268</v>
      </c>
      <c r="BM256" s="148" t="s">
        <v>1591</v>
      </c>
    </row>
    <row r="257" spans="2:65" s="1" customFormat="1" ht="24.2" customHeight="1">
      <c r="B257" s="32"/>
      <c r="C257" s="138" t="s">
        <v>990</v>
      </c>
      <c r="D257" s="138" t="s">
        <v>264</v>
      </c>
      <c r="E257" s="139" t="s">
        <v>889</v>
      </c>
      <c r="F257" s="140" t="s">
        <v>5126</v>
      </c>
      <c r="G257" s="141" t="s">
        <v>5124</v>
      </c>
      <c r="H257" s="142">
        <v>4</v>
      </c>
      <c r="I257" s="143"/>
      <c r="J257" s="142">
        <f t="shared" si="40"/>
        <v>0</v>
      </c>
      <c r="K257" s="140" t="s">
        <v>1</v>
      </c>
      <c r="L257" s="32"/>
      <c r="M257" s="144" t="s">
        <v>1</v>
      </c>
      <c r="N257" s="145" t="s">
        <v>42</v>
      </c>
      <c r="P257" s="146">
        <f t="shared" si="41"/>
        <v>0</v>
      </c>
      <c r="Q257" s="146">
        <v>0</v>
      </c>
      <c r="R257" s="146">
        <f t="shared" si="42"/>
        <v>0</v>
      </c>
      <c r="S257" s="146">
        <v>0</v>
      </c>
      <c r="T257" s="147">
        <f t="shared" si="43"/>
        <v>0</v>
      </c>
      <c r="AR257" s="148" t="s">
        <v>268</v>
      </c>
      <c r="AT257" s="148" t="s">
        <v>264</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268</v>
      </c>
      <c r="BM257" s="148" t="s">
        <v>1607</v>
      </c>
    </row>
    <row r="258" spans="2:65" s="1" customFormat="1" ht="16.5" customHeight="1">
      <c r="B258" s="32"/>
      <c r="C258" s="138" t="s">
        <v>994</v>
      </c>
      <c r="D258" s="138" t="s">
        <v>264</v>
      </c>
      <c r="E258" s="139" t="s">
        <v>894</v>
      </c>
      <c r="F258" s="140" t="s">
        <v>5312</v>
      </c>
      <c r="G258" s="141" t="s">
        <v>5124</v>
      </c>
      <c r="H258" s="142">
        <v>1</v>
      </c>
      <c r="I258" s="143"/>
      <c r="J258" s="142">
        <f t="shared" si="40"/>
        <v>0</v>
      </c>
      <c r="K258" s="140" t="s">
        <v>1</v>
      </c>
      <c r="L258" s="32"/>
      <c r="M258" s="144" t="s">
        <v>1</v>
      </c>
      <c r="N258" s="145" t="s">
        <v>42</v>
      </c>
      <c r="P258" s="146">
        <f t="shared" si="41"/>
        <v>0</v>
      </c>
      <c r="Q258" s="146">
        <v>0</v>
      </c>
      <c r="R258" s="146">
        <f t="shared" si="42"/>
        <v>0</v>
      </c>
      <c r="S258" s="146">
        <v>0</v>
      </c>
      <c r="T258" s="147">
        <f t="shared" si="43"/>
        <v>0</v>
      </c>
      <c r="AR258" s="148" t="s">
        <v>268</v>
      </c>
      <c r="AT258" s="148" t="s">
        <v>264</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268</v>
      </c>
      <c r="BM258" s="148" t="s">
        <v>1615</v>
      </c>
    </row>
    <row r="259" spans="2:65" s="1" customFormat="1" ht="37.9" customHeight="1">
      <c r="B259" s="32"/>
      <c r="C259" s="138" t="s">
        <v>1002</v>
      </c>
      <c r="D259" s="138" t="s">
        <v>264</v>
      </c>
      <c r="E259" s="139" t="s">
        <v>5313</v>
      </c>
      <c r="F259" s="140" t="s">
        <v>5314</v>
      </c>
      <c r="G259" s="141" t="s">
        <v>5276</v>
      </c>
      <c r="H259" s="142">
        <v>10</v>
      </c>
      <c r="I259" s="143"/>
      <c r="J259" s="142">
        <f t="shared" si="40"/>
        <v>0</v>
      </c>
      <c r="K259" s="140" t="s">
        <v>267</v>
      </c>
      <c r="L259" s="32"/>
      <c r="M259" s="144" t="s">
        <v>1</v>
      </c>
      <c r="N259" s="145" t="s">
        <v>42</v>
      </c>
      <c r="P259" s="146">
        <f t="shared" si="41"/>
        <v>0</v>
      </c>
      <c r="Q259" s="146">
        <v>0.0092</v>
      </c>
      <c r="R259" s="146">
        <f t="shared" si="42"/>
        <v>0.092</v>
      </c>
      <c r="S259" s="146">
        <v>0</v>
      </c>
      <c r="T259" s="147">
        <f t="shared" si="43"/>
        <v>0</v>
      </c>
      <c r="AR259" s="148" t="s">
        <v>369</v>
      </c>
      <c r="AT259" s="148" t="s">
        <v>264</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369</v>
      </c>
      <c r="BM259" s="148" t="s">
        <v>5315</v>
      </c>
    </row>
    <row r="260" spans="2:65" s="1" customFormat="1" ht="37.9" customHeight="1">
      <c r="B260" s="32"/>
      <c r="C260" s="138" t="s">
        <v>1010</v>
      </c>
      <c r="D260" s="138" t="s">
        <v>264</v>
      </c>
      <c r="E260" s="139" t="s">
        <v>5316</v>
      </c>
      <c r="F260" s="140" t="s">
        <v>5317</v>
      </c>
      <c r="G260" s="141" t="s">
        <v>5276</v>
      </c>
      <c r="H260" s="142">
        <v>1</v>
      </c>
      <c r="I260" s="143"/>
      <c r="J260" s="142">
        <f t="shared" si="40"/>
        <v>0</v>
      </c>
      <c r="K260" s="140" t="s">
        <v>267</v>
      </c>
      <c r="L260" s="32"/>
      <c r="M260" s="144" t="s">
        <v>1</v>
      </c>
      <c r="N260" s="145" t="s">
        <v>42</v>
      </c>
      <c r="P260" s="146">
        <f t="shared" si="41"/>
        <v>0</v>
      </c>
      <c r="Q260" s="146">
        <v>0.01935</v>
      </c>
      <c r="R260" s="146">
        <f t="shared" si="42"/>
        <v>0.01935</v>
      </c>
      <c r="S260" s="146">
        <v>0</v>
      </c>
      <c r="T260" s="147">
        <f t="shared" si="43"/>
        <v>0</v>
      </c>
      <c r="AR260" s="148" t="s">
        <v>369</v>
      </c>
      <c r="AT260" s="148" t="s">
        <v>264</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369</v>
      </c>
      <c r="BM260" s="148" t="s">
        <v>5318</v>
      </c>
    </row>
    <row r="261" spans="2:65" s="1" customFormat="1" ht="44.25" customHeight="1">
      <c r="B261" s="32"/>
      <c r="C261" s="138" t="s">
        <v>1021</v>
      </c>
      <c r="D261" s="138" t="s">
        <v>264</v>
      </c>
      <c r="E261" s="139" t="s">
        <v>5319</v>
      </c>
      <c r="F261" s="140" t="s">
        <v>5320</v>
      </c>
      <c r="G261" s="141" t="s">
        <v>794</v>
      </c>
      <c r="H261" s="143"/>
      <c r="I261" s="143"/>
      <c r="J261" s="142">
        <f t="shared" si="40"/>
        <v>0</v>
      </c>
      <c r="K261" s="140" t="s">
        <v>267</v>
      </c>
      <c r="L261" s="32"/>
      <c r="M261" s="144" t="s">
        <v>1</v>
      </c>
      <c r="N261" s="145" t="s">
        <v>42</v>
      </c>
      <c r="P261" s="146">
        <f t="shared" si="41"/>
        <v>0</v>
      </c>
      <c r="Q261" s="146">
        <v>0</v>
      </c>
      <c r="R261" s="146">
        <f t="shared" si="42"/>
        <v>0</v>
      </c>
      <c r="S261" s="146">
        <v>0</v>
      </c>
      <c r="T261" s="147">
        <f t="shared" si="43"/>
        <v>0</v>
      </c>
      <c r="AR261" s="148" t="s">
        <v>369</v>
      </c>
      <c r="AT261" s="148" t="s">
        <v>264</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369</v>
      </c>
      <c r="BM261" s="148" t="s">
        <v>5321</v>
      </c>
    </row>
    <row r="262" spans="2:63" s="11" customFormat="1" ht="25.9" customHeight="1">
      <c r="B262" s="126"/>
      <c r="D262" s="127" t="s">
        <v>76</v>
      </c>
      <c r="E262" s="128" t="s">
        <v>3504</v>
      </c>
      <c r="F262" s="128" t="s">
        <v>3505</v>
      </c>
      <c r="I262" s="129"/>
      <c r="J262" s="130">
        <f>BK262</f>
        <v>0</v>
      </c>
      <c r="L262" s="126"/>
      <c r="M262" s="131"/>
      <c r="P262" s="132">
        <f>SUM(P263:P271)</f>
        <v>0</v>
      </c>
      <c r="R262" s="132">
        <f>SUM(R263:R271)</f>
        <v>0</v>
      </c>
      <c r="T262" s="133">
        <f>SUM(T263:T271)</f>
        <v>0</v>
      </c>
      <c r="AR262" s="127" t="s">
        <v>268</v>
      </c>
      <c r="AT262" s="134" t="s">
        <v>76</v>
      </c>
      <c r="AU262" s="134" t="s">
        <v>77</v>
      </c>
      <c r="AY262" s="127" t="s">
        <v>262</v>
      </c>
      <c r="BK262" s="135">
        <f>SUM(BK263:BK271)</f>
        <v>0</v>
      </c>
    </row>
    <row r="263" spans="2:65" s="1" customFormat="1" ht="16.5" customHeight="1">
      <c r="B263" s="32"/>
      <c r="C263" s="138" t="s">
        <v>1023</v>
      </c>
      <c r="D263" s="138" t="s">
        <v>264</v>
      </c>
      <c r="E263" s="139" t="s">
        <v>994</v>
      </c>
      <c r="F263" s="140" t="s">
        <v>5322</v>
      </c>
      <c r="G263" s="141" t="s">
        <v>2447</v>
      </c>
      <c r="H263" s="142">
        <v>1</v>
      </c>
      <c r="I263" s="143"/>
      <c r="J263" s="142">
        <f aca="true" t="shared" si="50" ref="J263:J271">ROUND(I263*H263,2)</f>
        <v>0</v>
      </c>
      <c r="K263" s="140" t="s">
        <v>1</v>
      </c>
      <c r="L263" s="32"/>
      <c r="M263" s="144" t="s">
        <v>1</v>
      </c>
      <c r="N263" s="145" t="s">
        <v>42</v>
      </c>
      <c r="P263" s="146">
        <f aca="true" t="shared" si="51" ref="P263:P271">O263*H263</f>
        <v>0</v>
      </c>
      <c r="Q263" s="146">
        <v>0</v>
      </c>
      <c r="R263" s="146">
        <f aca="true" t="shared" si="52" ref="R263:R271">Q263*H263</f>
        <v>0</v>
      </c>
      <c r="S263" s="146">
        <v>0</v>
      </c>
      <c r="T263" s="147">
        <f aca="true" t="shared" si="53" ref="T263:T271">S263*H263</f>
        <v>0</v>
      </c>
      <c r="AR263" s="148" t="s">
        <v>268</v>
      </c>
      <c r="AT263" s="148" t="s">
        <v>264</v>
      </c>
      <c r="AU263" s="148" t="s">
        <v>85</v>
      </c>
      <c r="AY263" s="17" t="s">
        <v>262</v>
      </c>
      <c r="BE263" s="149">
        <f aca="true" t="shared" si="54" ref="BE263:BE271">IF(N263="základní",J263,0)</f>
        <v>0</v>
      </c>
      <c r="BF263" s="149">
        <f aca="true" t="shared" si="55" ref="BF263:BF271">IF(N263="snížená",J263,0)</f>
        <v>0</v>
      </c>
      <c r="BG263" s="149">
        <f aca="true" t="shared" si="56" ref="BG263:BG271">IF(N263="zákl. přenesená",J263,0)</f>
        <v>0</v>
      </c>
      <c r="BH263" s="149">
        <f aca="true" t="shared" si="57" ref="BH263:BH271">IF(N263="sníž. přenesená",J263,0)</f>
        <v>0</v>
      </c>
      <c r="BI263" s="149">
        <f aca="true" t="shared" si="58" ref="BI263:BI271">IF(N263="nulová",J263,0)</f>
        <v>0</v>
      </c>
      <c r="BJ263" s="17" t="s">
        <v>85</v>
      </c>
      <c r="BK263" s="149">
        <f aca="true" t="shared" si="59" ref="BK263:BK271">ROUND(I263*H263,2)</f>
        <v>0</v>
      </c>
      <c r="BL263" s="17" t="s">
        <v>268</v>
      </c>
      <c r="BM263" s="148" t="s">
        <v>1803</v>
      </c>
    </row>
    <row r="264" spans="2:65" s="1" customFormat="1" ht="16.5" customHeight="1">
      <c r="B264" s="32"/>
      <c r="C264" s="138" t="s">
        <v>1029</v>
      </c>
      <c r="D264" s="138" t="s">
        <v>264</v>
      </c>
      <c r="E264" s="139" t="s">
        <v>1002</v>
      </c>
      <c r="F264" s="140" t="s">
        <v>5323</v>
      </c>
      <c r="G264" s="141" t="s">
        <v>2447</v>
      </c>
      <c r="H264" s="142">
        <v>1</v>
      </c>
      <c r="I264" s="143"/>
      <c r="J264" s="142">
        <f t="shared" si="50"/>
        <v>0</v>
      </c>
      <c r="K264" s="140" t="s">
        <v>1</v>
      </c>
      <c r="L264" s="32"/>
      <c r="M264" s="144" t="s">
        <v>1</v>
      </c>
      <c r="N264" s="145" t="s">
        <v>42</v>
      </c>
      <c r="P264" s="146">
        <f t="shared" si="51"/>
        <v>0</v>
      </c>
      <c r="Q264" s="146">
        <v>0</v>
      </c>
      <c r="R264" s="146">
        <f t="shared" si="52"/>
        <v>0</v>
      </c>
      <c r="S264" s="146">
        <v>0</v>
      </c>
      <c r="T264" s="147">
        <f t="shared" si="53"/>
        <v>0</v>
      </c>
      <c r="AR264" s="148" t="s">
        <v>268</v>
      </c>
      <c r="AT264" s="148" t="s">
        <v>264</v>
      </c>
      <c r="AU264" s="148" t="s">
        <v>85</v>
      </c>
      <c r="AY264" s="17" t="s">
        <v>262</v>
      </c>
      <c r="BE264" s="149">
        <f t="shared" si="54"/>
        <v>0</v>
      </c>
      <c r="BF264" s="149">
        <f t="shared" si="55"/>
        <v>0</v>
      </c>
      <c r="BG264" s="149">
        <f t="shared" si="56"/>
        <v>0</v>
      </c>
      <c r="BH264" s="149">
        <f t="shared" si="57"/>
        <v>0</v>
      </c>
      <c r="BI264" s="149">
        <f t="shared" si="58"/>
        <v>0</v>
      </c>
      <c r="BJ264" s="17" t="s">
        <v>85</v>
      </c>
      <c r="BK264" s="149">
        <f t="shared" si="59"/>
        <v>0</v>
      </c>
      <c r="BL264" s="17" t="s">
        <v>268</v>
      </c>
      <c r="BM264" s="148" t="s">
        <v>1817</v>
      </c>
    </row>
    <row r="265" spans="2:65" s="1" customFormat="1" ht="16.5" customHeight="1">
      <c r="B265" s="32"/>
      <c r="C265" s="138" t="s">
        <v>1037</v>
      </c>
      <c r="D265" s="138" t="s">
        <v>264</v>
      </c>
      <c r="E265" s="139" t="s">
        <v>1010</v>
      </c>
      <c r="F265" s="140" t="s">
        <v>3678</v>
      </c>
      <c r="G265" s="141" t="s">
        <v>2447</v>
      </c>
      <c r="H265" s="142">
        <v>1</v>
      </c>
      <c r="I265" s="143"/>
      <c r="J265" s="142">
        <f t="shared" si="50"/>
        <v>0</v>
      </c>
      <c r="K265" s="140" t="s">
        <v>1</v>
      </c>
      <c r="L265" s="32"/>
      <c r="M265" s="144" t="s">
        <v>1</v>
      </c>
      <c r="N265" s="145" t="s">
        <v>42</v>
      </c>
      <c r="P265" s="146">
        <f t="shared" si="51"/>
        <v>0</v>
      </c>
      <c r="Q265" s="146">
        <v>0</v>
      </c>
      <c r="R265" s="146">
        <f t="shared" si="52"/>
        <v>0</v>
      </c>
      <c r="S265" s="146">
        <v>0</v>
      </c>
      <c r="T265" s="147">
        <f t="shared" si="53"/>
        <v>0</v>
      </c>
      <c r="AR265" s="148" t="s">
        <v>268</v>
      </c>
      <c r="AT265" s="148" t="s">
        <v>264</v>
      </c>
      <c r="AU265" s="148" t="s">
        <v>85</v>
      </c>
      <c r="AY265" s="17" t="s">
        <v>262</v>
      </c>
      <c r="BE265" s="149">
        <f t="shared" si="54"/>
        <v>0</v>
      </c>
      <c r="BF265" s="149">
        <f t="shared" si="55"/>
        <v>0</v>
      </c>
      <c r="BG265" s="149">
        <f t="shared" si="56"/>
        <v>0</v>
      </c>
      <c r="BH265" s="149">
        <f t="shared" si="57"/>
        <v>0</v>
      </c>
      <c r="BI265" s="149">
        <f t="shared" si="58"/>
        <v>0</v>
      </c>
      <c r="BJ265" s="17" t="s">
        <v>85</v>
      </c>
      <c r="BK265" s="149">
        <f t="shared" si="59"/>
        <v>0</v>
      </c>
      <c r="BL265" s="17" t="s">
        <v>268</v>
      </c>
      <c r="BM265" s="148" t="s">
        <v>1827</v>
      </c>
    </row>
    <row r="266" spans="2:65" s="1" customFormat="1" ht="16.5" customHeight="1">
      <c r="B266" s="32"/>
      <c r="C266" s="138" t="s">
        <v>1041</v>
      </c>
      <c r="D266" s="138" t="s">
        <v>264</v>
      </c>
      <c r="E266" s="139" t="s">
        <v>1029</v>
      </c>
      <c r="F266" s="140" t="s">
        <v>5324</v>
      </c>
      <c r="G266" s="141" t="s">
        <v>2447</v>
      </c>
      <c r="H266" s="142">
        <v>1</v>
      </c>
      <c r="I266" s="143"/>
      <c r="J266" s="142">
        <f t="shared" si="50"/>
        <v>0</v>
      </c>
      <c r="K266" s="140" t="s">
        <v>1</v>
      </c>
      <c r="L266" s="32"/>
      <c r="M266" s="144" t="s">
        <v>1</v>
      </c>
      <c r="N266" s="145" t="s">
        <v>42</v>
      </c>
      <c r="P266" s="146">
        <f t="shared" si="51"/>
        <v>0</v>
      </c>
      <c r="Q266" s="146">
        <v>0</v>
      </c>
      <c r="R266" s="146">
        <f t="shared" si="52"/>
        <v>0</v>
      </c>
      <c r="S266" s="146">
        <v>0</v>
      </c>
      <c r="T266" s="147">
        <f t="shared" si="53"/>
        <v>0</v>
      </c>
      <c r="AR266" s="148" t="s">
        <v>268</v>
      </c>
      <c r="AT266" s="148" t="s">
        <v>264</v>
      </c>
      <c r="AU266" s="148" t="s">
        <v>85</v>
      </c>
      <c r="AY266" s="17" t="s">
        <v>262</v>
      </c>
      <c r="BE266" s="149">
        <f t="shared" si="54"/>
        <v>0</v>
      </c>
      <c r="BF266" s="149">
        <f t="shared" si="55"/>
        <v>0</v>
      </c>
      <c r="BG266" s="149">
        <f t="shared" si="56"/>
        <v>0</v>
      </c>
      <c r="BH266" s="149">
        <f t="shared" si="57"/>
        <v>0</v>
      </c>
      <c r="BI266" s="149">
        <f t="shared" si="58"/>
        <v>0</v>
      </c>
      <c r="BJ266" s="17" t="s">
        <v>85</v>
      </c>
      <c r="BK266" s="149">
        <f t="shared" si="59"/>
        <v>0</v>
      </c>
      <c r="BL266" s="17" t="s">
        <v>268</v>
      </c>
      <c r="BM266" s="148" t="s">
        <v>1836</v>
      </c>
    </row>
    <row r="267" spans="2:65" s="1" customFormat="1" ht="24.2" customHeight="1">
      <c r="B267" s="32"/>
      <c r="C267" s="138" t="s">
        <v>1047</v>
      </c>
      <c r="D267" s="138" t="s">
        <v>264</v>
      </c>
      <c r="E267" s="139" t="s">
        <v>1037</v>
      </c>
      <c r="F267" s="140" t="s">
        <v>5325</v>
      </c>
      <c r="G267" s="141" t="s">
        <v>416</v>
      </c>
      <c r="H267" s="142">
        <v>128</v>
      </c>
      <c r="I267" s="143"/>
      <c r="J267" s="142">
        <f t="shared" si="50"/>
        <v>0</v>
      </c>
      <c r="K267" s="140" t="s">
        <v>1</v>
      </c>
      <c r="L267" s="32"/>
      <c r="M267" s="144" t="s">
        <v>1</v>
      </c>
      <c r="N267" s="145" t="s">
        <v>42</v>
      </c>
      <c r="P267" s="146">
        <f t="shared" si="51"/>
        <v>0</v>
      </c>
      <c r="Q267" s="146">
        <v>0</v>
      </c>
      <c r="R267" s="146">
        <f t="shared" si="52"/>
        <v>0</v>
      </c>
      <c r="S267" s="146">
        <v>0</v>
      </c>
      <c r="T267" s="147">
        <f t="shared" si="53"/>
        <v>0</v>
      </c>
      <c r="AR267" s="148" t="s">
        <v>268</v>
      </c>
      <c r="AT267" s="148" t="s">
        <v>264</v>
      </c>
      <c r="AU267" s="148" t="s">
        <v>85</v>
      </c>
      <c r="AY267" s="17" t="s">
        <v>262</v>
      </c>
      <c r="BE267" s="149">
        <f t="shared" si="54"/>
        <v>0</v>
      </c>
      <c r="BF267" s="149">
        <f t="shared" si="55"/>
        <v>0</v>
      </c>
      <c r="BG267" s="149">
        <f t="shared" si="56"/>
        <v>0</v>
      </c>
      <c r="BH267" s="149">
        <f t="shared" si="57"/>
        <v>0</v>
      </c>
      <c r="BI267" s="149">
        <f t="shared" si="58"/>
        <v>0</v>
      </c>
      <c r="BJ267" s="17" t="s">
        <v>85</v>
      </c>
      <c r="BK267" s="149">
        <f t="shared" si="59"/>
        <v>0</v>
      </c>
      <c r="BL267" s="17" t="s">
        <v>268</v>
      </c>
      <c r="BM267" s="148" t="s">
        <v>1845</v>
      </c>
    </row>
    <row r="268" spans="2:65" s="1" customFormat="1" ht="16.5" customHeight="1">
      <c r="B268" s="32"/>
      <c r="C268" s="138" t="s">
        <v>1059</v>
      </c>
      <c r="D268" s="138" t="s">
        <v>264</v>
      </c>
      <c r="E268" s="139" t="s">
        <v>1059</v>
      </c>
      <c r="F268" s="140" t="s">
        <v>5326</v>
      </c>
      <c r="G268" s="141" t="s">
        <v>2447</v>
      </c>
      <c r="H268" s="142">
        <v>1</v>
      </c>
      <c r="I268" s="143"/>
      <c r="J268" s="142">
        <f t="shared" si="50"/>
        <v>0</v>
      </c>
      <c r="K268" s="140" t="s">
        <v>1</v>
      </c>
      <c r="L268" s="32"/>
      <c r="M268" s="144" t="s">
        <v>1</v>
      </c>
      <c r="N268" s="145" t="s">
        <v>42</v>
      </c>
      <c r="P268" s="146">
        <f t="shared" si="51"/>
        <v>0</v>
      </c>
      <c r="Q268" s="146">
        <v>0</v>
      </c>
      <c r="R268" s="146">
        <f t="shared" si="52"/>
        <v>0</v>
      </c>
      <c r="S268" s="146">
        <v>0</v>
      </c>
      <c r="T268" s="147">
        <f t="shared" si="53"/>
        <v>0</v>
      </c>
      <c r="AR268" s="148" t="s">
        <v>268</v>
      </c>
      <c r="AT268" s="148" t="s">
        <v>264</v>
      </c>
      <c r="AU268" s="148" t="s">
        <v>85</v>
      </c>
      <c r="AY268" s="17" t="s">
        <v>262</v>
      </c>
      <c r="BE268" s="149">
        <f t="shared" si="54"/>
        <v>0</v>
      </c>
      <c r="BF268" s="149">
        <f t="shared" si="55"/>
        <v>0</v>
      </c>
      <c r="BG268" s="149">
        <f t="shared" si="56"/>
        <v>0</v>
      </c>
      <c r="BH268" s="149">
        <f t="shared" si="57"/>
        <v>0</v>
      </c>
      <c r="BI268" s="149">
        <f t="shared" si="58"/>
        <v>0</v>
      </c>
      <c r="BJ268" s="17" t="s">
        <v>85</v>
      </c>
      <c r="BK268" s="149">
        <f t="shared" si="59"/>
        <v>0</v>
      </c>
      <c r="BL268" s="17" t="s">
        <v>268</v>
      </c>
      <c r="BM268" s="148" t="s">
        <v>1863</v>
      </c>
    </row>
    <row r="269" spans="2:65" s="1" customFormat="1" ht="16.5" customHeight="1">
      <c r="B269" s="32"/>
      <c r="C269" s="138" t="s">
        <v>1063</v>
      </c>
      <c r="D269" s="138" t="s">
        <v>264</v>
      </c>
      <c r="E269" s="139" t="s">
        <v>1079</v>
      </c>
      <c r="F269" s="140" t="s">
        <v>5327</v>
      </c>
      <c r="G269" s="141" t="s">
        <v>2447</v>
      </c>
      <c r="H269" s="142">
        <v>1</v>
      </c>
      <c r="I269" s="143"/>
      <c r="J269" s="142">
        <f t="shared" si="50"/>
        <v>0</v>
      </c>
      <c r="K269" s="140" t="s">
        <v>1</v>
      </c>
      <c r="L269" s="32"/>
      <c r="M269" s="144" t="s">
        <v>1</v>
      </c>
      <c r="N269" s="145" t="s">
        <v>42</v>
      </c>
      <c r="P269" s="146">
        <f t="shared" si="51"/>
        <v>0</v>
      </c>
      <c r="Q269" s="146">
        <v>0</v>
      </c>
      <c r="R269" s="146">
        <f t="shared" si="52"/>
        <v>0</v>
      </c>
      <c r="S269" s="146">
        <v>0</v>
      </c>
      <c r="T269" s="147">
        <f t="shared" si="53"/>
        <v>0</v>
      </c>
      <c r="AR269" s="148" t="s">
        <v>268</v>
      </c>
      <c r="AT269" s="148" t="s">
        <v>264</v>
      </c>
      <c r="AU269" s="148" t="s">
        <v>85</v>
      </c>
      <c r="AY269" s="17" t="s">
        <v>262</v>
      </c>
      <c r="BE269" s="149">
        <f t="shared" si="54"/>
        <v>0</v>
      </c>
      <c r="BF269" s="149">
        <f t="shared" si="55"/>
        <v>0</v>
      </c>
      <c r="BG269" s="149">
        <f t="shared" si="56"/>
        <v>0</v>
      </c>
      <c r="BH269" s="149">
        <f t="shared" si="57"/>
        <v>0</v>
      </c>
      <c r="BI269" s="149">
        <f t="shared" si="58"/>
        <v>0</v>
      </c>
      <c r="BJ269" s="17" t="s">
        <v>85</v>
      </c>
      <c r="BK269" s="149">
        <f t="shared" si="59"/>
        <v>0</v>
      </c>
      <c r="BL269" s="17" t="s">
        <v>268</v>
      </c>
      <c r="BM269" s="148" t="s">
        <v>1909</v>
      </c>
    </row>
    <row r="270" spans="2:65" s="1" customFormat="1" ht="16.5" customHeight="1">
      <c r="B270" s="32"/>
      <c r="C270" s="138" t="s">
        <v>1069</v>
      </c>
      <c r="D270" s="138" t="s">
        <v>264</v>
      </c>
      <c r="E270" s="139" t="s">
        <v>1086</v>
      </c>
      <c r="F270" s="140" t="s">
        <v>5328</v>
      </c>
      <c r="G270" s="141" t="s">
        <v>2447</v>
      </c>
      <c r="H270" s="142">
        <v>1</v>
      </c>
      <c r="I270" s="143"/>
      <c r="J270" s="142">
        <f t="shared" si="50"/>
        <v>0</v>
      </c>
      <c r="K270" s="140" t="s">
        <v>1</v>
      </c>
      <c r="L270" s="32"/>
      <c r="M270" s="144" t="s">
        <v>1</v>
      </c>
      <c r="N270" s="145" t="s">
        <v>42</v>
      </c>
      <c r="P270" s="146">
        <f t="shared" si="51"/>
        <v>0</v>
      </c>
      <c r="Q270" s="146">
        <v>0</v>
      </c>
      <c r="R270" s="146">
        <f t="shared" si="52"/>
        <v>0</v>
      </c>
      <c r="S270" s="146">
        <v>0</v>
      </c>
      <c r="T270" s="147">
        <f t="shared" si="53"/>
        <v>0</v>
      </c>
      <c r="AR270" s="148" t="s">
        <v>268</v>
      </c>
      <c r="AT270" s="148" t="s">
        <v>264</v>
      </c>
      <c r="AU270" s="148" t="s">
        <v>85</v>
      </c>
      <c r="AY270" s="17" t="s">
        <v>262</v>
      </c>
      <c r="BE270" s="149">
        <f t="shared" si="54"/>
        <v>0</v>
      </c>
      <c r="BF270" s="149">
        <f t="shared" si="55"/>
        <v>0</v>
      </c>
      <c r="BG270" s="149">
        <f t="shared" si="56"/>
        <v>0</v>
      </c>
      <c r="BH270" s="149">
        <f t="shared" si="57"/>
        <v>0</v>
      </c>
      <c r="BI270" s="149">
        <f t="shared" si="58"/>
        <v>0</v>
      </c>
      <c r="BJ270" s="17" t="s">
        <v>85</v>
      </c>
      <c r="BK270" s="149">
        <f t="shared" si="59"/>
        <v>0</v>
      </c>
      <c r="BL270" s="17" t="s">
        <v>268</v>
      </c>
      <c r="BM270" s="148" t="s">
        <v>1921</v>
      </c>
    </row>
    <row r="271" spans="2:65" s="1" customFormat="1" ht="16.5" customHeight="1">
      <c r="B271" s="32"/>
      <c r="C271" s="138" t="s">
        <v>1075</v>
      </c>
      <c r="D271" s="138" t="s">
        <v>264</v>
      </c>
      <c r="E271" s="139" t="s">
        <v>1096</v>
      </c>
      <c r="F271" s="140" t="s">
        <v>5329</v>
      </c>
      <c r="G271" s="141" t="s">
        <v>2447</v>
      </c>
      <c r="H271" s="142">
        <v>1</v>
      </c>
      <c r="I271" s="143"/>
      <c r="J271" s="142">
        <f t="shared" si="50"/>
        <v>0</v>
      </c>
      <c r="K271" s="140" t="s">
        <v>1</v>
      </c>
      <c r="L271" s="32"/>
      <c r="M271" s="193" t="s">
        <v>1</v>
      </c>
      <c r="N271" s="194" t="s">
        <v>42</v>
      </c>
      <c r="O271" s="191"/>
      <c r="P271" s="195">
        <f t="shared" si="51"/>
        <v>0</v>
      </c>
      <c r="Q271" s="195">
        <v>0</v>
      </c>
      <c r="R271" s="195">
        <f t="shared" si="52"/>
        <v>0</v>
      </c>
      <c r="S271" s="195">
        <v>0</v>
      </c>
      <c r="T271" s="196">
        <f t="shared" si="53"/>
        <v>0</v>
      </c>
      <c r="AR271" s="148" t="s">
        <v>268</v>
      </c>
      <c r="AT271" s="148" t="s">
        <v>264</v>
      </c>
      <c r="AU271" s="148" t="s">
        <v>85</v>
      </c>
      <c r="AY271" s="17" t="s">
        <v>262</v>
      </c>
      <c r="BE271" s="149">
        <f t="shared" si="54"/>
        <v>0</v>
      </c>
      <c r="BF271" s="149">
        <f t="shared" si="55"/>
        <v>0</v>
      </c>
      <c r="BG271" s="149">
        <f t="shared" si="56"/>
        <v>0</v>
      </c>
      <c r="BH271" s="149">
        <f t="shared" si="57"/>
        <v>0</v>
      </c>
      <c r="BI271" s="149">
        <f t="shared" si="58"/>
        <v>0</v>
      </c>
      <c r="BJ271" s="17" t="s">
        <v>85</v>
      </c>
      <c r="BK271" s="149">
        <f t="shared" si="59"/>
        <v>0</v>
      </c>
      <c r="BL271" s="17" t="s">
        <v>268</v>
      </c>
      <c r="BM271" s="148" t="s">
        <v>1945</v>
      </c>
    </row>
    <row r="272" spans="2:12" s="1" customFormat="1" ht="6.95" customHeight="1">
      <c r="B272" s="44"/>
      <c r="C272" s="45"/>
      <c r="D272" s="45"/>
      <c r="E272" s="45"/>
      <c r="F272" s="45"/>
      <c r="G272" s="45"/>
      <c r="H272" s="45"/>
      <c r="I272" s="45"/>
      <c r="J272" s="45"/>
      <c r="K272" s="45"/>
      <c r="L272" s="32"/>
    </row>
  </sheetData>
  <sheetProtection algorithmName="SHA-512" hashValue="k7nI10gVs8UJF5Pw0r52fU2pUjU2f4dyKUu8L0YhnWwWXwQOO2Mmq3f2wQrqSfKKrhVCUEv1wr0A95eIHcDOrQ==" saltValue="kkymJ0p6bFLhalA8+wu6hsR4HUID2AmFBqyClrpwCZnaBrfd2zrujC1EJSjxhwpYtmJDGwnPu+pG3HI/QCWteQ==" spinCount="100000" sheet="1" objects="1" scenarios="1" formatColumns="0" formatRows="0" autoFilter="0"/>
  <autoFilter ref="C125:K271"/>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3511</v>
      </c>
      <c r="F9" s="258"/>
      <c r="G9" s="258"/>
      <c r="H9" s="258"/>
      <c r="L9" s="32"/>
    </row>
    <row r="10" spans="2:12" s="1" customFormat="1" ht="12" customHeight="1">
      <c r="B10" s="32"/>
      <c r="D10" s="27" t="s">
        <v>3512</v>
      </c>
      <c r="L10" s="32"/>
    </row>
    <row r="11" spans="2:12" s="1" customFormat="1" ht="16.5" customHeight="1">
      <c r="B11" s="32"/>
      <c r="E11" s="213" t="s">
        <v>5330</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3511</v>
      </c>
      <c r="F87" s="258"/>
      <c r="G87" s="258"/>
      <c r="H87" s="258"/>
      <c r="L87" s="32"/>
    </row>
    <row r="88" spans="2:12" s="1" customFormat="1" ht="12" customHeight="1">
      <c r="B88" s="32"/>
      <c r="C88" s="27" t="s">
        <v>3512</v>
      </c>
      <c r="L88" s="32"/>
    </row>
    <row r="89" spans="2:12" s="1" customFormat="1" ht="16.5" customHeight="1">
      <c r="B89" s="32"/>
      <c r="E89" s="213" t="str">
        <f>E11</f>
        <v>PŘE - Přeložka odvodnění hlediště letního kina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25. 10. 2023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5330</v>
      </c>
      <c r="E99" s="112"/>
      <c r="F99" s="112"/>
      <c r="G99" s="112"/>
      <c r="H99" s="112"/>
      <c r="I99" s="112"/>
      <c r="J99" s="113">
        <f>J127</f>
        <v>0</v>
      </c>
      <c r="L99" s="110"/>
    </row>
    <row r="100" spans="2:12" s="9" customFormat="1" ht="19.9" customHeight="1">
      <c r="B100" s="114"/>
      <c r="D100" s="115" t="s">
        <v>2714</v>
      </c>
      <c r="E100" s="116"/>
      <c r="F100" s="116"/>
      <c r="G100" s="116"/>
      <c r="H100" s="116"/>
      <c r="I100" s="116"/>
      <c r="J100" s="117">
        <f>J128</f>
        <v>0</v>
      </c>
      <c r="L100" s="114"/>
    </row>
    <row r="101" spans="2:12" s="9" customFormat="1" ht="19.9" customHeight="1">
      <c r="B101" s="114"/>
      <c r="D101" s="115" t="s">
        <v>4599</v>
      </c>
      <c r="E101" s="116"/>
      <c r="F101" s="116"/>
      <c r="G101" s="116"/>
      <c r="H101" s="116"/>
      <c r="I101" s="116"/>
      <c r="J101" s="117">
        <f>J230</f>
        <v>0</v>
      </c>
      <c r="L101" s="114"/>
    </row>
    <row r="102" spans="2:12" s="9" customFormat="1" ht="19.9" customHeight="1">
      <c r="B102" s="114"/>
      <c r="D102" s="115" t="s">
        <v>5331</v>
      </c>
      <c r="E102" s="116"/>
      <c r="F102" s="116"/>
      <c r="G102" s="116"/>
      <c r="H102" s="116"/>
      <c r="I102" s="116"/>
      <c r="J102" s="117">
        <f>J258</f>
        <v>0</v>
      </c>
      <c r="L102" s="114"/>
    </row>
    <row r="103" spans="2:12" s="9" customFormat="1" ht="19.9" customHeight="1">
      <c r="B103" s="114"/>
      <c r="D103" s="115" t="s">
        <v>4601</v>
      </c>
      <c r="E103" s="116"/>
      <c r="F103" s="116"/>
      <c r="G103" s="116"/>
      <c r="H103" s="116"/>
      <c r="I103" s="116"/>
      <c r="J103" s="117">
        <f>J283</f>
        <v>0</v>
      </c>
      <c r="L103" s="114"/>
    </row>
    <row r="104" spans="2:12" s="9" customFormat="1" ht="19.9" customHeight="1">
      <c r="B104" s="114"/>
      <c r="D104" s="115" t="s">
        <v>4602</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ht="12" customHeight="1">
      <c r="B115" s="20"/>
      <c r="C115" s="27" t="s">
        <v>164</v>
      </c>
      <c r="L115" s="20"/>
    </row>
    <row r="116" spans="2:12" s="1" customFormat="1" ht="16.5" customHeight="1">
      <c r="B116" s="32"/>
      <c r="E116" s="256" t="s">
        <v>3511</v>
      </c>
      <c r="F116" s="258"/>
      <c r="G116" s="258"/>
      <c r="H116" s="258"/>
      <c r="L116" s="32"/>
    </row>
    <row r="117" spans="2:12" s="1" customFormat="1" ht="12" customHeight="1">
      <c r="B117" s="32"/>
      <c r="C117" s="27" t="s">
        <v>3512</v>
      </c>
      <c r="L117" s="32"/>
    </row>
    <row r="118" spans="2:12" s="1" customFormat="1" ht="16.5" customHeight="1">
      <c r="B118" s="32"/>
      <c r="E118" s="213" t="str">
        <f>E11</f>
        <v>PŘE - Přeložka odvodnění hlediště letního kina</v>
      </c>
      <c r="F118" s="258"/>
      <c r="G118" s="258"/>
      <c r="H118" s="258"/>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25. 10. 2023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2718</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5332</v>
      </c>
      <c r="F129" s="140" t="s">
        <v>5333</v>
      </c>
      <c r="G129" s="141" t="s">
        <v>4246</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1" t="s">
        <v>708</v>
      </c>
      <c r="F130" s="187" t="s">
        <v>5334</v>
      </c>
      <c r="I130" s="188"/>
      <c r="L130" s="32"/>
      <c r="M130" s="189"/>
      <c r="T130" s="56"/>
      <c r="AT130" s="17" t="s">
        <v>708</v>
      </c>
      <c r="AU130" s="17" t="s">
        <v>87</v>
      </c>
    </row>
    <row r="131" spans="2:65" s="1" customFormat="1" ht="21.75" customHeight="1">
      <c r="B131" s="32"/>
      <c r="C131" s="138" t="s">
        <v>87</v>
      </c>
      <c r="D131" s="138" t="s">
        <v>264</v>
      </c>
      <c r="E131" s="139" t="s">
        <v>5335</v>
      </c>
      <c r="F131" s="140" t="s">
        <v>5336</v>
      </c>
      <c r="G131" s="141" t="s">
        <v>552</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1.25">
      <c r="B132" s="165"/>
      <c r="D132" s="151" t="s">
        <v>270</v>
      </c>
      <c r="E132" s="166" t="s">
        <v>1</v>
      </c>
      <c r="F132" s="167" t="s">
        <v>5337</v>
      </c>
      <c r="H132" s="166" t="s">
        <v>1</v>
      </c>
      <c r="I132" s="168"/>
      <c r="L132" s="165"/>
      <c r="M132" s="169"/>
      <c r="T132" s="170"/>
      <c r="AT132" s="166" t="s">
        <v>270</v>
      </c>
      <c r="AU132" s="166" t="s">
        <v>87</v>
      </c>
      <c r="AV132" s="14" t="s">
        <v>85</v>
      </c>
      <c r="AW132" s="14" t="s">
        <v>32</v>
      </c>
      <c r="AX132" s="14" t="s">
        <v>77</v>
      </c>
      <c r="AY132" s="166" t="s">
        <v>262</v>
      </c>
    </row>
    <row r="133" spans="2:51" s="12" customFormat="1" ht="11.25">
      <c r="B133" s="150"/>
      <c r="D133" s="151" t="s">
        <v>270</v>
      </c>
      <c r="E133" s="152" t="s">
        <v>1</v>
      </c>
      <c r="F133" s="153" t="s">
        <v>5338</v>
      </c>
      <c r="H133" s="154">
        <v>23.94</v>
      </c>
      <c r="I133" s="155"/>
      <c r="L133" s="150"/>
      <c r="M133" s="156"/>
      <c r="T133" s="157"/>
      <c r="AT133" s="152" t="s">
        <v>270</v>
      </c>
      <c r="AU133" s="152" t="s">
        <v>87</v>
      </c>
      <c r="AV133" s="12" t="s">
        <v>87</v>
      </c>
      <c r="AW133" s="12" t="s">
        <v>32</v>
      </c>
      <c r="AX133" s="12" t="s">
        <v>77</v>
      </c>
      <c r="AY133" s="152" t="s">
        <v>262</v>
      </c>
    </row>
    <row r="134" spans="2:51" s="13" customFormat="1" ht="11.25">
      <c r="B134" s="158"/>
      <c r="D134" s="151" t="s">
        <v>270</v>
      </c>
      <c r="E134" s="159" t="s">
        <v>1</v>
      </c>
      <c r="F134" s="160" t="s">
        <v>273</v>
      </c>
      <c r="H134" s="161">
        <v>23.94</v>
      </c>
      <c r="I134" s="162"/>
      <c r="L134" s="158"/>
      <c r="M134" s="163"/>
      <c r="T134" s="164"/>
      <c r="AT134" s="159" t="s">
        <v>270</v>
      </c>
      <c r="AU134" s="159" t="s">
        <v>87</v>
      </c>
      <c r="AV134" s="13" t="s">
        <v>268</v>
      </c>
      <c r="AW134" s="13" t="s">
        <v>32</v>
      </c>
      <c r="AX134" s="13" t="s">
        <v>85</v>
      </c>
      <c r="AY134" s="159" t="s">
        <v>262</v>
      </c>
    </row>
    <row r="135" spans="2:65" s="1" customFormat="1" ht="16.5" customHeight="1">
      <c r="B135" s="32"/>
      <c r="C135" s="138" t="s">
        <v>103</v>
      </c>
      <c r="D135" s="138" t="s">
        <v>264</v>
      </c>
      <c r="E135" s="139" t="s">
        <v>4607</v>
      </c>
      <c r="F135" s="140" t="s">
        <v>4608</v>
      </c>
      <c r="G135" s="141" t="s">
        <v>552</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312</v>
      </c>
    </row>
    <row r="136" spans="2:47" s="1" customFormat="1" ht="156">
      <c r="B136" s="32"/>
      <c r="D136" s="151" t="s">
        <v>708</v>
      </c>
      <c r="F136" s="187" t="s">
        <v>5339</v>
      </c>
      <c r="I136" s="188"/>
      <c r="L136" s="32"/>
      <c r="M136" s="189"/>
      <c r="T136" s="56"/>
      <c r="AT136" s="17" t="s">
        <v>708</v>
      </c>
      <c r="AU136" s="17" t="s">
        <v>87</v>
      </c>
    </row>
    <row r="137" spans="2:51" s="12" customFormat="1" ht="11.25">
      <c r="B137" s="150"/>
      <c r="D137" s="151" t="s">
        <v>270</v>
      </c>
      <c r="E137" s="152" t="s">
        <v>1</v>
      </c>
      <c r="F137" s="153" t="s">
        <v>5340</v>
      </c>
      <c r="H137" s="154">
        <v>41.38</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41.38</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268</v>
      </c>
      <c r="D139" s="138" t="s">
        <v>264</v>
      </c>
      <c r="E139" s="139" t="s">
        <v>5341</v>
      </c>
      <c r="F139" s="140" t="s">
        <v>5342</v>
      </c>
      <c r="G139" s="141" t="s">
        <v>552</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304</v>
      </c>
    </row>
    <row r="140" spans="2:47" s="1" customFormat="1" ht="78">
      <c r="B140" s="32"/>
      <c r="D140" s="151" t="s">
        <v>708</v>
      </c>
      <c r="F140" s="187" t="s">
        <v>4613</v>
      </c>
      <c r="I140" s="188"/>
      <c r="L140" s="32"/>
      <c r="M140" s="189"/>
      <c r="T140" s="56"/>
      <c r="AT140" s="17" t="s">
        <v>708</v>
      </c>
      <c r="AU140" s="17" t="s">
        <v>87</v>
      </c>
    </row>
    <row r="141" spans="2:51" s="14" customFormat="1" ht="11.25">
      <c r="B141" s="165"/>
      <c r="D141" s="151" t="s">
        <v>270</v>
      </c>
      <c r="E141" s="166" t="s">
        <v>1</v>
      </c>
      <c r="F141" s="167" t="s">
        <v>5337</v>
      </c>
      <c r="H141" s="166" t="s">
        <v>1</v>
      </c>
      <c r="I141" s="168"/>
      <c r="L141" s="165"/>
      <c r="M141" s="169"/>
      <c r="T141" s="170"/>
      <c r="AT141" s="166" t="s">
        <v>270</v>
      </c>
      <c r="AU141" s="166" t="s">
        <v>87</v>
      </c>
      <c r="AV141" s="14" t="s">
        <v>85</v>
      </c>
      <c r="AW141" s="14" t="s">
        <v>32</v>
      </c>
      <c r="AX141" s="14" t="s">
        <v>77</v>
      </c>
      <c r="AY141" s="166" t="s">
        <v>262</v>
      </c>
    </row>
    <row r="142" spans="2:51" s="12" customFormat="1" ht="11.25">
      <c r="B142" s="150"/>
      <c r="D142" s="151" t="s">
        <v>270</v>
      </c>
      <c r="E142" s="152" t="s">
        <v>1</v>
      </c>
      <c r="F142" s="153" t="s">
        <v>5343</v>
      </c>
      <c r="H142" s="154">
        <v>51.03</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5344</v>
      </c>
      <c r="H143" s="154">
        <v>79.22</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5345</v>
      </c>
      <c r="H144" s="154">
        <v>60.6</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5346</v>
      </c>
      <c r="H145" s="154">
        <v>17.66</v>
      </c>
      <c r="I145" s="155"/>
      <c r="L145" s="150"/>
      <c r="M145" s="156"/>
      <c r="T145" s="157"/>
      <c r="AT145" s="152" t="s">
        <v>270</v>
      </c>
      <c r="AU145" s="152" t="s">
        <v>87</v>
      </c>
      <c r="AV145" s="12" t="s">
        <v>87</v>
      </c>
      <c r="AW145" s="12" t="s">
        <v>32</v>
      </c>
      <c r="AX145" s="12" t="s">
        <v>77</v>
      </c>
      <c r="AY145" s="152" t="s">
        <v>262</v>
      </c>
    </row>
    <row r="146" spans="2:51" s="12" customFormat="1" ht="11.25">
      <c r="B146" s="150"/>
      <c r="D146" s="151" t="s">
        <v>270</v>
      </c>
      <c r="E146" s="152" t="s">
        <v>1</v>
      </c>
      <c r="F146" s="153" t="s">
        <v>5347</v>
      </c>
      <c r="H146" s="154">
        <v>14.94</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5348</v>
      </c>
      <c r="H147" s="154">
        <v>2.81</v>
      </c>
      <c r="I147" s="155"/>
      <c r="L147" s="150"/>
      <c r="M147" s="156"/>
      <c r="T147" s="157"/>
      <c r="AT147" s="152" t="s">
        <v>270</v>
      </c>
      <c r="AU147" s="152" t="s">
        <v>87</v>
      </c>
      <c r="AV147" s="12" t="s">
        <v>87</v>
      </c>
      <c r="AW147" s="12" t="s">
        <v>32</v>
      </c>
      <c r="AX147" s="12" t="s">
        <v>77</v>
      </c>
      <c r="AY147" s="152" t="s">
        <v>262</v>
      </c>
    </row>
    <row r="148" spans="2:51" s="12" customFormat="1" ht="11.25">
      <c r="B148" s="150"/>
      <c r="D148" s="151" t="s">
        <v>270</v>
      </c>
      <c r="E148" s="152" t="s">
        <v>1</v>
      </c>
      <c r="F148" s="153" t="s">
        <v>5349</v>
      </c>
      <c r="H148" s="154">
        <v>14.78</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5350</v>
      </c>
      <c r="H149" s="154">
        <v>2.05</v>
      </c>
      <c r="I149" s="155"/>
      <c r="L149" s="150"/>
      <c r="M149" s="156"/>
      <c r="T149" s="157"/>
      <c r="AT149" s="152" t="s">
        <v>270</v>
      </c>
      <c r="AU149" s="152" t="s">
        <v>87</v>
      </c>
      <c r="AV149" s="12" t="s">
        <v>87</v>
      </c>
      <c r="AW149" s="12" t="s">
        <v>32</v>
      </c>
      <c r="AX149" s="12" t="s">
        <v>77</v>
      </c>
      <c r="AY149" s="152" t="s">
        <v>262</v>
      </c>
    </row>
    <row r="150" spans="2:51" s="12" customFormat="1" ht="11.25">
      <c r="B150" s="150"/>
      <c r="D150" s="151" t="s">
        <v>270</v>
      </c>
      <c r="E150" s="152" t="s">
        <v>1</v>
      </c>
      <c r="F150" s="153" t="s">
        <v>5351</v>
      </c>
      <c r="H150" s="154">
        <v>-7.98</v>
      </c>
      <c r="I150" s="155"/>
      <c r="L150" s="150"/>
      <c r="M150" s="156"/>
      <c r="T150" s="157"/>
      <c r="AT150" s="152" t="s">
        <v>270</v>
      </c>
      <c r="AU150" s="152" t="s">
        <v>87</v>
      </c>
      <c r="AV150" s="12" t="s">
        <v>87</v>
      </c>
      <c r="AW150" s="12" t="s">
        <v>32</v>
      </c>
      <c r="AX150" s="12" t="s">
        <v>77</v>
      </c>
      <c r="AY150" s="152" t="s">
        <v>262</v>
      </c>
    </row>
    <row r="151" spans="2:51" s="12" customFormat="1" ht="22.5">
      <c r="B151" s="150"/>
      <c r="D151" s="151" t="s">
        <v>270</v>
      </c>
      <c r="E151" s="152" t="s">
        <v>1</v>
      </c>
      <c r="F151" s="153" t="s">
        <v>5352</v>
      </c>
      <c r="H151" s="154">
        <v>-5.2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229.91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4619</v>
      </c>
      <c r="F153" s="140" t="s">
        <v>4620</v>
      </c>
      <c r="G153" s="141" t="s">
        <v>552</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47" s="1" customFormat="1" ht="136.5">
      <c r="B154" s="32"/>
      <c r="D154" s="151" t="s">
        <v>708</v>
      </c>
      <c r="F154" s="187" t="s">
        <v>5353</v>
      </c>
      <c r="I154" s="188"/>
      <c r="L154" s="32"/>
      <c r="M154" s="189"/>
      <c r="T154" s="56"/>
      <c r="AT154" s="17" t="s">
        <v>708</v>
      </c>
      <c r="AU154" s="17" t="s">
        <v>87</v>
      </c>
    </row>
    <row r="155" spans="2:51" s="12" customFormat="1" ht="11.25">
      <c r="B155" s="150"/>
      <c r="D155" s="151" t="s">
        <v>270</v>
      </c>
      <c r="E155" s="152" t="s">
        <v>1</v>
      </c>
      <c r="F155" s="153" t="s">
        <v>5354</v>
      </c>
      <c r="H155" s="154">
        <v>114.96</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114.96</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4767</v>
      </c>
      <c r="F157" s="140" t="s">
        <v>4768</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4" customFormat="1" ht="11.25">
      <c r="B158" s="165"/>
      <c r="D158" s="151" t="s">
        <v>270</v>
      </c>
      <c r="E158" s="166" t="s">
        <v>1</v>
      </c>
      <c r="F158" s="167" t="s">
        <v>5337</v>
      </c>
      <c r="H158" s="166" t="s">
        <v>1</v>
      </c>
      <c r="I158" s="168"/>
      <c r="L158" s="165"/>
      <c r="M158" s="169"/>
      <c r="T158" s="170"/>
      <c r="AT158" s="166" t="s">
        <v>270</v>
      </c>
      <c r="AU158" s="166" t="s">
        <v>87</v>
      </c>
      <c r="AV158" s="14" t="s">
        <v>85</v>
      </c>
      <c r="AW158" s="14" t="s">
        <v>32</v>
      </c>
      <c r="AX158" s="14" t="s">
        <v>77</v>
      </c>
      <c r="AY158" s="166" t="s">
        <v>262</v>
      </c>
    </row>
    <row r="159" spans="2:51" s="12" customFormat="1" ht="11.25">
      <c r="B159" s="150"/>
      <c r="D159" s="151" t="s">
        <v>270</v>
      </c>
      <c r="E159" s="152" t="s">
        <v>1</v>
      </c>
      <c r="F159" s="153" t="s">
        <v>5355</v>
      </c>
      <c r="H159" s="154">
        <v>102.06</v>
      </c>
      <c r="I159" s="155"/>
      <c r="L159" s="150"/>
      <c r="M159" s="156"/>
      <c r="T159" s="157"/>
      <c r="AT159" s="152" t="s">
        <v>270</v>
      </c>
      <c r="AU159" s="152" t="s">
        <v>87</v>
      </c>
      <c r="AV159" s="12" t="s">
        <v>87</v>
      </c>
      <c r="AW159" s="12" t="s">
        <v>32</v>
      </c>
      <c r="AX159" s="12" t="s">
        <v>77</v>
      </c>
      <c r="AY159" s="152" t="s">
        <v>262</v>
      </c>
    </row>
    <row r="160" spans="2:51" s="12" customFormat="1" ht="11.25">
      <c r="B160" s="150"/>
      <c r="D160" s="151" t="s">
        <v>270</v>
      </c>
      <c r="E160" s="152" t="s">
        <v>1</v>
      </c>
      <c r="F160" s="153" t="s">
        <v>5356</v>
      </c>
      <c r="H160" s="154">
        <v>158.44</v>
      </c>
      <c r="I160" s="155"/>
      <c r="L160" s="150"/>
      <c r="M160" s="156"/>
      <c r="T160" s="157"/>
      <c r="AT160" s="152" t="s">
        <v>270</v>
      </c>
      <c r="AU160" s="152" t="s">
        <v>87</v>
      </c>
      <c r="AV160" s="12" t="s">
        <v>87</v>
      </c>
      <c r="AW160" s="12" t="s">
        <v>32</v>
      </c>
      <c r="AX160" s="12" t="s">
        <v>77</v>
      </c>
      <c r="AY160" s="152" t="s">
        <v>262</v>
      </c>
    </row>
    <row r="161" spans="2:51" s="12" customFormat="1" ht="11.25">
      <c r="B161" s="150"/>
      <c r="D161" s="151" t="s">
        <v>270</v>
      </c>
      <c r="E161" s="152" t="s">
        <v>1</v>
      </c>
      <c r="F161" s="153" t="s">
        <v>5357</v>
      </c>
      <c r="H161" s="154">
        <v>121.21</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5358</v>
      </c>
      <c r="H162" s="154">
        <v>35.32</v>
      </c>
      <c r="I162" s="155"/>
      <c r="L162" s="150"/>
      <c r="M162" s="156"/>
      <c r="T162" s="157"/>
      <c r="AT162" s="152" t="s">
        <v>270</v>
      </c>
      <c r="AU162" s="152" t="s">
        <v>87</v>
      </c>
      <c r="AV162" s="12" t="s">
        <v>87</v>
      </c>
      <c r="AW162" s="12" t="s">
        <v>32</v>
      </c>
      <c r="AX162" s="12" t="s">
        <v>77</v>
      </c>
      <c r="AY162" s="152" t="s">
        <v>262</v>
      </c>
    </row>
    <row r="163" spans="2:51" s="12" customFormat="1" ht="11.25">
      <c r="B163" s="150"/>
      <c r="D163" s="151" t="s">
        <v>270</v>
      </c>
      <c r="E163" s="152" t="s">
        <v>1</v>
      </c>
      <c r="F163" s="153" t="s">
        <v>5359</v>
      </c>
      <c r="H163" s="154">
        <v>29.88</v>
      </c>
      <c r="I163" s="155"/>
      <c r="L163" s="150"/>
      <c r="M163" s="156"/>
      <c r="T163" s="157"/>
      <c r="AT163" s="152" t="s">
        <v>270</v>
      </c>
      <c r="AU163" s="152" t="s">
        <v>87</v>
      </c>
      <c r="AV163" s="12" t="s">
        <v>87</v>
      </c>
      <c r="AW163" s="12" t="s">
        <v>32</v>
      </c>
      <c r="AX163" s="12" t="s">
        <v>77</v>
      </c>
      <c r="AY163" s="152" t="s">
        <v>262</v>
      </c>
    </row>
    <row r="164" spans="2:51" s="13" customFormat="1" ht="11.25">
      <c r="B164" s="158"/>
      <c r="D164" s="151" t="s">
        <v>270</v>
      </c>
      <c r="E164" s="159" t="s">
        <v>1</v>
      </c>
      <c r="F164" s="160" t="s">
        <v>273</v>
      </c>
      <c r="H164" s="161">
        <v>446.91</v>
      </c>
      <c r="I164" s="162"/>
      <c r="L164" s="158"/>
      <c r="M164" s="163"/>
      <c r="T164" s="164"/>
      <c r="AT164" s="159" t="s">
        <v>270</v>
      </c>
      <c r="AU164" s="159" t="s">
        <v>87</v>
      </c>
      <c r="AV164" s="13" t="s">
        <v>268</v>
      </c>
      <c r="AW164" s="13" t="s">
        <v>32</v>
      </c>
      <c r="AX164" s="13" t="s">
        <v>85</v>
      </c>
      <c r="AY164" s="159" t="s">
        <v>262</v>
      </c>
    </row>
    <row r="165" spans="2:65" s="1" customFormat="1" ht="21.75" customHeight="1">
      <c r="B165" s="32"/>
      <c r="C165" s="138" t="s">
        <v>317</v>
      </c>
      <c r="D165" s="138" t="s">
        <v>264</v>
      </c>
      <c r="E165" s="139" t="s">
        <v>4770</v>
      </c>
      <c r="F165" s="140" t="s">
        <v>4771</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359</v>
      </c>
    </row>
    <row r="166" spans="2:51" s="14" customFormat="1" ht="11.25">
      <c r="B166" s="165"/>
      <c r="D166" s="151" t="s">
        <v>270</v>
      </c>
      <c r="E166" s="166" t="s">
        <v>1</v>
      </c>
      <c r="F166" s="167" t="s">
        <v>5337</v>
      </c>
      <c r="H166" s="166" t="s">
        <v>1</v>
      </c>
      <c r="I166" s="168"/>
      <c r="L166" s="165"/>
      <c r="M166" s="169"/>
      <c r="T166" s="170"/>
      <c r="AT166" s="166" t="s">
        <v>270</v>
      </c>
      <c r="AU166" s="166" t="s">
        <v>87</v>
      </c>
      <c r="AV166" s="14" t="s">
        <v>85</v>
      </c>
      <c r="AW166" s="14" t="s">
        <v>32</v>
      </c>
      <c r="AX166" s="14" t="s">
        <v>77</v>
      </c>
      <c r="AY166" s="166" t="s">
        <v>262</v>
      </c>
    </row>
    <row r="167" spans="2:51" s="12" customFormat="1" ht="11.25">
      <c r="B167" s="150"/>
      <c r="D167" s="151" t="s">
        <v>270</v>
      </c>
      <c r="E167" s="152" t="s">
        <v>1</v>
      </c>
      <c r="F167" s="153" t="s">
        <v>5355</v>
      </c>
      <c r="H167" s="154">
        <v>102.06</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5356</v>
      </c>
      <c r="H168" s="154">
        <v>158.44</v>
      </c>
      <c r="I168" s="155"/>
      <c r="L168" s="150"/>
      <c r="M168" s="156"/>
      <c r="T168" s="157"/>
      <c r="AT168" s="152" t="s">
        <v>270</v>
      </c>
      <c r="AU168" s="152" t="s">
        <v>87</v>
      </c>
      <c r="AV168" s="12" t="s">
        <v>87</v>
      </c>
      <c r="AW168" s="12" t="s">
        <v>32</v>
      </c>
      <c r="AX168" s="12" t="s">
        <v>77</v>
      </c>
      <c r="AY168" s="152" t="s">
        <v>262</v>
      </c>
    </row>
    <row r="169" spans="2:51" s="12" customFormat="1" ht="11.25">
      <c r="B169" s="150"/>
      <c r="D169" s="151" t="s">
        <v>270</v>
      </c>
      <c r="E169" s="152" t="s">
        <v>1</v>
      </c>
      <c r="F169" s="153" t="s">
        <v>5357</v>
      </c>
      <c r="H169" s="154">
        <v>121.21</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5358</v>
      </c>
      <c r="H170" s="154">
        <v>35.32</v>
      </c>
      <c r="I170" s="155"/>
      <c r="L170" s="150"/>
      <c r="M170" s="156"/>
      <c r="T170" s="157"/>
      <c r="AT170" s="152" t="s">
        <v>270</v>
      </c>
      <c r="AU170" s="152" t="s">
        <v>87</v>
      </c>
      <c r="AV170" s="12" t="s">
        <v>87</v>
      </c>
      <c r="AW170" s="12" t="s">
        <v>32</v>
      </c>
      <c r="AX170" s="12" t="s">
        <v>77</v>
      </c>
      <c r="AY170" s="152" t="s">
        <v>262</v>
      </c>
    </row>
    <row r="171" spans="2:51" s="12" customFormat="1" ht="11.25">
      <c r="B171" s="150"/>
      <c r="D171" s="151" t="s">
        <v>270</v>
      </c>
      <c r="E171" s="152" t="s">
        <v>1</v>
      </c>
      <c r="F171" s="153" t="s">
        <v>5359</v>
      </c>
      <c r="H171" s="154">
        <v>29.88</v>
      </c>
      <c r="I171" s="155"/>
      <c r="L171" s="150"/>
      <c r="M171" s="156"/>
      <c r="T171" s="157"/>
      <c r="AT171" s="152" t="s">
        <v>270</v>
      </c>
      <c r="AU171" s="152" t="s">
        <v>87</v>
      </c>
      <c r="AV171" s="12" t="s">
        <v>87</v>
      </c>
      <c r="AW171" s="12" t="s">
        <v>32</v>
      </c>
      <c r="AX171" s="12" t="s">
        <v>77</v>
      </c>
      <c r="AY171" s="152" t="s">
        <v>262</v>
      </c>
    </row>
    <row r="172" spans="2:51" s="13" customFormat="1" ht="11.25">
      <c r="B172" s="158"/>
      <c r="D172" s="151" t="s">
        <v>270</v>
      </c>
      <c r="E172" s="159" t="s">
        <v>1</v>
      </c>
      <c r="F172" s="160" t="s">
        <v>273</v>
      </c>
      <c r="H172" s="161">
        <v>446.91</v>
      </c>
      <c r="I172" s="162"/>
      <c r="L172" s="158"/>
      <c r="M172" s="163"/>
      <c r="T172" s="164"/>
      <c r="AT172" s="159" t="s">
        <v>270</v>
      </c>
      <c r="AU172" s="159" t="s">
        <v>87</v>
      </c>
      <c r="AV172" s="13" t="s">
        <v>268</v>
      </c>
      <c r="AW172" s="13" t="s">
        <v>32</v>
      </c>
      <c r="AX172" s="13" t="s">
        <v>85</v>
      </c>
      <c r="AY172" s="159" t="s">
        <v>262</v>
      </c>
    </row>
    <row r="173" spans="2:65" s="1" customFormat="1" ht="24.2" customHeight="1">
      <c r="B173" s="32"/>
      <c r="C173" s="138" t="s">
        <v>304</v>
      </c>
      <c r="D173" s="138" t="s">
        <v>264</v>
      </c>
      <c r="E173" s="139" t="s">
        <v>4629</v>
      </c>
      <c r="F173" s="140" t="s">
        <v>4630</v>
      </c>
      <c r="G173" s="141" t="s">
        <v>552</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369</v>
      </c>
    </row>
    <row r="174" spans="2:51" s="14" customFormat="1" ht="11.25">
      <c r="B174" s="165"/>
      <c r="D174" s="151" t="s">
        <v>270</v>
      </c>
      <c r="E174" s="166" t="s">
        <v>1</v>
      </c>
      <c r="F174" s="167" t="s">
        <v>4774</v>
      </c>
      <c r="H174" s="166" t="s">
        <v>1</v>
      </c>
      <c r="I174" s="168"/>
      <c r="L174" s="165"/>
      <c r="M174" s="169"/>
      <c r="T174" s="170"/>
      <c r="AT174" s="166" t="s">
        <v>270</v>
      </c>
      <c r="AU174" s="166" t="s">
        <v>87</v>
      </c>
      <c r="AV174" s="14" t="s">
        <v>85</v>
      </c>
      <c r="AW174" s="14" t="s">
        <v>32</v>
      </c>
      <c r="AX174" s="14" t="s">
        <v>77</v>
      </c>
      <c r="AY174" s="166" t="s">
        <v>262</v>
      </c>
    </row>
    <row r="175" spans="2:51" s="14" customFormat="1" ht="11.25">
      <c r="B175" s="165"/>
      <c r="D175" s="151" t="s">
        <v>270</v>
      </c>
      <c r="E175" s="166" t="s">
        <v>1</v>
      </c>
      <c r="F175" s="167" t="s">
        <v>5337</v>
      </c>
      <c r="H175" s="166" t="s">
        <v>1</v>
      </c>
      <c r="I175" s="168"/>
      <c r="L175" s="165"/>
      <c r="M175" s="169"/>
      <c r="T175" s="170"/>
      <c r="AT175" s="166" t="s">
        <v>270</v>
      </c>
      <c r="AU175" s="166" t="s">
        <v>87</v>
      </c>
      <c r="AV175" s="14" t="s">
        <v>85</v>
      </c>
      <c r="AW175" s="14" t="s">
        <v>32</v>
      </c>
      <c r="AX175" s="14" t="s">
        <v>77</v>
      </c>
      <c r="AY175" s="166" t="s">
        <v>262</v>
      </c>
    </row>
    <row r="176" spans="2:51" s="12" customFormat="1" ht="11.25">
      <c r="B176" s="150"/>
      <c r="D176" s="151" t="s">
        <v>270</v>
      </c>
      <c r="E176" s="152" t="s">
        <v>1</v>
      </c>
      <c r="F176" s="153" t="s">
        <v>5343</v>
      </c>
      <c r="H176" s="154">
        <v>51.03</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5344</v>
      </c>
      <c r="H177" s="154">
        <v>79.22</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5345</v>
      </c>
      <c r="H178" s="154">
        <v>60.6</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5346</v>
      </c>
      <c r="H179" s="154">
        <v>17.66</v>
      </c>
      <c r="I179" s="155"/>
      <c r="L179" s="150"/>
      <c r="M179" s="156"/>
      <c r="T179" s="157"/>
      <c r="AT179" s="152" t="s">
        <v>270</v>
      </c>
      <c r="AU179" s="152" t="s">
        <v>87</v>
      </c>
      <c r="AV179" s="12" t="s">
        <v>87</v>
      </c>
      <c r="AW179" s="12" t="s">
        <v>32</v>
      </c>
      <c r="AX179" s="12" t="s">
        <v>77</v>
      </c>
      <c r="AY179" s="152" t="s">
        <v>262</v>
      </c>
    </row>
    <row r="180" spans="2:51" s="12" customFormat="1" ht="11.25">
      <c r="B180" s="150"/>
      <c r="D180" s="151" t="s">
        <v>270</v>
      </c>
      <c r="E180" s="152" t="s">
        <v>1</v>
      </c>
      <c r="F180" s="153" t="s">
        <v>5347</v>
      </c>
      <c r="H180" s="154">
        <v>14.94</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5348</v>
      </c>
      <c r="H181" s="154">
        <v>2.81</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5349</v>
      </c>
      <c r="H182" s="154">
        <v>14.78</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5350</v>
      </c>
      <c r="H183" s="154">
        <v>2.05</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5351</v>
      </c>
      <c r="H184" s="154">
        <v>-7.98</v>
      </c>
      <c r="I184" s="155"/>
      <c r="L184" s="150"/>
      <c r="M184" s="156"/>
      <c r="T184" s="157"/>
      <c r="AT184" s="152" t="s">
        <v>270</v>
      </c>
      <c r="AU184" s="152" t="s">
        <v>87</v>
      </c>
      <c r="AV184" s="12" t="s">
        <v>87</v>
      </c>
      <c r="AW184" s="12" t="s">
        <v>32</v>
      </c>
      <c r="AX184" s="12" t="s">
        <v>77</v>
      </c>
      <c r="AY184" s="152" t="s">
        <v>262</v>
      </c>
    </row>
    <row r="185" spans="2:51" s="12" customFormat="1" ht="22.5">
      <c r="B185" s="150"/>
      <c r="D185" s="151" t="s">
        <v>270</v>
      </c>
      <c r="E185" s="152" t="s">
        <v>1</v>
      </c>
      <c r="F185" s="153" t="s">
        <v>5352</v>
      </c>
      <c r="H185" s="154">
        <v>-5.2</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5360</v>
      </c>
      <c r="H186" s="154">
        <v>-121.08</v>
      </c>
      <c r="I186" s="155"/>
      <c r="L186" s="150"/>
      <c r="M186" s="156"/>
      <c r="T186" s="157"/>
      <c r="AT186" s="152" t="s">
        <v>270</v>
      </c>
      <c r="AU186" s="152" t="s">
        <v>87</v>
      </c>
      <c r="AV186" s="12" t="s">
        <v>87</v>
      </c>
      <c r="AW186" s="12" t="s">
        <v>32</v>
      </c>
      <c r="AX186" s="12" t="s">
        <v>77</v>
      </c>
      <c r="AY186" s="152" t="s">
        <v>262</v>
      </c>
    </row>
    <row r="187" spans="2:51" s="13" customFormat="1" ht="11.25">
      <c r="B187" s="158"/>
      <c r="D187" s="151" t="s">
        <v>270</v>
      </c>
      <c r="E187" s="159" t="s">
        <v>1</v>
      </c>
      <c r="F187" s="160" t="s">
        <v>273</v>
      </c>
      <c r="H187" s="161">
        <v>108.83</v>
      </c>
      <c r="I187" s="162"/>
      <c r="L187" s="158"/>
      <c r="M187" s="163"/>
      <c r="T187" s="164"/>
      <c r="AT187" s="159" t="s">
        <v>270</v>
      </c>
      <c r="AU187" s="159" t="s">
        <v>87</v>
      </c>
      <c r="AV187" s="13" t="s">
        <v>268</v>
      </c>
      <c r="AW187" s="13" t="s">
        <v>32</v>
      </c>
      <c r="AX187" s="13" t="s">
        <v>85</v>
      </c>
      <c r="AY187" s="159" t="s">
        <v>262</v>
      </c>
    </row>
    <row r="188" spans="2:65" s="1" customFormat="1" ht="16.5" customHeight="1">
      <c r="B188" s="32"/>
      <c r="C188" s="138" t="s">
        <v>325</v>
      </c>
      <c r="D188" s="138" t="s">
        <v>264</v>
      </c>
      <c r="E188" s="139" t="s">
        <v>4637</v>
      </c>
      <c r="F188" s="140" t="s">
        <v>4638</v>
      </c>
      <c r="G188" s="141" t="s">
        <v>552</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381</v>
      </c>
    </row>
    <row r="189" spans="2:47" s="1" customFormat="1" ht="29.25">
      <c r="B189" s="32"/>
      <c r="D189" s="151" t="s">
        <v>708</v>
      </c>
      <c r="F189" s="187" t="s">
        <v>4773</v>
      </c>
      <c r="I189" s="188"/>
      <c r="L189" s="32"/>
      <c r="M189" s="189"/>
      <c r="T189" s="56"/>
      <c r="AT189" s="17" t="s">
        <v>708</v>
      </c>
      <c r="AU189" s="17" t="s">
        <v>87</v>
      </c>
    </row>
    <row r="190" spans="2:51" s="14" customFormat="1" ht="11.25">
      <c r="B190" s="165"/>
      <c r="D190" s="151" t="s">
        <v>270</v>
      </c>
      <c r="E190" s="166" t="s">
        <v>1</v>
      </c>
      <c r="F190" s="167" t="s">
        <v>4774</v>
      </c>
      <c r="H190" s="166" t="s">
        <v>1</v>
      </c>
      <c r="I190" s="168"/>
      <c r="L190" s="165"/>
      <c r="M190" s="169"/>
      <c r="T190" s="170"/>
      <c r="AT190" s="166" t="s">
        <v>270</v>
      </c>
      <c r="AU190" s="166" t="s">
        <v>87</v>
      </c>
      <c r="AV190" s="14" t="s">
        <v>85</v>
      </c>
      <c r="AW190" s="14" t="s">
        <v>32</v>
      </c>
      <c r="AX190" s="14" t="s">
        <v>77</v>
      </c>
      <c r="AY190" s="166" t="s">
        <v>262</v>
      </c>
    </row>
    <row r="191" spans="2:51" s="14" customFormat="1" ht="11.25">
      <c r="B191" s="165"/>
      <c r="D191" s="151" t="s">
        <v>270</v>
      </c>
      <c r="E191" s="166" t="s">
        <v>1</v>
      </c>
      <c r="F191" s="167" t="s">
        <v>5337</v>
      </c>
      <c r="H191" s="166" t="s">
        <v>1</v>
      </c>
      <c r="I191" s="168"/>
      <c r="L191" s="165"/>
      <c r="M191" s="169"/>
      <c r="T191" s="170"/>
      <c r="AT191" s="166" t="s">
        <v>270</v>
      </c>
      <c r="AU191" s="166" t="s">
        <v>87</v>
      </c>
      <c r="AV191" s="14" t="s">
        <v>85</v>
      </c>
      <c r="AW191" s="14" t="s">
        <v>32</v>
      </c>
      <c r="AX191" s="14" t="s">
        <v>77</v>
      </c>
      <c r="AY191" s="166" t="s">
        <v>262</v>
      </c>
    </row>
    <row r="192" spans="2:51" s="12" customFormat="1" ht="11.25">
      <c r="B192" s="150"/>
      <c r="D192" s="151" t="s">
        <v>270</v>
      </c>
      <c r="E192" s="152" t="s">
        <v>1</v>
      </c>
      <c r="F192" s="153" t="s">
        <v>5343</v>
      </c>
      <c r="H192" s="154">
        <v>51.03</v>
      </c>
      <c r="I192" s="155"/>
      <c r="L192" s="150"/>
      <c r="M192" s="156"/>
      <c r="T192" s="157"/>
      <c r="AT192" s="152" t="s">
        <v>270</v>
      </c>
      <c r="AU192" s="152" t="s">
        <v>87</v>
      </c>
      <c r="AV192" s="12" t="s">
        <v>87</v>
      </c>
      <c r="AW192" s="12" t="s">
        <v>32</v>
      </c>
      <c r="AX192" s="12" t="s">
        <v>77</v>
      </c>
      <c r="AY192" s="152" t="s">
        <v>262</v>
      </c>
    </row>
    <row r="193" spans="2:51" s="12" customFormat="1" ht="11.25">
      <c r="B193" s="150"/>
      <c r="D193" s="151" t="s">
        <v>270</v>
      </c>
      <c r="E193" s="152" t="s">
        <v>1</v>
      </c>
      <c r="F193" s="153" t="s">
        <v>5344</v>
      </c>
      <c r="H193" s="154">
        <v>79.22</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5345</v>
      </c>
      <c r="H194" s="154">
        <v>60.6</v>
      </c>
      <c r="I194" s="155"/>
      <c r="L194" s="150"/>
      <c r="M194" s="156"/>
      <c r="T194" s="157"/>
      <c r="AT194" s="152" t="s">
        <v>270</v>
      </c>
      <c r="AU194" s="152" t="s">
        <v>87</v>
      </c>
      <c r="AV194" s="12" t="s">
        <v>87</v>
      </c>
      <c r="AW194" s="12" t="s">
        <v>32</v>
      </c>
      <c r="AX194" s="12" t="s">
        <v>77</v>
      </c>
      <c r="AY194" s="152" t="s">
        <v>262</v>
      </c>
    </row>
    <row r="195" spans="2:51" s="12" customFormat="1" ht="11.25">
      <c r="B195" s="150"/>
      <c r="D195" s="151" t="s">
        <v>270</v>
      </c>
      <c r="E195" s="152" t="s">
        <v>1</v>
      </c>
      <c r="F195" s="153" t="s">
        <v>5346</v>
      </c>
      <c r="H195" s="154">
        <v>17.66</v>
      </c>
      <c r="I195" s="155"/>
      <c r="L195" s="150"/>
      <c r="M195" s="156"/>
      <c r="T195" s="157"/>
      <c r="AT195" s="152" t="s">
        <v>270</v>
      </c>
      <c r="AU195" s="152" t="s">
        <v>87</v>
      </c>
      <c r="AV195" s="12" t="s">
        <v>87</v>
      </c>
      <c r="AW195" s="12" t="s">
        <v>32</v>
      </c>
      <c r="AX195" s="12" t="s">
        <v>77</v>
      </c>
      <c r="AY195" s="152" t="s">
        <v>262</v>
      </c>
    </row>
    <row r="196" spans="2:51" s="12" customFormat="1" ht="11.25">
      <c r="B196" s="150"/>
      <c r="D196" s="151" t="s">
        <v>270</v>
      </c>
      <c r="E196" s="152" t="s">
        <v>1</v>
      </c>
      <c r="F196" s="153" t="s">
        <v>5347</v>
      </c>
      <c r="H196" s="154">
        <v>14.94</v>
      </c>
      <c r="I196" s="155"/>
      <c r="L196" s="150"/>
      <c r="M196" s="156"/>
      <c r="T196" s="157"/>
      <c r="AT196" s="152" t="s">
        <v>270</v>
      </c>
      <c r="AU196" s="152" t="s">
        <v>87</v>
      </c>
      <c r="AV196" s="12" t="s">
        <v>87</v>
      </c>
      <c r="AW196" s="12" t="s">
        <v>32</v>
      </c>
      <c r="AX196" s="12" t="s">
        <v>77</v>
      </c>
      <c r="AY196" s="152" t="s">
        <v>262</v>
      </c>
    </row>
    <row r="197" spans="2:51" s="12" customFormat="1" ht="11.25">
      <c r="B197" s="150"/>
      <c r="D197" s="151" t="s">
        <v>270</v>
      </c>
      <c r="E197" s="152" t="s">
        <v>1</v>
      </c>
      <c r="F197" s="153" t="s">
        <v>5348</v>
      </c>
      <c r="H197" s="154">
        <v>2.81</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5349</v>
      </c>
      <c r="H198" s="154">
        <v>14.78</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5350</v>
      </c>
      <c r="H199" s="154">
        <v>2.05</v>
      </c>
      <c r="I199" s="155"/>
      <c r="L199" s="150"/>
      <c r="M199" s="156"/>
      <c r="T199" s="157"/>
      <c r="AT199" s="152" t="s">
        <v>270</v>
      </c>
      <c r="AU199" s="152" t="s">
        <v>87</v>
      </c>
      <c r="AV199" s="12" t="s">
        <v>87</v>
      </c>
      <c r="AW199" s="12" t="s">
        <v>32</v>
      </c>
      <c r="AX199" s="12" t="s">
        <v>77</v>
      </c>
      <c r="AY199" s="152" t="s">
        <v>262</v>
      </c>
    </row>
    <row r="200" spans="2:51" s="12" customFormat="1" ht="11.25">
      <c r="B200" s="150"/>
      <c r="D200" s="151" t="s">
        <v>270</v>
      </c>
      <c r="E200" s="152" t="s">
        <v>1</v>
      </c>
      <c r="F200" s="153" t="s">
        <v>5351</v>
      </c>
      <c r="H200" s="154">
        <v>-7.98</v>
      </c>
      <c r="I200" s="155"/>
      <c r="L200" s="150"/>
      <c r="M200" s="156"/>
      <c r="T200" s="157"/>
      <c r="AT200" s="152" t="s">
        <v>270</v>
      </c>
      <c r="AU200" s="152" t="s">
        <v>87</v>
      </c>
      <c r="AV200" s="12" t="s">
        <v>87</v>
      </c>
      <c r="AW200" s="12" t="s">
        <v>32</v>
      </c>
      <c r="AX200" s="12" t="s">
        <v>77</v>
      </c>
      <c r="AY200" s="152" t="s">
        <v>262</v>
      </c>
    </row>
    <row r="201" spans="2:51" s="12" customFormat="1" ht="22.5">
      <c r="B201" s="150"/>
      <c r="D201" s="151" t="s">
        <v>270</v>
      </c>
      <c r="E201" s="152" t="s">
        <v>1</v>
      </c>
      <c r="F201" s="153" t="s">
        <v>5352</v>
      </c>
      <c r="H201" s="154">
        <v>-5.2</v>
      </c>
      <c r="I201" s="155"/>
      <c r="L201" s="150"/>
      <c r="M201" s="156"/>
      <c r="T201" s="157"/>
      <c r="AT201" s="152" t="s">
        <v>270</v>
      </c>
      <c r="AU201" s="152" t="s">
        <v>87</v>
      </c>
      <c r="AV201" s="12" t="s">
        <v>87</v>
      </c>
      <c r="AW201" s="12" t="s">
        <v>32</v>
      </c>
      <c r="AX201" s="12" t="s">
        <v>77</v>
      </c>
      <c r="AY201" s="152" t="s">
        <v>262</v>
      </c>
    </row>
    <row r="202" spans="2:51" s="14" customFormat="1" ht="11.25">
      <c r="B202" s="165"/>
      <c r="D202" s="151" t="s">
        <v>270</v>
      </c>
      <c r="E202" s="166" t="s">
        <v>1</v>
      </c>
      <c r="F202" s="167" t="s">
        <v>5361</v>
      </c>
      <c r="H202" s="166" t="s">
        <v>1</v>
      </c>
      <c r="I202" s="168"/>
      <c r="L202" s="165"/>
      <c r="M202" s="169"/>
      <c r="T202" s="170"/>
      <c r="AT202" s="166" t="s">
        <v>270</v>
      </c>
      <c r="AU202" s="166" t="s">
        <v>87</v>
      </c>
      <c r="AV202" s="14" t="s">
        <v>85</v>
      </c>
      <c r="AW202" s="14" t="s">
        <v>32</v>
      </c>
      <c r="AX202" s="14" t="s">
        <v>77</v>
      </c>
      <c r="AY202" s="166" t="s">
        <v>262</v>
      </c>
    </row>
    <row r="203" spans="2:51" s="12" customFormat="1" ht="22.5">
      <c r="B203" s="150"/>
      <c r="D203" s="151" t="s">
        <v>270</v>
      </c>
      <c r="E203" s="152" t="s">
        <v>1</v>
      </c>
      <c r="F203" s="153" t="s">
        <v>5362</v>
      </c>
      <c r="H203" s="154">
        <v>-7.58</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5363</v>
      </c>
      <c r="H204" s="154">
        <v>-58.06</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5364</v>
      </c>
      <c r="H205" s="154">
        <v>-4.76</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5365</v>
      </c>
      <c r="H206" s="154">
        <v>-1.25</v>
      </c>
      <c r="I206" s="155"/>
      <c r="L206" s="150"/>
      <c r="M206" s="156"/>
      <c r="T206" s="157"/>
      <c r="AT206" s="152" t="s">
        <v>270</v>
      </c>
      <c r="AU206" s="152" t="s">
        <v>87</v>
      </c>
      <c r="AV206" s="12" t="s">
        <v>87</v>
      </c>
      <c r="AW206" s="12" t="s">
        <v>32</v>
      </c>
      <c r="AX206" s="12" t="s">
        <v>77</v>
      </c>
      <c r="AY206" s="152" t="s">
        <v>262</v>
      </c>
    </row>
    <row r="207" spans="2:51" s="12" customFormat="1" ht="22.5">
      <c r="B207" s="150"/>
      <c r="D207" s="151" t="s">
        <v>270</v>
      </c>
      <c r="E207" s="152" t="s">
        <v>1</v>
      </c>
      <c r="F207" s="153" t="s">
        <v>5366</v>
      </c>
      <c r="H207" s="154">
        <v>-37.18</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121.08</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342</v>
      </c>
      <c r="D209" s="138" t="s">
        <v>264</v>
      </c>
      <c r="E209" s="139" t="s">
        <v>4642</v>
      </c>
      <c r="F209" s="140" t="s">
        <v>4643</v>
      </c>
      <c r="G209" s="141" t="s">
        <v>552</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400</v>
      </c>
    </row>
    <row r="210" spans="2:51" s="12" customFormat="1" ht="22.5">
      <c r="B210" s="150"/>
      <c r="D210" s="151" t="s">
        <v>270</v>
      </c>
      <c r="E210" s="152" t="s">
        <v>1</v>
      </c>
      <c r="F210" s="153" t="s">
        <v>5367</v>
      </c>
      <c r="H210" s="154">
        <v>21.08</v>
      </c>
      <c r="I210" s="155"/>
      <c r="L210" s="150"/>
      <c r="M210" s="156"/>
      <c r="T210" s="157"/>
      <c r="AT210" s="152" t="s">
        <v>270</v>
      </c>
      <c r="AU210" s="152" t="s">
        <v>87</v>
      </c>
      <c r="AV210" s="12" t="s">
        <v>87</v>
      </c>
      <c r="AW210" s="12" t="s">
        <v>32</v>
      </c>
      <c r="AX210" s="12" t="s">
        <v>77</v>
      </c>
      <c r="AY210" s="152" t="s">
        <v>262</v>
      </c>
    </row>
    <row r="211" spans="2:51" s="13" customFormat="1" ht="11.25">
      <c r="B211" s="158"/>
      <c r="D211" s="151" t="s">
        <v>270</v>
      </c>
      <c r="E211" s="159" t="s">
        <v>1</v>
      </c>
      <c r="F211" s="160" t="s">
        <v>273</v>
      </c>
      <c r="H211" s="161">
        <v>21.08</v>
      </c>
      <c r="I211" s="162"/>
      <c r="L211" s="158"/>
      <c r="M211" s="163"/>
      <c r="T211" s="164"/>
      <c r="AT211" s="159" t="s">
        <v>270</v>
      </c>
      <c r="AU211" s="159" t="s">
        <v>87</v>
      </c>
      <c r="AV211" s="13" t="s">
        <v>268</v>
      </c>
      <c r="AW211" s="13" t="s">
        <v>32</v>
      </c>
      <c r="AX211" s="13" t="s">
        <v>85</v>
      </c>
      <c r="AY211" s="159" t="s">
        <v>262</v>
      </c>
    </row>
    <row r="212" spans="2:65" s="1" customFormat="1" ht="24.2" customHeight="1">
      <c r="B212" s="32"/>
      <c r="C212" s="138" t="s">
        <v>347</v>
      </c>
      <c r="D212" s="138" t="s">
        <v>264</v>
      </c>
      <c r="E212" s="139" t="s">
        <v>4646</v>
      </c>
      <c r="F212" s="140" t="s">
        <v>4647</v>
      </c>
      <c r="G212" s="141" t="s">
        <v>552</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407</v>
      </c>
    </row>
    <row r="213" spans="2:51" s="14" customFormat="1" ht="11.25">
      <c r="B213" s="165"/>
      <c r="D213" s="151" t="s">
        <v>270</v>
      </c>
      <c r="E213" s="166" t="s">
        <v>1</v>
      </c>
      <c r="F213" s="167" t="s">
        <v>4774</v>
      </c>
      <c r="H213" s="166" t="s">
        <v>1</v>
      </c>
      <c r="I213" s="168"/>
      <c r="L213" s="165"/>
      <c r="M213" s="169"/>
      <c r="T213" s="170"/>
      <c r="AT213" s="166" t="s">
        <v>270</v>
      </c>
      <c r="AU213" s="166" t="s">
        <v>87</v>
      </c>
      <c r="AV213" s="14" t="s">
        <v>85</v>
      </c>
      <c r="AW213" s="14" t="s">
        <v>32</v>
      </c>
      <c r="AX213" s="14" t="s">
        <v>77</v>
      </c>
      <c r="AY213" s="166" t="s">
        <v>262</v>
      </c>
    </row>
    <row r="214" spans="2:51" s="14" customFormat="1" ht="11.25">
      <c r="B214" s="165"/>
      <c r="D214" s="151" t="s">
        <v>270</v>
      </c>
      <c r="E214" s="166" t="s">
        <v>1</v>
      </c>
      <c r="F214" s="167" t="s">
        <v>5337</v>
      </c>
      <c r="H214" s="166" t="s">
        <v>1</v>
      </c>
      <c r="I214" s="168"/>
      <c r="L214" s="165"/>
      <c r="M214" s="169"/>
      <c r="T214" s="170"/>
      <c r="AT214" s="166" t="s">
        <v>270</v>
      </c>
      <c r="AU214" s="166" t="s">
        <v>87</v>
      </c>
      <c r="AV214" s="14" t="s">
        <v>85</v>
      </c>
      <c r="AW214" s="14" t="s">
        <v>32</v>
      </c>
      <c r="AX214" s="14" t="s">
        <v>77</v>
      </c>
      <c r="AY214" s="166" t="s">
        <v>262</v>
      </c>
    </row>
    <row r="215" spans="2:51" s="12" customFormat="1" ht="11.25">
      <c r="B215" s="150"/>
      <c r="D215" s="151" t="s">
        <v>270</v>
      </c>
      <c r="E215" s="152" t="s">
        <v>1</v>
      </c>
      <c r="F215" s="153" t="s">
        <v>5343</v>
      </c>
      <c r="H215" s="154">
        <v>51.03</v>
      </c>
      <c r="I215" s="155"/>
      <c r="L215" s="150"/>
      <c r="M215" s="156"/>
      <c r="T215" s="157"/>
      <c r="AT215" s="152" t="s">
        <v>270</v>
      </c>
      <c r="AU215" s="152" t="s">
        <v>87</v>
      </c>
      <c r="AV215" s="12" t="s">
        <v>87</v>
      </c>
      <c r="AW215" s="12" t="s">
        <v>32</v>
      </c>
      <c r="AX215" s="12" t="s">
        <v>77</v>
      </c>
      <c r="AY215" s="152" t="s">
        <v>262</v>
      </c>
    </row>
    <row r="216" spans="2:51" s="12" customFormat="1" ht="11.25">
      <c r="B216" s="150"/>
      <c r="D216" s="151" t="s">
        <v>270</v>
      </c>
      <c r="E216" s="152" t="s">
        <v>1</v>
      </c>
      <c r="F216" s="153" t="s">
        <v>5344</v>
      </c>
      <c r="H216" s="154">
        <v>79.22</v>
      </c>
      <c r="I216" s="155"/>
      <c r="L216" s="150"/>
      <c r="M216" s="156"/>
      <c r="T216" s="157"/>
      <c r="AT216" s="152" t="s">
        <v>270</v>
      </c>
      <c r="AU216" s="152" t="s">
        <v>87</v>
      </c>
      <c r="AV216" s="12" t="s">
        <v>87</v>
      </c>
      <c r="AW216" s="12" t="s">
        <v>32</v>
      </c>
      <c r="AX216" s="12" t="s">
        <v>77</v>
      </c>
      <c r="AY216" s="152" t="s">
        <v>262</v>
      </c>
    </row>
    <row r="217" spans="2:51" s="12" customFormat="1" ht="11.25">
      <c r="B217" s="150"/>
      <c r="D217" s="151" t="s">
        <v>270</v>
      </c>
      <c r="E217" s="152" t="s">
        <v>1</v>
      </c>
      <c r="F217" s="153" t="s">
        <v>5345</v>
      </c>
      <c r="H217" s="154">
        <v>60.6</v>
      </c>
      <c r="I217" s="155"/>
      <c r="L217" s="150"/>
      <c r="M217" s="156"/>
      <c r="T217" s="157"/>
      <c r="AT217" s="152" t="s">
        <v>270</v>
      </c>
      <c r="AU217" s="152" t="s">
        <v>87</v>
      </c>
      <c r="AV217" s="12" t="s">
        <v>87</v>
      </c>
      <c r="AW217" s="12" t="s">
        <v>32</v>
      </c>
      <c r="AX217" s="12" t="s">
        <v>77</v>
      </c>
      <c r="AY217" s="152" t="s">
        <v>262</v>
      </c>
    </row>
    <row r="218" spans="2:51" s="12" customFormat="1" ht="11.25">
      <c r="B218" s="150"/>
      <c r="D218" s="151" t="s">
        <v>270</v>
      </c>
      <c r="E218" s="152" t="s">
        <v>1</v>
      </c>
      <c r="F218" s="153" t="s">
        <v>5346</v>
      </c>
      <c r="H218" s="154">
        <v>17.66</v>
      </c>
      <c r="I218" s="155"/>
      <c r="L218" s="150"/>
      <c r="M218" s="156"/>
      <c r="T218" s="157"/>
      <c r="AT218" s="152" t="s">
        <v>270</v>
      </c>
      <c r="AU218" s="152" t="s">
        <v>87</v>
      </c>
      <c r="AV218" s="12" t="s">
        <v>87</v>
      </c>
      <c r="AW218" s="12" t="s">
        <v>32</v>
      </c>
      <c r="AX218" s="12" t="s">
        <v>77</v>
      </c>
      <c r="AY218" s="152" t="s">
        <v>262</v>
      </c>
    </row>
    <row r="219" spans="2:51" s="12" customFormat="1" ht="11.25">
      <c r="B219" s="150"/>
      <c r="D219" s="151" t="s">
        <v>270</v>
      </c>
      <c r="E219" s="152" t="s">
        <v>1</v>
      </c>
      <c r="F219" s="153" t="s">
        <v>5347</v>
      </c>
      <c r="H219" s="154">
        <v>14.94</v>
      </c>
      <c r="I219" s="155"/>
      <c r="L219" s="150"/>
      <c r="M219" s="156"/>
      <c r="T219" s="157"/>
      <c r="AT219" s="152" t="s">
        <v>270</v>
      </c>
      <c r="AU219" s="152" t="s">
        <v>87</v>
      </c>
      <c r="AV219" s="12" t="s">
        <v>87</v>
      </c>
      <c r="AW219" s="12" t="s">
        <v>32</v>
      </c>
      <c r="AX219" s="12" t="s">
        <v>77</v>
      </c>
      <c r="AY219" s="152" t="s">
        <v>262</v>
      </c>
    </row>
    <row r="220" spans="2:51" s="12" customFormat="1" ht="11.25">
      <c r="B220" s="150"/>
      <c r="D220" s="151" t="s">
        <v>270</v>
      </c>
      <c r="E220" s="152" t="s">
        <v>1</v>
      </c>
      <c r="F220" s="153" t="s">
        <v>5348</v>
      </c>
      <c r="H220" s="154">
        <v>2.81</v>
      </c>
      <c r="I220" s="155"/>
      <c r="L220" s="150"/>
      <c r="M220" s="156"/>
      <c r="T220" s="157"/>
      <c r="AT220" s="152" t="s">
        <v>270</v>
      </c>
      <c r="AU220" s="152" t="s">
        <v>87</v>
      </c>
      <c r="AV220" s="12" t="s">
        <v>87</v>
      </c>
      <c r="AW220" s="12" t="s">
        <v>32</v>
      </c>
      <c r="AX220" s="12" t="s">
        <v>77</v>
      </c>
      <c r="AY220" s="152" t="s">
        <v>262</v>
      </c>
    </row>
    <row r="221" spans="2:51" s="12" customFormat="1" ht="11.25">
      <c r="B221" s="150"/>
      <c r="D221" s="151" t="s">
        <v>270</v>
      </c>
      <c r="E221" s="152" t="s">
        <v>1</v>
      </c>
      <c r="F221" s="153" t="s">
        <v>5349</v>
      </c>
      <c r="H221" s="154">
        <v>14.78</v>
      </c>
      <c r="I221" s="155"/>
      <c r="L221" s="150"/>
      <c r="M221" s="156"/>
      <c r="T221" s="157"/>
      <c r="AT221" s="152" t="s">
        <v>270</v>
      </c>
      <c r="AU221" s="152" t="s">
        <v>87</v>
      </c>
      <c r="AV221" s="12" t="s">
        <v>87</v>
      </c>
      <c r="AW221" s="12" t="s">
        <v>32</v>
      </c>
      <c r="AX221" s="12" t="s">
        <v>77</v>
      </c>
      <c r="AY221" s="152" t="s">
        <v>262</v>
      </c>
    </row>
    <row r="222" spans="2:51" s="12" customFormat="1" ht="11.25">
      <c r="B222" s="150"/>
      <c r="D222" s="151" t="s">
        <v>270</v>
      </c>
      <c r="E222" s="152" t="s">
        <v>1</v>
      </c>
      <c r="F222" s="153" t="s">
        <v>5350</v>
      </c>
      <c r="H222" s="154">
        <v>2.05</v>
      </c>
      <c r="I222" s="155"/>
      <c r="L222" s="150"/>
      <c r="M222" s="156"/>
      <c r="T222" s="157"/>
      <c r="AT222" s="152" t="s">
        <v>270</v>
      </c>
      <c r="AU222" s="152" t="s">
        <v>87</v>
      </c>
      <c r="AV222" s="12" t="s">
        <v>87</v>
      </c>
      <c r="AW222" s="12" t="s">
        <v>32</v>
      </c>
      <c r="AX222" s="12" t="s">
        <v>77</v>
      </c>
      <c r="AY222" s="152" t="s">
        <v>262</v>
      </c>
    </row>
    <row r="223" spans="2:51" s="12" customFormat="1" ht="11.25">
      <c r="B223" s="150"/>
      <c r="D223" s="151" t="s">
        <v>270</v>
      </c>
      <c r="E223" s="152" t="s">
        <v>1</v>
      </c>
      <c r="F223" s="153" t="s">
        <v>5351</v>
      </c>
      <c r="H223" s="154">
        <v>-7.98</v>
      </c>
      <c r="I223" s="155"/>
      <c r="L223" s="150"/>
      <c r="M223" s="156"/>
      <c r="T223" s="157"/>
      <c r="AT223" s="152" t="s">
        <v>270</v>
      </c>
      <c r="AU223" s="152" t="s">
        <v>87</v>
      </c>
      <c r="AV223" s="12" t="s">
        <v>87</v>
      </c>
      <c r="AW223" s="12" t="s">
        <v>32</v>
      </c>
      <c r="AX223" s="12" t="s">
        <v>77</v>
      </c>
      <c r="AY223" s="152" t="s">
        <v>262</v>
      </c>
    </row>
    <row r="224" spans="2:51" s="12" customFormat="1" ht="22.5">
      <c r="B224" s="150"/>
      <c r="D224" s="151" t="s">
        <v>270</v>
      </c>
      <c r="E224" s="152" t="s">
        <v>1</v>
      </c>
      <c r="F224" s="153" t="s">
        <v>5352</v>
      </c>
      <c r="H224" s="154">
        <v>-5.2</v>
      </c>
      <c r="I224" s="155"/>
      <c r="L224" s="150"/>
      <c r="M224" s="156"/>
      <c r="T224" s="157"/>
      <c r="AT224" s="152" t="s">
        <v>270</v>
      </c>
      <c r="AU224" s="152" t="s">
        <v>87</v>
      </c>
      <c r="AV224" s="12" t="s">
        <v>87</v>
      </c>
      <c r="AW224" s="12" t="s">
        <v>32</v>
      </c>
      <c r="AX224" s="12" t="s">
        <v>77</v>
      </c>
      <c r="AY224" s="152" t="s">
        <v>262</v>
      </c>
    </row>
    <row r="225" spans="2:51" s="12" customFormat="1" ht="11.25">
      <c r="B225" s="150"/>
      <c r="D225" s="151" t="s">
        <v>270</v>
      </c>
      <c r="E225" s="152" t="s">
        <v>1</v>
      </c>
      <c r="F225" s="153" t="s">
        <v>5360</v>
      </c>
      <c r="H225" s="154">
        <v>-121.08</v>
      </c>
      <c r="I225" s="155"/>
      <c r="L225" s="150"/>
      <c r="M225" s="156"/>
      <c r="T225" s="157"/>
      <c r="AT225" s="152" t="s">
        <v>270</v>
      </c>
      <c r="AU225" s="152" t="s">
        <v>87</v>
      </c>
      <c r="AV225" s="12" t="s">
        <v>87</v>
      </c>
      <c r="AW225" s="12" t="s">
        <v>32</v>
      </c>
      <c r="AX225" s="12" t="s">
        <v>77</v>
      </c>
      <c r="AY225" s="152" t="s">
        <v>262</v>
      </c>
    </row>
    <row r="226" spans="2:51" s="13" customFormat="1" ht="11.25">
      <c r="B226" s="158"/>
      <c r="D226" s="151" t="s">
        <v>270</v>
      </c>
      <c r="E226" s="159" t="s">
        <v>1</v>
      </c>
      <c r="F226" s="160" t="s">
        <v>273</v>
      </c>
      <c r="H226" s="161">
        <v>108.83</v>
      </c>
      <c r="I226" s="162"/>
      <c r="L226" s="158"/>
      <c r="M226" s="163"/>
      <c r="T226" s="164"/>
      <c r="AT226" s="159" t="s">
        <v>270</v>
      </c>
      <c r="AU226" s="159" t="s">
        <v>87</v>
      </c>
      <c r="AV226" s="13" t="s">
        <v>268</v>
      </c>
      <c r="AW226" s="13" t="s">
        <v>32</v>
      </c>
      <c r="AX226" s="13" t="s">
        <v>85</v>
      </c>
      <c r="AY226" s="159" t="s">
        <v>262</v>
      </c>
    </row>
    <row r="227" spans="2:65" s="1" customFormat="1" ht="16.5" customHeight="1">
      <c r="B227" s="32"/>
      <c r="C227" s="138" t="s">
        <v>351</v>
      </c>
      <c r="D227" s="138" t="s">
        <v>264</v>
      </c>
      <c r="E227" s="139" t="s">
        <v>4648</v>
      </c>
      <c r="F227" s="140" t="s">
        <v>4649</v>
      </c>
      <c r="G227" s="141" t="s">
        <v>303</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423</v>
      </c>
    </row>
    <row r="228" spans="2:51" s="12" customFormat="1" ht="22.5">
      <c r="B228" s="150"/>
      <c r="D228" s="151" t="s">
        <v>270</v>
      </c>
      <c r="E228" s="152" t="s">
        <v>1</v>
      </c>
      <c r="F228" s="153" t="s">
        <v>5368</v>
      </c>
      <c r="H228" s="154">
        <v>41.6</v>
      </c>
      <c r="I228" s="155"/>
      <c r="L228" s="150"/>
      <c r="M228" s="156"/>
      <c r="T228" s="157"/>
      <c r="AT228" s="152" t="s">
        <v>270</v>
      </c>
      <c r="AU228" s="152" t="s">
        <v>87</v>
      </c>
      <c r="AV228" s="12" t="s">
        <v>87</v>
      </c>
      <c r="AW228" s="12" t="s">
        <v>32</v>
      </c>
      <c r="AX228" s="12" t="s">
        <v>77</v>
      </c>
      <c r="AY228" s="152" t="s">
        <v>262</v>
      </c>
    </row>
    <row r="229" spans="2:51" s="13" customFormat="1" ht="11.25">
      <c r="B229" s="158"/>
      <c r="D229" s="151" t="s">
        <v>270</v>
      </c>
      <c r="E229" s="159" t="s">
        <v>1</v>
      </c>
      <c r="F229" s="160" t="s">
        <v>273</v>
      </c>
      <c r="H229" s="161">
        <v>41.6</v>
      </c>
      <c r="I229" s="162"/>
      <c r="L229" s="158"/>
      <c r="M229" s="163"/>
      <c r="T229" s="164"/>
      <c r="AT229" s="159" t="s">
        <v>270</v>
      </c>
      <c r="AU229" s="159" t="s">
        <v>87</v>
      </c>
      <c r="AV229" s="13" t="s">
        <v>268</v>
      </c>
      <c r="AW229" s="13" t="s">
        <v>32</v>
      </c>
      <c r="AX229" s="13" t="s">
        <v>85</v>
      </c>
      <c r="AY229" s="159" t="s">
        <v>262</v>
      </c>
    </row>
    <row r="230" spans="2:63" s="11" customFormat="1" ht="22.9" customHeight="1">
      <c r="B230" s="126"/>
      <c r="D230" s="127" t="s">
        <v>76</v>
      </c>
      <c r="E230" s="136" t="s">
        <v>545</v>
      </c>
      <c r="F230" s="136" t="s">
        <v>4656</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355</v>
      </c>
      <c r="D231" s="138" t="s">
        <v>264</v>
      </c>
      <c r="E231" s="139" t="s">
        <v>4657</v>
      </c>
      <c r="F231" s="140" t="s">
        <v>4658</v>
      </c>
      <c r="G231" s="141" t="s">
        <v>552</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431</v>
      </c>
    </row>
    <row r="232" spans="2:51" s="12" customFormat="1" ht="11.25">
      <c r="B232" s="150"/>
      <c r="D232" s="151" t="s">
        <v>270</v>
      </c>
      <c r="E232" s="152" t="s">
        <v>1</v>
      </c>
      <c r="F232" s="153" t="s">
        <v>5369</v>
      </c>
      <c r="H232" s="154">
        <v>6.86</v>
      </c>
      <c r="I232" s="155"/>
      <c r="L232" s="150"/>
      <c r="M232" s="156"/>
      <c r="T232" s="157"/>
      <c r="AT232" s="152" t="s">
        <v>270</v>
      </c>
      <c r="AU232" s="152" t="s">
        <v>87</v>
      </c>
      <c r="AV232" s="12" t="s">
        <v>87</v>
      </c>
      <c r="AW232" s="12" t="s">
        <v>32</v>
      </c>
      <c r="AX232" s="12" t="s">
        <v>77</v>
      </c>
      <c r="AY232" s="152" t="s">
        <v>262</v>
      </c>
    </row>
    <row r="233" spans="2:51" s="13" customFormat="1" ht="11.25">
      <c r="B233" s="158"/>
      <c r="D233" s="151" t="s">
        <v>270</v>
      </c>
      <c r="E233" s="159" t="s">
        <v>1</v>
      </c>
      <c r="F233" s="160" t="s">
        <v>273</v>
      </c>
      <c r="H233" s="161">
        <v>6.86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359</v>
      </c>
      <c r="D234" s="138" t="s">
        <v>264</v>
      </c>
      <c r="E234" s="139" t="s">
        <v>4788</v>
      </c>
      <c r="F234" s="140" t="s">
        <v>4789</v>
      </c>
      <c r="G234" s="141" t="s">
        <v>684</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441</v>
      </c>
    </row>
    <row r="235" spans="2:47" s="1" customFormat="1" ht="29.25">
      <c r="B235" s="32"/>
      <c r="D235" s="151" t="s">
        <v>708</v>
      </c>
      <c r="F235" s="187" t="s">
        <v>4790</v>
      </c>
      <c r="I235" s="188"/>
      <c r="L235" s="32"/>
      <c r="M235" s="189"/>
      <c r="T235" s="56"/>
      <c r="AT235" s="17" t="s">
        <v>708</v>
      </c>
      <c r="AU235" s="17" t="s">
        <v>87</v>
      </c>
    </row>
    <row r="236" spans="2:51" s="14" customFormat="1" ht="11.25">
      <c r="B236" s="165"/>
      <c r="D236" s="151" t="s">
        <v>270</v>
      </c>
      <c r="E236" s="166" t="s">
        <v>1</v>
      </c>
      <c r="F236" s="167" t="s">
        <v>5370</v>
      </c>
      <c r="H236" s="166" t="s">
        <v>1</v>
      </c>
      <c r="I236" s="168"/>
      <c r="L236" s="165"/>
      <c r="M236" s="169"/>
      <c r="T236" s="170"/>
      <c r="AT236" s="166" t="s">
        <v>270</v>
      </c>
      <c r="AU236" s="166" t="s">
        <v>87</v>
      </c>
      <c r="AV236" s="14" t="s">
        <v>85</v>
      </c>
      <c r="AW236" s="14" t="s">
        <v>32</v>
      </c>
      <c r="AX236" s="14" t="s">
        <v>77</v>
      </c>
      <c r="AY236" s="166" t="s">
        <v>262</v>
      </c>
    </row>
    <row r="237" spans="2:51" s="12" customFormat="1" ht="11.25">
      <c r="B237" s="150"/>
      <c r="D237" s="151" t="s">
        <v>270</v>
      </c>
      <c r="E237" s="152" t="s">
        <v>1</v>
      </c>
      <c r="F237" s="153" t="s">
        <v>5371</v>
      </c>
      <c r="H237" s="154">
        <v>1</v>
      </c>
      <c r="I237" s="155"/>
      <c r="L237" s="150"/>
      <c r="M237" s="156"/>
      <c r="T237" s="157"/>
      <c r="AT237" s="152" t="s">
        <v>270</v>
      </c>
      <c r="AU237" s="152" t="s">
        <v>87</v>
      </c>
      <c r="AV237" s="12" t="s">
        <v>87</v>
      </c>
      <c r="AW237" s="12" t="s">
        <v>32</v>
      </c>
      <c r="AX237" s="12" t="s">
        <v>77</v>
      </c>
      <c r="AY237" s="152" t="s">
        <v>262</v>
      </c>
    </row>
    <row r="238" spans="2:51" s="12" customFormat="1" ht="11.25">
      <c r="B238" s="150"/>
      <c r="D238" s="151" t="s">
        <v>270</v>
      </c>
      <c r="E238" s="152" t="s">
        <v>1</v>
      </c>
      <c r="F238" s="153" t="s">
        <v>4791</v>
      </c>
      <c r="H238" s="154">
        <v>1</v>
      </c>
      <c r="I238" s="155"/>
      <c r="L238" s="150"/>
      <c r="M238" s="156"/>
      <c r="T238" s="157"/>
      <c r="AT238" s="152" t="s">
        <v>270</v>
      </c>
      <c r="AU238" s="152" t="s">
        <v>87</v>
      </c>
      <c r="AV238" s="12" t="s">
        <v>87</v>
      </c>
      <c r="AW238" s="12" t="s">
        <v>32</v>
      </c>
      <c r="AX238" s="12" t="s">
        <v>77</v>
      </c>
      <c r="AY238" s="152" t="s">
        <v>262</v>
      </c>
    </row>
    <row r="239" spans="2:51" s="12" customFormat="1" ht="11.25">
      <c r="B239" s="150"/>
      <c r="D239" s="151" t="s">
        <v>270</v>
      </c>
      <c r="E239" s="152" t="s">
        <v>1</v>
      </c>
      <c r="F239" s="153" t="s">
        <v>5372</v>
      </c>
      <c r="H239" s="154">
        <v>1</v>
      </c>
      <c r="I239" s="155"/>
      <c r="L239" s="150"/>
      <c r="M239" s="156"/>
      <c r="T239" s="157"/>
      <c r="AT239" s="152" t="s">
        <v>270</v>
      </c>
      <c r="AU239" s="152" t="s">
        <v>87</v>
      </c>
      <c r="AV239" s="12" t="s">
        <v>87</v>
      </c>
      <c r="AW239" s="12" t="s">
        <v>32</v>
      </c>
      <c r="AX239" s="12" t="s">
        <v>77</v>
      </c>
      <c r="AY239" s="152" t="s">
        <v>262</v>
      </c>
    </row>
    <row r="240" spans="2:51" s="12" customFormat="1" ht="11.25">
      <c r="B240" s="150"/>
      <c r="D240" s="151" t="s">
        <v>270</v>
      </c>
      <c r="E240" s="152" t="s">
        <v>1</v>
      </c>
      <c r="F240" s="153" t="s">
        <v>5373</v>
      </c>
      <c r="H240" s="154">
        <v>1</v>
      </c>
      <c r="I240" s="155"/>
      <c r="L240" s="150"/>
      <c r="M240" s="156"/>
      <c r="T240" s="157"/>
      <c r="AT240" s="152" t="s">
        <v>270</v>
      </c>
      <c r="AU240" s="152" t="s">
        <v>87</v>
      </c>
      <c r="AV240" s="12" t="s">
        <v>87</v>
      </c>
      <c r="AW240" s="12" t="s">
        <v>32</v>
      </c>
      <c r="AX240" s="12" t="s">
        <v>77</v>
      </c>
      <c r="AY240" s="152" t="s">
        <v>262</v>
      </c>
    </row>
    <row r="241" spans="2:51" s="13" customFormat="1" ht="11.25">
      <c r="B241" s="158"/>
      <c r="D241" s="151" t="s">
        <v>270</v>
      </c>
      <c r="E241" s="159" t="s">
        <v>1</v>
      </c>
      <c r="F241" s="160" t="s">
        <v>273</v>
      </c>
      <c r="H241" s="161">
        <v>4</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9</v>
      </c>
      <c r="D242" s="138" t="s">
        <v>264</v>
      </c>
      <c r="E242" s="139" t="s">
        <v>5374</v>
      </c>
      <c r="F242" s="140" t="s">
        <v>5375</v>
      </c>
      <c r="G242" s="141" t="s">
        <v>684</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451</v>
      </c>
    </row>
    <row r="243" spans="2:51" s="14" customFormat="1" ht="11.25">
      <c r="B243" s="165"/>
      <c r="D243" s="151" t="s">
        <v>270</v>
      </c>
      <c r="E243" s="166" t="s">
        <v>1</v>
      </c>
      <c r="F243" s="167" t="s">
        <v>5370</v>
      </c>
      <c r="H243" s="166" t="s">
        <v>1</v>
      </c>
      <c r="I243" s="168"/>
      <c r="L243" s="165"/>
      <c r="M243" s="169"/>
      <c r="T243" s="170"/>
      <c r="AT243" s="166" t="s">
        <v>270</v>
      </c>
      <c r="AU243" s="166" t="s">
        <v>87</v>
      </c>
      <c r="AV243" s="14" t="s">
        <v>85</v>
      </c>
      <c r="AW243" s="14" t="s">
        <v>32</v>
      </c>
      <c r="AX243" s="14" t="s">
        <v>77</v>
      </c>
      <c r="AY243" s="166" t="s">
        <v>262</v>
      </c>
    </row>
    <row r="244" spans="2:51" s="12" customFormat="1" ht="11.25">
      <c r="B244" s="150"/>
      <c r="D244" s="151" t="s">
        <v>270</v>
      </c>
      <c r="E244" s="152" t="s">
        <v>1</v>
      </c>
      <c r="F244" s="153" t="s">
        <v>5376</v>
      </c>
      <c r="H244" s="154">
        <v>1.01</v>
      </c>
      <c r="I244" s="155"/>
      <c r="L244" s="150"/>
      <c r="M244" s="156"/>
      <c r="T244" s="157"/>
      <c r="AT244" s="152" t="s">
        <v>270</v>
      </c>
      <c r="AU244" s="152" t="s">
        <v>87</v>
      </c>
      <c r="AV244" s="12" t="s">
        <v>87</v>
      </c>
      <c r="AW244" s="12" t="s">
        <v>32</v>
      </c>
      <c r="AX244" s="12" t="s">
        <v>77</v>
      </c>
      <c r="AY244" s="152" t="s">
        <v>262</v>
      </c>
    </row>
    <row r="245" spans="2:51" s="13" customFormat="1" ht="11.25">
      <c r="B245" s="158"/>
      <c r="D245" s="151" t="s">
        <v>270</v>
      </c>
      <c r="E245" s="159" t="s">
        <v>1</v>
      </c>
      <c r="F245" s="160" t="s">
        <v>273</v>
      </c>
      <c r="H245" s="161">
        <v>1.01</v>
      </c>
      <c r="I245" s="162"/>
      <c r="L245" s="158"/>
      <c r="M245" s="163"/>
      <c r="T245" s="164"/>
      <c r="AT245" s="159" t="s">
        <v>270</v>
      </c>
      <c r="AU245" s="159" t="s">
        <v>87</v>
      </c>
      <c r="AV245" s="13" t="s">
        <v>268</v>
      </c>
      <c r="AW245" s="13" t="s">
        <v>32</v>
      </c>
      <c r="AX245" s="13" t="s">
        <v>85</v>
      </c>
      <c r="AY245" s="159" t="s">
        <v>262</v>
      </c>
    </row>
    <row r="246" spans="2:65" s="1" customFormat="1" ht="16.5" customHeight="1">
      <c r="B246" s="32"/>
      <c r="C246" s="138" t="s">
        <v>369</v>
      </c>
      <c r="D246" s="138" t="s">
        <v>264</v>
      </c>
      <c r="E246" s="139" t="s">
        <v>4793</v>
      </c>
      <c r="F246" s="140" t="s">
        <v>4794</v>
      </c>
      <c r="G246" s="141" t="s">
        <v>684</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459</v>
      </c>
    </row>
    <row r="247" spans="2:51" s="14" customFormat="1" ht="11.25">
      <c r="B247" s="165"/>
      <c r="D247" s="151" t="s">
        <v>270</v>
      </c>
      <c r="E247" s="166" t="s">
        <v>1</v>
      </c>
      <c r="F247" s="167" t="s">
        <v>5370</v>
      </c>
      <c r="H247" s="166" t="s">
        <v>1</v>
      </c>
      <c r="I247" s="168"/>
      <c r="L247" s="165"/>
      <c r="M247" s="169"/>
      <c r="T247" s="170"/>
      <c r="AT247" s="166" t="s">
        <v>270</v>
      </c>
      <c r="AU247" s="166" t="s">
        <v>87</v>
      </c>
      <c r="AV247" s="14" t="s">
        <v>85</v>
      </c>
      <c r="AW247" s="14" t="s">
        <v>32</v>
      </c>
      <c r="AX247" s="14" t="s">
        <v>77</v>
      </c>
      <c r="AY247" s="166" t="s">
        <v>262</v>
      </c>
    </row>
    <row r="248" spans="2:51" s="12" customFormat="1" ht="11.25">
      <c r="B248" s="150"/>
      <c r="D248" s="151" t="s">
        <v>270</v>
      </c>
      <c r="E248" s="152" t="s">
        <v>1</v>
      </c>
      <c r="F248" s="153" t="s">
        <v>4795</v>
      </c>
      <c r="H248" s="154">
        <v>1.01</v>
      </c>
      <c r="I248" s="155"/>
      <c r="L248" s="150"/>
      <c r="M248" s="156"/>
      <c r="T248" s="157"/>
      <c r="AT248" s="152" t="s">
        <v>270</v>
      </c>
      <c r="AU248" s="152" t="s">
        <v>87</v>
      </c>
      <c r="AV248" s="12" t="s">
        <v>87</v>
      </c>
      <c r="AW248" s="12" t="s">
        <v>32</v>
      </c>
      <c r="AX248" s="12" t="s">
        <v>77</v>
      </c>
      <c r="AY248" s="152" t="s">
        <v>262</v>
      </c>
    </row>
    <row r="249" spans="2:51" s="13" customFormat="1" ht="11.25">
      <c r="B249" s="158"/>
      <c r="D249" s="151" t="s">
        <v>270</v>
      </c>
      <c r="E249" s="159" t="s">
        <v>1</v>
      </c>
      <c r="F249" s="160" t="s">
        <v>273</v>
      </c>
      <c r="H249" s="161">
        <v>1.01</v>
      </c>
      <c r="I249" s="162"/>
      <c r="L249" s="158"/>
      <c r="M249" s="163"/>
      <c r="T249" s="164"/>
      <c r="AT249" s="159" t="s">
        <v>270</v>
      </c>
      <c r="AU249" s="159" t="s">
        <v>87</v>
      </c>
      <c r="AV249" s="13" t="s">
        <v>268</v>
      </c>
      <c r="AW249" s="13" t="s">
        <v>32</v>
      </c>
      <c r="AX249" s="13" t="s">
        <v>85</v>
      </c>
      <c r="AY249" s="159" t="s">
        <v>262</v>
      </c>
    </row>
    <row r="250" spans="2:65" s="1" customFormat="1" ht="16.5" customHeight="1">
      <c r="B250" s="32"/>
      <c r="C250" s="138" t="s">
        <v>376</v>
      </c>
      <c r="D250" s="138" t="s">
        <v>264</v>
      </c>
      <c r="E250" s="139" t="s">
        <v>5377</v>
      </c>
      <c r="F250" s="140" t="s">
        <v>5378</v>
      </c>
      <c r="G250" s="141" t="s">
        <v>684</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472</v>
      </c>
    </row>
    <row r="251" spans="2:51" s="14" customFormat="1" ht="11.25">
      <c r="B251" s="165"/>
      <c r="D251" s="151" t="s">
        <v>270</v>
      </c>
      <c r="E251" s="166" t="s">
        <v>1</v>
      </c>
      <c r="F251" s="167" t="s">
        <v>5370</v>
      </c>
      <c r="H251" s="166" t="s">
        <v>1</v>
      </c>
      <c r="I251" s="168"/>
      <c r="L251" s="165"/>
      <c r="M251" s="169"/>
      <c r="T251" s="170"/>
      <c r="AT251" s="166" t="s">
        <v>270</v>
      </c>
      <c r="AU251" s="166" t="s">
        <v>87</v>
      </c>
      <c r="AV251" s="14" t="s">
        <v>85</v>
      </c>
      <c r="AW251" s="14" t="s">
        <v>32</v>
      </c>
      <c r="AX251" s="14" t="s">
        <v>77</v>
      </c>
      <c r="AY251" s="166" t="s">
        <v>262</v>
      </c>
    </row>
    <row r="252" spans="2:51" s="12" customFormat="1" ht="11.25">
      <c r="B252" s="150"/>
      <c r="D252" s="151" t="s">
        <v>270</v>
      </c>
      <c r="E252" s="152" t="s">
        <v>1</v>
      </c>
      <c r="F252" s="153" t="s">
        <v>5379</v>
      </c>
      <c r="H252" s="154">
        <v>1.01</v>
      </c>
      <c r="I252" s="155"/>
      <c r="L252" s="150"/>
      <c r="M252" s="156"/>
      <c r="T252" s="157"/>
      <c r="AT252" s="152" t="s">
        <v>270</v>
      </c>
      <c r="AU252" s="152" t="s">
        <v>87</v>
      </c>
      <c r="AV252" s="12" t="s">
        <v>87</v>
      </c>
      <c r="AW252" s="12" t="s">
        <v>32</v>
      </c>
      <c r="AX252" s="12" t="s">
        <v>77</v>
      </c>
      <c r="AY252" s="152" t="s">
        <v>262</v>
      </c>
    </row>
    <row r="253" spans="2:51" s="13" customFormat="1" ht="11.25">
      <c r="B253" s="158"/>
      <c r="D253" s="151" t="s">
        <v>270</v>
      </c>
      <c r="E253" s="159" t="s">
        <v>1</v>
      </c>
      <c r="F253" s="160" t="s">
        <v>273</v>
      </c>
      <c r="H253" s="161">
        <v>1.01</v>
      </c>
      <c r="I253" s="162"/>
      <c r="L253" s="158"/>
      <c r="M253" s="163"/>
      <c r="T253" s="164"/>
      <c r="AT253" s="159" t="s">
        <v>270</v>
      </c>
      <c r="AU253" s="159" t="s">
        <v>87</v>
      </c>
      <c r="AV253" s="13" t="s">
        <v>268</v>
      </c>
      <c r="AW253" s="13" t="s">
        <v>32</v>
      </c>
      <c r="AX253" s="13" t="s">
        <v>85</v>
      </c>
      <c r="AY253" s="159" t="s">
        <v>262</v>
      </c>
    </row>
    <row r="254" spans="2:65" s="1" customFormat="1" ht="16.5" customHeight="1">
      <c r="B254" s="32"/>
      <c r="C254" s="138" t="s">
        <v>381</v>
      </c>
      <c r="D254" s="138" t="s">
        <v>264</v>
      </c>
      <c r="E254" s="139" t="s">
        <v>4796</v>
      </c>
      <c r="F254" s="140" t="s">
        <v>4797</v>
      </c>
      <c r="G254" s="141" t="s">
        <v>684</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480</v>
      </c>
    </row>
    <row r="255" spans="2:51" s="14" customFormat="1" ht="11.25">
      <c r="B255" s="165"/>
      <c r="D255" s="151" t="s">
        <v>270</v>
      </c>
      <c r="E255" s="166" t="s">
        <v>1</v>
      </c>
      <c r="F255" s="167" t="s">
        <v>5370</v>
      </c>
      <c r="H255" s="166" t="s">
        <v>1</v>
      </c>
      <c r="I255" s="168"/>
      <c r="L255" s="165"/>
      <c r="M255" s="169"/>
      <c r="T255" s="170"/>
      <c r="AT255" s="166" t="s">
        <v>270</v>
      </c>
      <c r="AU255" s="166" t="s">
        <v>87</v>
      </c>
      <c r="AV255" s="14" t="s">
        <v>85</v>
      </c>
      <c r="AW255" s="14" t="s">
        <v>32</v>
      </c>
      <c r="AX255" s="14" t="s">
        <v>77</v>
      </c>
      <c r="AY255" s="166" t="s">
        <v>262</v>
      </c>
    </row>
    <row r="256" spans="2:51" s="12" customFormat="1" ht="11.25">
      <c r="B256" s="150"/>
      <c r="D256" s="151" t="s">
        <v>270</v>
      </c>
      <c r="E256" s="152" t="s">
        <v>1</v>
      </c>
      <c r="F256" s="153" t="s">
        <v>5380</v>
      </c>
      <c r="H256" s="154">
        <v>1.01</v>
      </c>
      <c r="I256" s="155"/>
      <c r="L256" s="150"/>
      <c r="M256" s="156"/>
      <c r="T256" s="157"/>
      <c r="AT256" s="152" t="s">
        <v>270</v>
      </c>
      <c r="AU256" s="152" t="s">
        <v>87</v>
      </c>
      <c r="AV256" s="12" t="s">
        <v>87</v>
      </c>
      <c r="AW256" s="12" t="s">
        <v>32</v>
      </c>
      <c r="AX256" s="12" t="s">
        <v>77</v>
      </c>
      <c r="AY256" s="152" t="s">
        <v>262</v>
      </c>
    </row>
    <row r="257" spans="2:51" s="13" customFormat="1" ht="11.25">
      <c r="B257" s="158"/>
      <c r="D257" s="151" t="s">
        <v>270</v>
      </c>
      <c r="E257" s="159" t="s">
        <v>1</v>
      </c>
      <c r="F257" s="160" t="s">
        <v>273</v>
      </c>
      <c r="H257" s="161">
        <v>1.01</v>
      </c>
      <c r="I257" s="162"/>
      <c r="L257" s="158"/>
      <c r="M257" s="163"/>
      <c r="T257" s="164"/>
      <c r="AT257" s="159" t="s">
        <v>270</v>
      </c>
      <c r="AU257" s="159" t="s">
        <v>87</v>
      </c>
      <c r="AV257" s="13" t="s">
        <v>268</v>
      </c>
      <c r="AW257" s="13" t="s">
        <v>32</v>
      </c>
      <c r="AX257" s="13" t="s">
        <v>85</v>
      </c>
      <c r="AY257" s="159" t="s">
        <v>262</v>
      </c>
    </row>
    <row r="258" spans="2:63" s="11" customFormat="1" ht="22.9" customHeight="1">
      <c r="B258" s="126"/>
      <c r="D258" s="127" t="s">
        <v>76</v>
      </c>
      <c r="E258" s="136" t="s">
        <v>5381</v>
      </c>
      <c r="F258" s="136" t="s">
        <v>5382</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396</v>
      </c>
      <c r="D259" s="138" t="s">
        <v>264</v>
      </c>
      <c r="E259" s="139" t="s">
        <v>4668</v>
      </c>
      <c r="F259" s="140" t="s">
        <v>5383</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492</v>
      </c>
    </row>
    <row r="260" spans="2:51" s="14" customFormat="1" ht="11.25">
      <c r="B260" s="165"/>
      <c r="D260" s="151" t="s">
        <v>270</v>
      </c>
      <c r="E260" s="166" t="s">
        <v>1</v>
      </c>
      <c r="F260" s="167" t="s">
        <v>5337</v>
      </c>
      <c r="H260" s="166" t="s">
        <v>1</v>
      </c>
      <c r="I260" s="168"/>
      <c r="L260" s="165"/>
      <c r="M260" s="169"/>
      <c r="T260" s="170"/>
      <c r="AT260" s="166" t="s">
        <v>270</v>
      </c>
      <c r="AU260" s="166" t="s">
        <v>87</v>
      </c>
      <c r="AV260" s="14" t="s">
        <v>85</v>
      </c>
      <c r="AW260" s="14" t="s">
        <v>32</v>
      </c>
      <c r="AX260" s="14" t="s">
        <v>77</v>
      </c>
      <c r="AY260" s="166" t="s">
        <v>262</v>
      </c>
    </row>
    <row r="261" spans="2:51" s="12" customFormat="1" ht="11.25">
      <c r="B261" s="150"/>
      <c r="D261" s="151" t="s">
        <v>270</v>
      </c>
      <c r="E261" s="152" t="s">
        <v>1</v>
      </c>
      <c r="F261" s="153" t="s">
        <v>5384</v>
      </c>
      <c r="H261" s="154">
        <v>35.4</v>
      </c>
      <c r="I261" s="155"/>
      <c r="L261" s="150"/>
      <c r="M261" s="156"/>
      <c r="T261" s="157"/>
      <c r="AT261" s="152" t="s">
        <v>270</v>
      </c>
      <c r="AU261" s="152" t="s">
        <v>87</v>
      </c>
      <c r="AV261" s="12" t="s">
        <v>87</v>
      </c>
      <c r="AW261" s="12" t="s">
        <v>32</v>
      </c>
      <c r="AX261" s="12" t="s">
        <v>77</v>
      </c>
      <c r="AY261" s="152" t="s">
        <v>262</v>
      </c>
    </row>
    <row r="262" spans="2:51" s="13" customFormat="1" ht="11.25">
      <c r="B262" s="158"/>
      <c r="D262" s="151" t="s">
        <v>270</v>
      </c>
      <c r="E262" s="159" t="s">
        <v>1</v>
      </c>
      <c r="F262" s="160" t="s">
        <v>273</v>
      </c>
      <c r="H262" s="161">
        <v>35.4</v>
      </c>
      <c r="I262" s="162"/>
      <c r="L262" s="158"/>
      <c r="M262" s="163"/>
      <c r="T262" s="164"/>
      <c r="AT262" s="159" t="s">
        <v>270</v>
      </c>
      <c r="AU262" s="159" t="s">
        <v>87</v>
      </c>
      <c r="AV262" s="13" t="s">
        <v>268</v>
      </c>
      <c r="AW262" s="13" t="s">
        <v>32</v>
      </c>
      <c r="AX262" s="13" t="s">
        <v>85</v>
      </c>
      <c r="AY262" s="159" t="s">
        <v>262</v>
      </c>
    </row>
    <row r="263" spans="2:65" s="1" customFormat="1" ht="21.75" customHeight="1">
      <c r="B263" s="32"/>
      <c r="C263" s="138" t="s">
        <v>400</v>
      </c>
      <c r="D263" s="138" t="s">
        <v>264</v>
      </c>
      <c r="E263" s="139" t="s">
        <v>5385</v>
      </c>
      <c r="F263" s="140" t="s">
        <v>5386</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503</v>
      </c>
    </row>
    <row r="264" spans="2:51" s="14" customFormat="1" ht="11.25">
      <c r="B264" s="165"/>
      <c r="D264" s="151" t="s">
        <v>270</v>
      </c>
      <c r="E264" s="166" t="s">
        <v>1</v>
      </c>
      <c r="F264" s="167" t="s">
        <v>5337</v>
      </c>
      <c r="H264" s="166" t="s">
        <v>1</v>
      </c>
      <c r="I264" s="168"/>
      <c r="L264" s="165"/>
      <c r="M264" s="169"/>
      <c r="T264" s="170"/>
      <c r="AT264" s="166" t="s">
        <v>270</v>
      </c>
      <c r="AU264" s="166" t="s">
        <v>87</v>
      </c>
      <c r="AV264" s="14" t="s">
        <v>85</v>
      </c>
      <c r="AW264" s="14" t="s">
        <v>32</v>
      </c>
      <c r="AX264" s="14" t="s">
        <v>77</v>
      </c>
      <c r="AY264" s="166" t="s">
        <v>262</v>
      </c>
    </row>
    <row r="265" spans="2:51" s="12" customFormat="1" ht="11.25">
      <c r="B265" s="150"/>
      <c r="D265" s="151" t="s">
        <v>270</v>
      </c>
      <c r="E265" s="152" t="s">
        <v>1</v>
      </c>
      <c r="F265" s="153" t="s">
        <v>5384</v>
      </c>
      <c r="H265" s="154">
        <v>35.4</v>
      </c>
      <c r="I265" s="155"/>
      <c r="L265" s="150"/>
      <c r="M265" s="156"/>
      <c r="T265" s="157"/>
      <c r="AT265" s="152" t="s">
        <v>270</v>
      </c>
      <c r="AU265" s="152" t="s">
        <v>87</v>
      </c>
      <c r="AV265" s="12" t="s">
        <v>87</v>
      </c>
      <c r="AW265" s="12" t="s">
        <v>32</v>
      </c>
      <c r="AX265" s="12" t="s">
        <v>77</v>
      </c>
      <c r="AY265" s="152" t="s">
        <v>262</v>
      </c>
    </row>
    <row r="266" spans="2:51" s="13" customFormat="1" ht="11.25">
      <c r="B266" s="158"/>
      <c r="D266" s="151" t="s">
        <v>270</v>
      </c>
      <c r="E266" s="159" t="s">
        <v>1</v>
      </c>
      <c r="F266" s="160" t="s">
        <v>273</v>
      </c>
      <c r="H266" s="161">
        <v>35.4</v>
      </c>
      <c r="I266" s="162"/>
      <c r="L266" s="158"/>
      <c r="M266" s="163"/>
      <c r="T266" s="164"/>
      <c r="AT266" s="159" t="s">
        <v>270</v>
      </c>
      <c r="AU266" s="159" t="s">
        <v>87</v>
      </c>
      <c r="AV266" s="13" t="s">
        <v>268</v>
      </c>
      <c r="AW266" s="13" t="s">
        <v>32</v>
      </c>
      <c r="AX266" s="13" t="s">
        <v>85</v>
      </c>
      <c r="AY266" s="159" t="s">
        <v>262</v>
      </c>
    </row>
    <row r="267" spans="2:65" s="1" customFormat="1" ht="24.2" customHeight="1">
      <c r="B267" s="32"/>
      <c r="C267" s="138" t="s">
        <v>7</v>
      </c>
      <c r="D267" s="138" t="s">
        <v>264</v>
      </c>
      <c r="E267" s="139" t="s">
        <v>4674</v>
      </c>
      <c r="F267" s="140" t="s">
        <v>4675</v>
      </c>
      <c r="G267" s="141" t="s">
        <v>303</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529</v>
      </c>
    </row>
    <row r="268" spans="2:51" s="14" customFormat="1" ht="11.25">
      <c r="B268" s="165"/>
      <c r="D268" s="151" t="s">
        <v>270</v>
      </c>
      <c r="E268" s="166" t="s">
        <v>1</v>
      </c>
      <c r="F268" s="167" t="s">
        <v>5337</v>
      </c>
      <c r="H268" s="166" t="s">
        <v>1</v>
      </c>
      <c r="I268" s="168"/>
      <c r="L268" s="165"/>
      <c r="M268" s="169"/>
      <c r="T268" s="170"/>
      <c r="AT268" s="166" t="s">
        <v>270</v>
      </c>
      <c r="AU268" s="166" t="s">
        <v>87</v>
      </c>
      <c r="AV268" s="14" t="s">
        <v>85</v>
      </c>
      <c r="AW268" s="14" t="s">
        <v>32</v>
      </c>
      <c r="AX268" s="14" t="s">
        <v>77</v>
      </c>
      <c r="AY268" s="166" t="s">
        <v>262</v>
      </c>
    </row>
    <row r="269" spans="2:51" s="12" customFormat="1" ht="11.25">
      <c r="B269" s="150"/>
      <c r="D269" s="151" t="s">
        <v>270</v>
      </c>
      <c r="E269" s="152" t="s">
        <v>1</v>
      </c>
      <c r="F269" s="153" t="s">
        <v>5387</v>
      </c>
      <c r="H269" s="154">
        <v>19.89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19.89</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407</v>
      </c>
      <c r="D271" s="138" t="s">
        <v>264</v>
      </c>
      <c r="E271" s="139" t="s">
        <v>5388</v>
      </c>
      <c r="F271" s="140" t="s">
        <v>5389</v>
      </c>
      <c r="G271" s="141" t="s">
        <v>303</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538</v>
      </c>
    </row>
    <row r="272" spans="2:51" s="14" customFormat="1" ht="11.25">
      <c r="B272" s="165"/>
      <c r="D272" s="151" t="s">
        <v>270</v>
      </c>
      <c r="E272" s="166" t="s">
        <v>1</v>
      </c>
      <c r="F272" s="167" t="s">
        <v>5337</v>
      </c>
      <c r="H272" s="166" t="s">
        <v>1</v>
      </c>
      <c r="I272" s="168"/>
      <c r="L272" s="165"/>
      <c r="M272" s="169"/>
      <c r="T272" s="170"/>
      <c r="AT272" s="166" t="s">
        <v>270</v>
      </c>
      <c r="AU272" s="166" t="s">
        <v>87</v>
      </c>
      <c r="AV272" s="14" t="s">
        <v>85</v>
      </c>
      <c r="AW272" s="14" t="s">
        <v>32</v>
      </c>
      <c r="AX272" s="14" t="s">
        <v>77</v>
      </c>
      <c r="AY272" s="166" t="s">
        <v>262</v>
      </c>
    </row>
    <row r="273" spans="2:51" s="12" customFormat="1" ht="11.25">
      <c r="B273" s="150"/>
      <c r="D273" s="151" t="s">
        <v>270</v>
      </c>
      <c r="E273" s="152" t="s">
        <v>1</v>
      </c>
      <c r="F273" s="153" t="s">
        <v>5390</v>
      </c>
      <c r="H273" s="154">
        <v>8.85</v>
      </c>
      <c r="I273" s="155"/>
      <c r="L273" s="150"/>
      <c r="M273" s="156"/>
      <c r="T273" s="157"/>
      <c r="AT273" s="152" t="s">
        <v>270</v>
      </c>
      <c r="AU273" s="152" t="s">
        <v>87</v>
      </c>
      <c r="AV273" s="12" t="s">
        <v>87</v>
      </c>
      <c r="AW273" s="12" t="s">
        <v>32</v>
      </c>
      <c r="AX273" s="12" t="s">
        <v>77</v>
      </c>
      <c r="AY273" s="152" t="s">
        <v>262</v>
      </c>
    </row>
    <row r="274" spans="2:51" s="13" customFormat="1" ht="11.25">
      <c r="B274" s="158"/>
      <c r="D274" s="151" t="s">
        <v>270</v>
      </c>
      <c r="E274" s="159" t="s">
        <v>1</v>
      </c>
      <c r="F274" s="160" t="s">
        <v>273</v>
      </c>
      <c r="H274" s="161">
        <v>8.85</v>
      </c>
      <c r="I274" s="162"/>
      <c r="L274" s="158"/>
      <c r="M274" s="163"/>
      <c r="T274" s="164"/>
      <c r="AT274" s="159" t="s">
        <v>270</v>
      </c>
      <c r="AU274" s="159" t="s">
        <v>87</v>
      </c>
      <c r="AV274" s="13" t="s">
        <v>268</v>
      </c>
      <c r="AW274" s="13" t="s">
        <v>32</v>
      </c>
      <c r="AX274" s="13" t="s">
        <v>85</v>
      </c>
      <c r="AY274" s="159" t="s">
        <v>262</v>
      </c>
    </row>
    <row r="275" spans="2:65" s="1" customFormat="1" ht="16.5" customHeight="1">
      <c r="B275" s="32"/>
      <c r="C275" s="138" t="s">
        <v>413</v>
      </c>
      <c r="D275" s="138" t="s">
        <v>264</v>
      </c>
      <c r="E275" s="139" t="s">
        <v>5391</v>
      </c>
      <c r="F275" s="140" t="s">
        <v>5392</v>
      </c>
      <c r="G275" s="141" t="s">
        <v>416</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549</v>
      </c>
    </row>
    <row r="276" spans="2:51" s="14" customFormat="1" ht="11.25">
      <c r="B276" s="165"/>
      <c r="D276" s="151" t="s">
        <v>270</v>
      </c>
      <c r="E276" s="166" t="s">
        <v>1</v>
      </c>
      <c r="F276" s="167" t="s">
        <v>5337</v>
      </c>
      <c r="H276" s="166" t="s">
        <v>1</v>
      </c>
      <c r="I276" s="168"/>
      <c r="L276" s="165"/>
      <c r="M276" s="169"/>
      <c r="T276" s="170"/>
      <c r="AT276" s="166" t="s">
        <v>270</v>
      </c>
      <c r="AU276" s="166" t="s">
        <v>87</v>
      </c>
      <c r="AV276" s="14" t="s">
        <v>85</v>
      </c>
      <c r="AW276" s="14" t="s">
        <v>32</v>
      </c>
      <c r="AX276" s="14" t="s">
        <v>77</v>
      </c>
      <c r="AY276" s="166" t="s">
        <v>262</v>
      </c>
    </row>
    <row r="277" spans="2:51" s="12" customFormat="1" ht="11.25">
      <c r="B277" s="150"/>
      <c r="D277" s="151" t="s">
        <v>270</v>
      </c>
      <c r="E277" s="152" t="s">
        <v>1</v>
      </c>
      <c r="F277" s="153" t="s">
        <v>5393</v>
      </c>
      <c r="H277" s="154">
        <v>39.4</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39.4</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423</v>
      </c>
      <c r="D279" s="138" t="s">
        <v>264</v>
      </c>
      <c r="E279" s="139" t="s">
        <v>5394</v>
      </c>
      <c r="F279" s="140" t="s">
        <v>5395</v>
      </c>
      <c r="G279" s="141" t="s">
        <v>303</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563</v>
      </c>
    </row>
    <row r="280" spans="2:65" s="1" customFormat="1" ht="24.2" customHeight="1">
      <c r="B280" s="32"/>
      <c r="C280" s="138" t="s">
        <v>426</v>
      </c>
      <c r="D280" s="138" t="s">
        <v>264</v>
      </c>
      <c r="E280" s="139" t="s">
        <v>5396</v>
      </c>
      <c r="F280" s="140" t="s">
        <v>5397</v>
      </c>
      <c r="G280" s="141" t="s">
        <v>303</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571</v>
      </c>
    </row>
    <row r="281" spans="2:65" s="1" customFormat="1" ht="24.2" customHeight="1">
      <c r="B281" s="32"/>
      <c r="C281" s="138" t="s">
        <v>431</v>
      </c>
      <c r="D281" s="138" t="s">
        <v>264</v>
      </c>
      <c r="E281" s="139" t="s">
        <v>5398</v>
      </c>
      <c r="F281" s="140" t="s">
        <v>5399</v>
      </c>
      <c r="G281" s="141" t="s">
        <v>303</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592</v>
      </c>
    </row>
    <row r="282" spans="2:47" s="1" customFormat="1" ht="29.25">
      <c r="B282" s="32"/>
      <c r="D282" s="151" t="s">
        <v>708</v>
      </c>
      <c r="F282" s="187" t="s">
        <v>5400</v>
      </c>
      <c r="I282" s="188"/>
      <c r="L282" s="32"/>
      <c r="M282" s="189"/>
      <c r="T282" s="56"/>
      <c r="AT282" s="17" t="s">
        <v>708</v>
      </c>
      <c r="AU282" s="17" t="s">
        <v>87</v>
      </c>
    </row>
    <row r="283" spans="2:63" s="11" customFormat="1" ht="22.9" customHeight="1">
      <c r="B283" s="126"/>
      <c r="D283" s="127" t="s">
        <v>76</v>
      </c>
      <c r="E283" s="136" t="s">
        <v>304</v>
      </c>
      <c r="F283" s="136" t="s">
        <v>4691</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436</v>
      </c>
      <c r="D284" s="138" t="s">
        <v>264</v>
      </c>
      <c r="E284" s="139" t="s">
        <v>4799</v>
      </c>
      <c r="F284" s="140" t="s">
        <v>4800</v>
      </c>
      <c r="G284" s="141" t="s">
        <v>416</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615</v>
      </c>
    </row>
    <row r="285" spans="2:47" s="1" customFormat="1" ht="39">
      <c r="B285" s="32"/>
      <c r="D285" s="151" t="s">
        <v>708</v>
      </c>
      <c r="F285" s="187" t="s">
        <v>4801</v>
      </c>
      <c r="I285" s="188"/>
      <c r="L285" s="32"/>
      <c r="M285" s="189"/>
      <c r="T285" s="56"/>
      <c r="AT285" s="17" t="s">
        <v>708</v>
      </c>
      <c r="AU285" s="17" t="s">
        <v>87</v>
      </c>
    </row>
    <row r="286" spans="2:51" s="12" customFormat="1" ht="11.25">
      <c r="B286" s="150"/>
      <c r="D286" s="151" t="s">
        <v>270</v>
      </c>
      <c r="E286" s="152" t="s">
        <v>1</v>
      </c>
      <c r="F286" s="153" t="s">
        <v>5401</v>
      </c>
      <c r="H286" s="154">
        <v>57.2</v>
      </c>
      <c r="I286" s="155"/>
      <c r="L286" s="150"/>
      <c r="M286" s="156"/>
      <c r="T286" s="157"/>
      <c r="AT286" s="152" t="s">
        <v>270</v>
      </c>
      <c r="AU286" s="152" t="s">
        <v>87</v>
      </c>
      <c r="AV286" s="12" t="s">
        <v>87</v>
      </c>
      <c r="AW286" s="12" t="s">
        <v>32</v>
      </c>
      <c r="AX286" s="12" t="s">
        <v>77</v>
      </c>
      <c r="AY286" s="152" t="s">
        <v>262</v>
      </c>
    </row>
    <row r="287" spans="2:51" s="13" customFormat="1" ht="11.25">
      <c r="B287" s="158"/>
      <c r="D287" s="151" t="s">
        <v>270</v>
      </c>
      <c r="E287" s="159" t="s">
        <v>1</v>
      </c>
      <c r="F287" s="160" t="s">
        <v>273</v>
      </c>
      <c r="H287" s="161">
        <v>57.2</v>
      </c>
      <c r="I287" s="162"/>
      <c r="L287" s="158"/>
      <c r="M287" s="163"/>
      <c r="T287" s="164"/>
      <c r="AT287" s="159" t="s">
        <v>270</v>
      </c>
      <c r="AU287" s="159" t="s">
        <v>87</v>
      </c>
      <c r="AV287" s="13" t="s">
        <v>268</v>
      </c>
      <c r="AW287" s="13" t="s">
        <v>32</v>
      </c>
      <c r="AX287" s="13" t="s">
        <v>85</v>
      </c>
      <c r="AY287" s="159" t="s">
        <v>262</v>
      </c>
    </row>
    <row r="288" spans="2:65" s="1" customFormat="1" ht="21.75" customHeight="1">
      <c r="B288" s="32"/>
      <c r="C288" s="138" t="s">
        <v>441</v>
      </c>
      <c r="D288" s="138" t="s">
        <v>264</v>
      </c>
      <c r="E288" s="139" t="s">
        <v>4980</v>
      </c>
      <c r="F288" s="140" t="s">
        <v>4981</v>
      </c>
      <c r="G288" s="141" t="s">
        <v>684</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631</v>
      </c>
    </row>
    <row r="289" spans="2:51" s="14" customFormat="1" ht="11.25">
      <c r="B289" s="165"/>
      <c r="D289" s="151" t="s">
        <v>270</v>
      </c>
      <c r="E289" s="166" t="s">
        <v>1</v>
      </c>
      <c r="F289" s="167" t="s">
        <v>5370</v>
      </c>
      <c r="H289" s="166" t="s">
        <v>1</v>
      </c>
      <c r="I289" s="168"/>
      <c r="L289" s="165"/>
      <c r="M289" s="169"/>
      <c r="T289" s="170"/>
      <c r="AT289" s="166" t="s">
        <v>270</v>
      </c>
      <c r="AU289" s="166" t="s">
        <v>87</v>
      </c>
      <c r="AV289" s="14" t="s">
        <v>85</v>
      </c>
      <c r="AW289" s="14" t="s">
        <v>32</v>
      </c>
      <c r="AX289" s="14" t="s">
        <v>77</v>
      </c>
      <c r="AY289" s="166" t="s">
        <v>262</v>
      </c>
    </row>
    <row r="290" spans="2:51" s="12" customFormat="1" ht="11.25">
      <c r="B290" s="150"/>
      <c r="D290" s="151" t="s">
        <v>270</v>
      </c>
      <c r="E290" s="152" t="s">
        <v>1</v>
      </c>
      <c r="F290" s="153" t="s">
        <v>5402</v>
      </c>
      <c r="H290" s="154">
        <v>1</v>
      </c>
      <c r="I290" s="155"/>
      <c r="L290" s="150"/>
      <c r="M290" s="156"/>
      <c r="T290" s="157"/>
      <c r="AT290" s="152" t="s">
        <v>270</v>
      </c>
      <c r="AU290" s="152" t="s">
        <v>87</v>
      </c>
      <c r="AV290" s="12" t="s">
        <v>87</v>
      </c>
      <c r="AW290" s="12" t="s">
        <v>32</v>
      </c>
      <c r="AX290" s="12" t="s">
        <v>77</v>
      </c>
      <c r="AY290" s="152" t="s">
        <v>262</v>
      </c>
    </row>
    <row r="291" spans="2:51" s="13" customFormat="1" ht="11.25">
      <c r="B291" s="158"/>
      <c r="D291" s="151" t="s">
        <v>270</v>
      </c>
      <c r="E291" s="159" t="s">
        <v>1</v>
      </c>
      <c r="F291" s="160" t="s">
        <v>273</v>
      </c>
      <c r="H291" s="161">
        <v>1</v>
      </c>
      <c r="I291" s="162"/>
      <c r="L291" s="158"/>
      <c r="M291" s="163"/>
      <c r="T291" s="164"/>
      <c r="AT291" s="159" t="s">
        <v>270</v>
      </c>
      <c r="AU291" s="159" t="s">
        <v>87</v>
      </c>
      <c r="AV291" s="13" t="s">
        <v>268</v>
      </c>
      <c r="AW291" s="13" t="s">
        <v>32</v>
      </c>
      <c r="AX291" s="13" t="s">
        <v>85</v>
      </c>
      <c r="AY291" s="159" t="s">
        <v>262</v>
      </c>
    </row>
    <row r="292" spans="2:65" s="1" customFormat="1" ht="16.5" customHeight="1">
      <c r="B292" s="32"/>
      <c r="C292" s="138" t="s">
        <v>446</v>
      </c>
      <c r="D292" s="138" t="s">
        <v>264</v>
      </c>
      <c r="E292" s="139" t="s">
        <v>4803</v>
      </c>
      <c r="F292" s="140" t="s">
        <v>4804</v>
      </c>
      <c r="G292" s="141" t="s">
        <v>416</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646</v>
      </c>
    </row>
    <row r="293" spans="2:47" s="1" customFormat="1" ht="39">
      <c r="B293" s="32"/>
      <c r="D293" s="151" t="s">
        <v>708</v>
      </c>
      <c r="F293" s="187" t="s">
        <v>4805</v>
      </c>
      <c r="I293" s="188"/>
      <c r="L293" s="32"/>
      <c r="M293" s="189"/>
      <c r="T293" s="56"/>
      <c r="AT293" s="17" t="s">
        <v>708</v>
      </c>
      <c r="AU293" s="17" t="s">
        <v>87</v>
      </c>
    </row>
    <row r="294" spans="2:51" s="12" customFormat="1" ht="11.25">
      <c r="B294" s="150"/>
      <c r="D294" s="151" t="s">
        <v>270</v>
      </c>
      <c r="E294" s="152" t="s">
        <v>1</v>
      </c>
      <c r="F294" s="153" t="s">
        <v>5401</v>
      </c>
      <c r="H294" s="154">
        <v>57.2</v>
      </c>
      <c r="I294" s="155"/>
      <c r="L294" s="150"/>
      <c r="M294" s="156"/>
      <c r="T294" s="157"/>
      <c r="AT294" s="152" t="s">
        <v>270</v>
      </c>
      <c r="AU294" s="152" t="s">
        <v>87</v>
      </c>
      <c r="AV294" s="12" t="s">
        <v>87</v>
      </c>
      <c r="AW294" s="12" t="s">
        <v>32</v>
      </c>
      <c r="AX294" s="12" t="s">
        <v>77</v>
      </c>
      <c r="AY294" s="152" t="s">
        <v>262</v>
      </c>
    </row>
    <row r="295" spans="2:51" s="13" customFormat="1" ht="11.25">
      <c r="B295" s="158"/>
      <c r="D295" s="151" t="s">
        <v>270</v>
      </c>
      <c r="E295" s="159" t="s">
        <v>1</v>
      </c>
      <c r="F295" s="160" t="s">
        <v>273</v>
      </c>
      <c r="H295" s="161">
        <v>57.2</v>
      </c>
      <c r="I295" s="162"/>
      <c r="L295" s="158"/>
      <c r="M295" s="163"/>
      <c r="T295" s="164"/>
      <c r="AT295" s="159" t="s">
        <v>270</v>
      </c>
      <c r="AU295" s="159" t="s">
        <v>87</v>
      </c>
      <c r="AV295" s="13" t="s">
        <v>268</v>
      </c>
      <c r="AW295" s="13" t="s">
        <v>32</v>
      </c>
      <c r="AX295" s="13" t="s">
        <v>85</v>
      </c>
      <c r="AY295" s="159" t="s">
        <v>262</v>
      </c>
    </row>
    <row r="296" spans="2:65" s="1" customFormat="1" ht="24.2" customHeight="1">
      <c r="B296" s="32"/>
      <c r="C296" s="138" t="s">
        <v>451</v>
      </c>
      <c r="D296" s="138" t="s">
        <v>264</v>
      </c>
      <c r="E296" s="139" t="s">
        <v>5403</v>
      </c>
      <c r="F296" s="140" t="s">
        <v>5404</v>
      </c>
      <c r="G296" s="141" t="s">
        <v>684</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656</v>
      </c>
    </row>
    <row r="297" spans="2:47" s="1" customFormat="1" ht="48.75">
      <c r="B297" s="32"/>
      <c r="D297" s="151" t="s">
        <v>708</v>
      </c>
      <c r="F297" s="187" t="s">
        <v>5405</v>
      </c>
      <c r="I297" s="188"/>
      <c r="L297" s="32"/>
      <c r="M297" s="189"/>
      <c r="T297" s="56"/>
      <c r="AT297" s="17" t="s">
        <v>708</v>
      </c>
      <c r="AU297" s="17" t="s">
        <v>87</v>
      </c>
    </row>
    <row r="298" spans="2:51" s="14" customFormat="1" ht="11.25">
      <c r="B298" s="165"/>
      <c r="D298" s="151" t="s">
        <v>270</v>
      </c>
      <c r="E298" s="166" t="s">
        <v>1</v>
      </c>
      <c r="F298" s="167" t="s">
        <v>5370</v>
      </c>
      <c r="H298" s="166" t="s">
        <v>1</v>
      </c>
      <c r="I298" s="168"/>
      <c r="L298" s="165"/>
      <c r="M298" s="169"/>
      <c r="T298" s="170"/>
      <c r="AT298" s="166" t="s">
        <v>270</v>
      </c>
      <c r="AU298" s="166" t="s">
        <v>87</v>
      </c>
      <c r="AV298" s="14" t="s">
        <v>85</v>
      </c>
      <c r="AW298" s="14" t="s">
        <v>32</v>
      </c>
      <c r="AX298" s="14" t="s">
        <v>77</v>
      </c>
      <c r="AY298" s="166" t="s">
        <v>262</v>
      </c>
    </row>
    <row r="299" spans="2:51" s="12" customFormat="1" ht="11.25">
      <c r="B299" s="150"/>
      <c r="D299" s="151" t="s">
        <v>270</v>
      </c>
      <c r="E299" s="152" t="s">
        <v>1</v>
      </c>
      <c r="F299" s="153" t="s">
        <v>5406</v>
      </c>
      <c r="H299" s="154">
        <v>1</v>
      </c>
      <c r="I299" s="155"/>
      <c r="L299" s="150"/>
      <c r="M299" s="156"/>
      <c r="T299" s="157"/>
      <c r="AT299" s="152" t="s">
        <v>270</v>
      </c>
      <c r="AU299" s="152" t="s">
        <v>87</v>
      </c>
      <c r="AV299" s="12" t="s">
        <v>87</v>
      </c>
      <c r="AW299" s="12" t="s">
        <v>32</v>
      </c>
      <c r="AX299" s="12" t="s">
        <v>77</v>
      </c>
      <c r="AY299" s="152" t="s">
        <v>262</v>
      </c>
    </row>
    <row r="300" spans="2:51" s="13" customFormat="1" ht="11.25">
      <c r="B300" s="158"/>
      <c r="D300" s="151" t="s">
        <v>270</v>
      </c>
      <c r="E300" s="159" t="s">
        <v>1</v>
      </c>
      <c r="F300" s="160" t="s">
        <v>273</v>
      </c>
      <c r="H300" s="161">
        <v>1</v>
      </c>
      <c r="I300" s="162"/>
      <c r="L300" s="158"/>
      <c r="M300" s="163"/>
      <c r="T300" s="164"/>
      <c r="AT300" s="159" t="s">
        <v>270</v>
      </c>
      <c r="AU300" s="159" t="s">
        <v>87</v>
      </c>
      <c r="AV300" s="13" t="s">
        <v>268</v>
      </c>
      <c r="AW300" s="13" t="s">
        <v>32</v>
      </c>
      <c r="AX300" s="13" t="s">
        <v>85</v>
      </c>
      <c r="AY300" s="159" t="s">
        <v>262</v>
      </c>
    </row>
    <row r="301" spans="2:65" s="1" customFormat="1" ht="24.2" customHeight="1">
      <c r="B301" s="32"/>
      <c r="C301" s="138" t="s">
        <v>189</v>
      </c>
      <c r="D301" s="138" t="s">
        <v>264</v>
      </c>
      <c r="E301" s="139" t="s">
        <v>4806</v>
      </c>
      <c r="F301" s="140" t="s">
        <v>4807</v>
      </c>
      <c r="G301" s="141" t="s">
        <v>684</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664</v>
      </c>
    </row>
    <row r="302" spans="2:47" s="1" customFormat="1" ht="48.75">
      <c r="B302" s="32"/>
      <c r="D302" s="151" t="s">
        <v>708</v>
      </c>
      <c r="F302" s="187" t="s">
        <v>4808</v>
      </c>
      <c r="I302" s="188"/>
      <c r="L302" s="32"/>
      <c r="M302" s="189"/>
      <c r="T302" s="56"/>
      <c r="AT302" s="17" t="s">
        <v>708</v>
      </c>
      <c r="AU302" s="17" t="s">
        <v>87</v>
      </c>
    </row>
    <row r="303" spans="2:51" s="14" customFormat="1" ht="11.25">
      <c r="B303" s="165"/>
      <c r="D303" s="151" t="s">
        <v>270</v>
      </c>
      <c r="E303" s="166" t="s">
        <v>1</v>
      </c>
      <c r="F303" s="167" t="s">
        <v>5370</v>
      </c>
      <c r="H303" s="166" t="s">
        <v>1</v>
      </c>
      <c r="I303" s="168"/>
      <c r="L303" s="165"/>
      <c r="M303" s="169"/>
      <c r="T303" s="170"/>
      <c r="AT303" s="166" t="s">
        <v>270</v>
      </c>
      <c r="AU303" s="166" t="s">
        <v>87</v>
      </c>
      <c r="AV303" s="14" t="s">
        <v>85</v>
      </c>
      <c r="AW303" s="14" t="s">
        <v>32</v>
      </c>
      <c r="AX303" s="14" t="s">
        <v>77</v>
      </c>
      <c r="AY303" s="166" t="s">
        <v>262</v>
      </c>
    </row>
    <row r="304" spans="2:51" s="12" customFormat="1" ht="11.25">
      <c r="B304" s="150"/>
      <c r="D304" s="151" t="s">
        <v>270</v>
      </c>
      <c r="E304" s="152" t="s">
        <v>1</v>
      </c>
      <c r="F304" s="153" t="s">
        <v>5407</v>
      </c>
      <c r="H304" s="154">
        <v>3</v>
      </c>
      <c r="I304" s="155"/>
      <c r="L304" s="150"/>
      <c r="M304" s="156"/>
      <c r="T304" s="157"/>
      <c r="AT304" s="152" t="s">
        <v>270</v>
      </c>
      <c r="AU304" s="152" t="s">
        <v>87</v>
      </c>
      <c r="AV304" s="12" t="s">
        <v>87</v>
      </c>
      <c r="AW304" s="12" t="s">
        <v>32</v>
      </c>
      <c r="AX304" s="12" t="s">
        <v>77</v>
      </c>
      <c r="AY304" s="152" t="s">
        <v>262</v>
      </c>
    </row>
    <row r="305" spans="2:51" s="12" customFormat="1" ht="11.25">
      <c r="B305" s="150"/>
      <c r="D305" s="151" t="s">
        <v>270</v>
      </c>
      <c r="E305" s="152" t="s">
        <v>1</v>
      </c>
      <c r="F305" s="153" t="s">
        <v>5408</v>
      </c>
      <c r="H305" s="154">
        <v>4</v>
      </c>
      <c r="I305" s="155"/>
      <c r="L305" s="150"/>
      <c r="M305" s="156"/>
      <c r="T305" s="157"/>
      <c r="AT305" s="152" t="s">
        <v>270</v>
      </c>
      <c r="AU305" s="152" t="s">
        <v>87</v>
      </c>
      <c r="AV305" s="12" t="s">
        <v>87</v>
      </c>
      <c r="AW305" s="12" t="s">
        <v>32</v>
      </c>
      <c r="AX305" s="12" t="s">
        <v>77</v>
      </c>
      <c r="AY305" s="152" t="s">
        <v>262</v>
      </c>
    </row>
    <row r="306" spans="2:51" s="13" customFormat="1" ht="11.25">
      <c r="B306" s="158"/>
      <c r="D306" s="151" t="s">
        <v>270</v>
      </c>
      <c r="E306" s="159" t="s">
        <v>1</v>
      </c>
      <c r="F306" s="160" t="s">
        <v>273</v>
      </c>
      <c r="H306" s="161">
        <v>7</v>
      </c>
      <c r="I306" s="162"/>
      <c r="L306" s="158"/>
      <c r="M306" s="163"/>
      <c r="T306" s="164"/>
      <c r="AT306" s="159" t="s">
        <v>270</v>
      </c>
      <c r="AU306" s="159" t="s">
        <v>87</v>
      </c>
      <c r="AV306" s="13" t="s">
        <v>268</v>
      </c>
      <c r="AW306" s="13" t="s">
        <v>32</v>
      </c>
      <c r="AX306" s="13" t="s">
        <v>85</v>
      </c>
      <c r="AY306" s="159" t="s">
        <v>262</v>
      </c>
    </row>
    <row r="307" spans="2:65" s="1" customFormat="1" ht="24.2" customHeight="1">
      <c r="B307" s="32"/>
      <c r="C307" s="138" t="s">
        <v>459</v>
      </c>
      <c r="D307" s="138" t="s">
        <v>264</v>
      </c>
      <c r="E307" s="139" t="s">
        <v>4810</v>
      </c>
      <c r="F307" s="140" t="s">
        <v>4811</v>
      </c>
      <c r="G307" s="141" t="s">
        <v>684</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677</v>
      </c>
    </row>
    <row r="308" spans="2:47" s="1" customFormat="1" ht="39">
      <c r="B308" s="32"/>
      <c r="D308" s="151" t="s">
        <v>708</v>
      </c>
      <c r="F308" s="187" t="s">
        <v>4812</v>
      </c>
      <c r="I308" s="188"/>
      <c r="L308" s="32"/>
      <c r="M308" s="189"/>
      <c r="T308" s="56"/>
      <c r="AT308" s="17" t="s">
        <v>708</v>
      </c>
      <c r="AU308" s="17" t="s">
        <v>87</v>
      </c>
    </row>
    <row r="309" spans="2:51" s="14" customFormat="1" ht="11.25">
      <c r="B309" s="165"/>
      <c r="D309" s="151" t="s">
        <v>270</v>
      </c>
      <c r="E309" s="166" t="s">
        <v>1</v>
      </c>
      <c r="F309" s="167" t="s">
        <v>5370</v>
      </c>
      <c r="H309" s="166" t="s">
        <v>1</v>
      </c>
      <c r="I309" s="168"/>
      <c r="L309" s="165"/>
      <c r="M309" s="169"/>
      <c r="T309" s="170"/>
      <c r="AT309" s="166" t="s">
        <v>270</v>
      </c>
      <c r="AU309" s="166" t="s">
        <v>87</v>
      </c>
      <c r="AV309" s="14" t="s">
        <v>85</v>
      </c>
      <c r="AW309" s="14" t="s">
        <v>32</v>
      </c>
      <c r="AX309" s="14" t="s">
        <v>77</v>
      </c>
      <c r="AY309" s="166" t="s">
        <v>262</v>
      </c>
    </row>
    <row r="310" spans="2:51" s="12" customFormat="1" ht="11.25">
      <c r="B310" s="150"/>
      <c r="D310" s="151" t="s">
        <v>270</v>
      </c>
      <c r="E310" s="152" t="s">
        <v>1</v>
      </c>
      <c r="F310" s="153" t="s">
        <v>5409</v>
      </c>
      <c r="H310" s="154">
        <v>3</v>
      </c>
      <c r="I310" s="155"/>
      <c r="L310" s="150"/>
      <c r="M310" s="156"/>
      <c r="T310" s="157"/>
      <c r="AT310" s="152" t="s">
        <v>270</v>
      </c>
      <c r="AU310" s="152" t="s">
        <v>87</v>
      </c>
      <c r="AV310" s="12" t="s">
        <v>87</v>
      </c>
      <c r="AW310" s="12" t="s">
        <v>32</v>
      </c>
      <c r="AX310" s="12" t="s">
        <v>77</v>
      </c>
      <c r="AY310" s="152" t="s">
        <v>262</v>
      </c>
    </row>
    <row r="311" spans="2:51" s="12" customFormat="1" ht="11.25">
      <c r="B311" s="150"/>
      <c r="D311" s="151" t="s">
        <v>270</v>
      </c>
      <c r="E311" s="152" t="s">
        <v>1</v>
      </c>
      <c r="F311" s="153" t="s">
        <v>5410</v>
      </c>
      <c r="H311" s="154">
        <v>1</v>
      </c>
      <c r="I311" s="155"/>
      <c r="L311" s="150"/>
      <c r="M311" s="156"/>
      <c r="T311" s="157"/>
      <c r="AT311" s="152" t="s">
        <v>270</v>
      </c>
      <c r="AU311" s="152" t="s">
        <v>87</v>
      </c>
      <c r="AV311" s="12" t="s">
        <v>87</v>
      </c>
      <c r="AW311" s="12" t="s">
        <v>32</v>
      </c>
      <c r="AX311" s="12" t="s">
        <v>77</v>
      </c>
      <c r="AY311" s="152" t="s">
        <v>262</v>
      </c>
    </row>
    <row r="312" spans="2:51" s="13" customFormat="1" ht="11.25">
      <c r="B312" s="158"/>
      <c r="D312" s="151" t="s">
        <v>270</v>
      </c>
      <c r="E312" s="159" t="s">
        <v>1</v>
      </c>
      <c r="F312" s="160" t="s">
        <v>273</v>
      </c>
      <c r="H312" s="161">
        <v>4</v>
      </c>
      <c r="I312" s="162"/>
      <c r="L312" s="158"/>
      <c r="M312" s="163"/>
      <c r="T312" s="164"/>
      <c r="AT312" s="159" t="s">
        <v>270</v>
      </c>
      <c r="AU312" s="159" t="s">
        <v>87</v>
      </c>
      <c r="AV312" s="13" t="s">
        <v>268</v>
      </c>
      <c r="AW312" s="13" t="s">
        <v>32</v>
      </c>
      <c r="AX312" s="13" t="s">
        <v>85</v>
      </c>
      <c r="AY312" s="159" t="s">
        <v>262</v>
      </c>
    </row>
    <row r="313" spans="2:65" s="1" customFormat="1" ht="24.2" customHeight="1">
      <c r="B313" s="32"/>
      <c r="C313" s="138" t="s">
        <v>467</v>
      </c>
      <c r="D313" s="138" t="s">
        <v>264</v>
      </c>
      <c r="E313" s="139" t="s">
        <v>4814</v>
      </c>
      <c r="F313" s="140" t="s">
        <v>4815</v>
      </c>
      <c r="G313" s="141" t="s">
        <v>684</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686</v>
      </c>
    </row>
    <row r="314" spans="2:47" s="1" customFormat="1" ht="39">
      <c r="B314" s="32"/>
      <c r="D314" s="151" t="s">
        <v>708</v>
      </c>
      <c r="F314" s="187" t="s">
        <v>4816</v>
      </c>
      <c r="I314" s="188"/>
      <c r="L314" s="32"/>
      <c r="M314" s="189"/>
      <c r="T314" s="56"/>
      <c r="AT314" s="17" t="s">
        <v>708</v>
      </c>
      <c r="AU314" s="17" t="s">
        <v>87</v>
      </c>
    </row>
    <row r="315" spans="2:51" s="14" customFormat="1" ht="11.25">
      <c r="B315" s="165"/>
      <c r="D315" s="151" t="s">
        <v>270</v>
      </c>
      <c r="E315" s="166" t="s">
        <v>1</v>
      </c>
      <c r="F315" s="167" t="s">
        <v>5370</v>
      </c>
      <c r="H315" s="166" t="s">
        <v>1</v>
      </c>
      <c r="I315" s="168"/>
      <c r="L315" s="165"/>
      <c r="M315" s="169"/>
      <c r="T315" s="170"/>
      <c r="AT315" s="166" t="s">
        <v>270</v>
      </c>
      <c r="AU315" s="166" t="s">
        <v>87</v>
      </c>
      <c r="AV315" s="14" t="s">
        <v>85</v>
      </c>
      <c r="AW315" s="14" t="s">
        <v>32</v>
      </c>
      <c r="AX315" s="14" t="s">
        <v>77</v>
      </c>
      <c r="AY315" s="166" t="s">
        <v>262</v>
      </c>
    </row>
    <row r="316" spans="2:51" s="12" customFormat="1" ht="11.25">
      <c r="B316" s="150"/>
      <c r="D316" s="151" t="s">
        <v>270</v>
      </c>
      <c r="E316" s="152" t="s">
        <v>1</v>
      </c>
      <c r="F316" s="153" t="s">
        <v>5411</v>
      </c>
      <c r="H316" s="154">
        <v>4</v>
      </c>
      <c r="I316" s="155"/>
      <c r="L316" s="150"/>
      <c r="M316" s="156"/>
      <c r="T316" s="157"/>
      <c r="AT316" s="152" t="s">
        <v>270</v>
      </c>
      <c r="AU316" s="152" t="s">
        <v>87</v>
      </c>
      <c r="AV316" s="12" t="s">
        <v>87</v>
      </c>
      <c r="AW316" s="12" t="s">
        <v>32</v>
      </c>
      <c r="AX316" s="12" t="s">
        <v>77</v>
      </c>
      <c r="AY316" s="152" t="s">
        <v>262</v>
      </c>
    </row>
    <row r="317" spans="2:51" s="13" customFormat="1" ht="11.25">
      <c r="B317" s="158"/>
      <c r="D317" s="151" t="s">
        <v>270</v>
      </c>
      <c r="E317" s="159" t="s">
        <v>1</v>
      </c>
      <c r="F317" s="160" t="s">
        <v>273</v>
      </c>
      <c r="H317" s="161">
        <v>4</v>
      </c>
      <c r="I317" s="162"/>
      <c r="L317" s="158"/>
      <c r="M317" s="163"/>
      <c r="T317" s="164"/>
      <c r="AT317" s="159" t="s">
        <v>270</v>
      </c>
      <c r="AU317" s="159" t="s">
        <v>87</v>
      </c>
      <c r="AV317" s="13" t="s">
        <v>268</v>
      </c>
      <c r="AW317" s="13" t="s">
        <v>32</v>
      </c>
      <c r="AX317" s="13" t="s">
        <v>85</v>
      </c>
      <c r="AY317" s="159" t="s">
        <v>262</v>
      </c>
    </row>
    <row r="318" spans="2:65" s="1" customFormat="1" ht="16.5" customHeight="1">
      <c r="B318" s="32"/>
      <c r="C318" s="138" t="s">
        <v>472</v>
      </c>
      <c r="D318" s="138" t="s">
        <v>264</v>
      </c>
      <c r="E318" s="139" t="s">
        <v>4819</v>
      </c>
      <c r="F318" s="140" t="s">
        <v>4820</v>
      </c>
      <c r="G318" s="141" t="s">
        <v>684</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694</v>
      </c>
    </row>
    <row r="319" spans="2:65" s="1" customFormat="1" ht="16.5" customHeight="1">
      <c r="B319" s="32"/>
      <c r="C319" s="138" t="s">
        <v>476</v>
      </c>
      <c r="D319" s="138" t="s">
        <v>264</v>
      </c>
      <c r="E319" s="139" t="s">
        <v>4821</v>
      </c>
      <c r="F319" s="140" t="s">
        <v>4822</v>
      </c>
      <c r="G319" s="141" t="s">
        <v>684</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703</v>
      </c>
    </row>
    <row r="320" spans="2:51" s="12" customFormat="1" ht="11.25">
      <c r="B320" s="150"/>
      <c r="D320" s="151" t="s">
        <v>270</v>
      </c>
      <c r="E320" s="152" t="s">
        <v>1</v>
      </c>
      <c r="F320" s="153" t="s">
        <v>5412</v>
      </c>
      <c r="H320" s="154">
        <v>58.92</v>
      </c>
      <c r="I320" s="155"/>
      <c r="L320" s="150"/>
      <c r="M320" s="156"/>
      <c r="T320" s="157"/>
      <c r="AT320" s="152" t="s">
        <v>270</v>
      </c>
      <c r="AU320" s="152" t="s">
        <v>87</v>
      </c>
      <c r="AV320" s="12" t="s">
        <v>87</v>
      </c>
      <c r="AW320" s="12" t="s">
        <v>32</v>
      </c>
      <c r="AX320" s="12" t="s">
        <v>77</v>
      </c>
      <c r="AY320" s="152" t="s">
        <v>262</v>
      </c>
    </row>
    <row r="321" spans="2:51" s="13" customFormat="1" ht="11.25">
      <c r="B321" s="158"/>
      <c r="D321" s="151" t="s">
        <v>270</v>
      </c>
      <c r="E321" s="159" t="s">
        <v>1</v>
      </c>
      <c r="F321" s="160" t="s">
        <v>273</v>
      </c>
      <c r="H321" s="161">
        <v>58.92</v>
      </c>
      <c r="I321" s="162"/>
      <c r="L321" s="158"/>
      <c r="M321" s="163"/>
      <c r="T321" s="164"/>
      <c r="AT321" s="159" t="s">
        <v>270</v>
      </c>
      <c r="AU321" s="159" t="s">
        <v>87</v>
      </c>
      <c r="AV321" s="13" t="s">
        <v>268</v>
      </c>
      <c r="AW321" s="13" t="s">
        <v>32</v>
      </c>
      <c r="AX321" s="13" t="s">
        <v>85</v>
      </c>
      <c r="AY321" s="159" t="s">
        <v>262</v>
      </c>
    </row>
    <row r="322" spans="2:65" s="1" customFormat="1" ht="21.75" customHeight="1">
      <c r="B322" s="32"/>
      <c r="C322" s="138" t="s">
        <v>480</v>
      </c>
      <c r="D322" s="138" t="s">
        <v>264</v>
      </c>
      <c r="E322" s="139" t="s">
        <v>5413</v>
      </c>
      <c r="F322" s="140" t="s">
        <v>5414</v>
      </c>
      <c r="G322" s="141" t="s">
        <v>684</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715</v>
      </c>
    </row>
    <row r="323" spans="2:51" s="14" customFormat="1" ht="11.25">
      <c r="B323" s="165"/>
      <c r="D323" s="151" t="s">
        <v>270</v>
      </c>
      <c r="E323" s="166" t="s">
        <v>1</v>
      </c>
      <c r="F323" s="167" t="s">
        <v>5370</v>
      </c>
      <c r="H323" s="166" t="s">
        <v>1</v>
      </c>
      <c r="I323" s="168"/>
      <c r="L323" s="165"/>
      <c r="M323" s="169"/>
      <c r="T323" s="170"/>
      <c r="AT323" s="166" t="s">
        <v>270</v>
      </c>
      <c r="AU323" s="166" t="s">
        <v>87</v>
      </c>
      <c r="AV323" s="14" t="s">
        <v>85</v>
      </c>
      <c r="AW323" s="14" t="s">
        <v>32</v>
      </c>
      <c r="AX323" s="14" t="s">
        <v>77</v>
      </c>
      <c r="AY323" s="166" t="s">
        <v>262</v>
      </c>
    </row>
    <row r="324" spans="2:51" s="12" customFormat="1" ht="11.25">
      <c r="B324" s="150"/>
      <c r="D324" s="151" t="s">
        <v>270</v>
      </c>
      <c r="E324" s="152" t="s">
        <v>1</v>
      </c>
      <c r="F324" s="153" t="s">
        <v>5415</v>
      </c>
      <c r="H324" s="154">
        <v>1.02</v>
      </c>
      <c r="I324" s="155"/>
      <c r="L324" s="150"/>
      <c r="M324" s="156"/>
      <c r="T324" s="157"/>
      <c r="AT324" s="152" t="s">
        <v>270</v>
      </c>
      <c r="AU324" s="152" t="s">
        <v>87</v>
      </c>
      <c r="AV324" s="12" t="s">
        <v>87</v>
      </c>
      <c r="AW324" s="12" t="s">
        <v>32</v>
      </c>
      <c r="AX324" s="12" t="s">
        <v>77</v>
      </c>
      <c r="AY324" s="152" t="s">
        <v>262</v>
      </c>
    </row>
    <row r="325" spans="2:51" s="13" customFormat="1" ht="11.25">
      <c r="B325" s="158"/>
      <c r="D325" s="151" t="s">
        <v>270</v>
      </c>
      <c r="E325" s="159" t="s">
        <v>1</v>
      </c>
      <c r="F325" s="160" t="s">
        <v>273</v>
      </c>
      <c r="H325" s="161">
        <v>1.02</v>
      </c>
      <c r="I325" s="162"/>
      <c r="L325" s="158"/>
      <c r="M325" s="163"/>
      <c r="T325" s="164"/>
      <c r="AT325" s="159" t="s">
        <v>270</v>
      </c>
      <c r="AU325" s="159" t="s">
        <v>87</v>
      </c>
      <c r="AV325" s="13" t="s">
        <v>268</v>
      </c>
      <c r="AW325" s="13" t="s">
        <v>32</v>
      </c>
      <c r="AX325" s="13" t="s">
        <v>85</v>
      </c>
      <c r="AY325" s="159" t="s">
        <v>262</v>
      </c>
    </row>
    <row r="326" spans="2:65" s="1" customFormat="1" ht="24.2" customHeight="1">
      <c r="B326" s="32"/>
      <c r="C326" s="138" t="s">
        <v>484</v>
      </c>
      <c r="D326" s="138" t="s">
        <v>264</v>
      </c>
      <c r="E326" s="139" t="s">
        <v>4824</v>
      </c>
      <c r="F326" s="140" t="s">
        <v>4825</v>
      </c>
      <c r="G326" s="141" t="s">
        <v>684</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724</v>
      </c>
    </row>
    <row r="327" spans="2:65" s="1" customFormat="1" ht="16.5" customHeight="1">
      <c r="B327" s="32"/>
      <c r="C327" s="138" t="s">
        <v>492</v>
      </c>
      <c r="D327" s="138" t="s">
        <v>264</v>
      </c>
      <c r="E327" s="139" t="s">
        <v>4826</v>
      </c>
      <c r="F327" s="140" t="s">
        <v>4827</v>
      </c>
      <c r="G327" s="141" t="s">
        <v>684</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733</v>
      </c>
    </row>
    <row r="328" spans="2:51" s="14" customFormat="1" ht="11.25">
      <c r="B328" s="165"/>
      <c r="D328" s="151" t="s">
        <v>270</v>
      </c>
      <c r="E328" s="166" t="s">
        <v>1</v>
      </c>
      <c r="F328" s="167" t="s">
        <v>5370</v>
      </c>
      <c r="H328" s="166" t="s">
        <v>1</v>
      </c>
      <c r="I328" s="168"/>
      <c r="L328" s="165"/>
      <c r="M328" s="169"/>
      <c r="T328" s="170"/>
      <c r="AT328" s="166" t="s">
        <v>270</v>
      </c>
      <c r="AU328" s="166" t="s">
        <v>87</v>
      </c>
      <c r="AV328" s="14" t="s">
        <v>85</v>
      </c>
      <c r="AW328" s="14" t="s">
        <v>32</v>
      </c>
      <c r="AX328" s="14" t="s">
        <v>77</v>
      </c>
      <c r="AY328" s="166" t="s">
        <v>262</v>
      </c>
    </row>
    <row r="329" spans="2:51" s="12" customFormat="1" ht="11.25">
      <c r="B329" s="150"/>
      <c r="D329" s="151" t="s">
        <v>270</v>
      </c>
      <c r="E329" s="152" t="s">
        <v>1</v>
      </c>
      <c r="F329" s="153" t="s">
        <v>5416</v>
      </c>
      <c r="H329" s="154">
        <v>3.03</v>
      </c>
      <c r="I329" s="155"/>
      <c r="L329" s="150"/>
      <c r="M329" s="156"/>
      <c r="T329" s="157"/>
      <c r="AT329" s="152" t="s">
        <v>270</v>
      </c>
      <c r="AU329" s="152" t="s">
        <v>87</v>
      </c>
      <c r="AV329" s="12" t="s">
        <v>87</v>
      </c>
      <c r="AW329" s="12" t="s">
        <v>32</v>
      </c>
      <c r="AX329" s="12" t="s">
        <v>77</v>
      </c>
      <c r="AY329" s="152" t="s">
        <v>262</v>
      </c>
    </row>
    <row r="330" spans="2:51" s="13" customFormat="1" ht="11.25">
      <c r="B330" s="158"/>
      <c r="D330" s="151" t="s">
        <v>270</v>
      </c>
      <c r="E330" s="159" t="s">
        <v>1</v>
      </c>
      <c r="F330" s="160" t="s">
        <v>273</v>
      </c>
      <c r="H330" s="161">
        <v>3.03</v>
      </c>
      <c r="I330" s="162"/>
      <c r="L330" s="158"/>
      <c r="M330" s="163"/>
      <c r="T330" s="164"/>
      <c r="AT330" s="159" t="s">
        <v>270</v>
      </c>
      <c r="AU330" s="159" t="s">
        <v>87</v>
      </c>
      <c r="AV330" s="13" t="s">
        <v>268</v>
      </c>
      <c r="AW330" s="13" t="s">
        <v>32</v>
      </c>
      <c r="AX330" s="13" t="s">
        <v>85</v>
      </c>
      <c r="AY330" s="159" t="s">
        <v>262</v>
      </c>
    </row>
    <row r="331" spans="2:65" s="1" customFormat="1" ht="16.5" customHeight="1">
      <c r="B331" s="32"/>
      <c r="C331" s="138" t="s">
        <v>498</v>
      </c>
      <c r="D331" s="138" t="s">
        <v>264</v>
      </c>
      <c r="E331" s="139" t="s">
        <v>4933</v>
      </c>
      <c r="F331" s="140" t="s">
        <v>4934</v>
      </c>
      <c r="G331" s="141" t="s">
        <v>684</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743</v>
      </c>
    </row>
    <row r="332" spans="2:51" s="14" customFormat="1" ht="11.25">
      <c r="B332" s="165"/>
      <c r="D332" s="151" t="s">
        <v>270</v>
      </c>
      <c r="E332" s="166" t="s">
        <v>1</v>
      </c>
      <c r="F332" s="167" t="s">
        <v>5370</v>
      </c>
      <c r="H332" s="166" t="s">
        <v>1</v>
      </c>
      <c r="I332" s="168"/>
      <c r="L332" s="165"/>
      <c r="M332" s="169"/>
      <c r="T332" s="170"/>
      <c r="AT332" s="166" t="s">
        <v>270</v>
      </c>
      <c r="AU332" s="166" t="s">
        <v>87</v>
      </c>
      <c r="AV332" s="14" t="s">
        <v>85</v>
      </c>
      <c r="AW332" s="14" t="s">
        <v>32</v>
      </c>
      <c r="AX332" s="14" t="s">
        <v>77</v>
      </c>
      <c r="AY332" s="166" t="s">
        <v>262</v>
      </c>
    </row>
    <row r="333" spans="2:51" s="12" customFormat="1" ht="11.25">
      <c r="B333" s="150"/>
      <c r="D333" s="151" t="s">
        <v>270</v>
      </c>
      <c r="E333" s="152" t="s">
        <v>1</v>
      </c>
      <c r="F333" s="153" t="s">
        <v>5417</v>
      </c>
      <c r="H333" s="154">
        <v>1.01</v>
      </c>
      <c r="I333" s="155"/>
      <c r="L333" s="150"/>
      <c r="M333" s="156"/>
      <c r="T333" s="157"/>
      <c r="AT333" s="152" t="s">
        <v>270</v>
      </c>
      <c r="AU333" s="152" t="s">
        <v>87</v>
      </c>
      <c r="AV333" s="12" t="s">
        <v>87</v>
      </c>
      <c r="AW333" s="12" t="s">
        <v>32</v>
      </c>
      <c r="AX333" s="12" t="s">
        <v>77</v>
      </c>
      <c r="AY333" s="152" t="s">
        <v>262</v>
      </c>
    </row>
    <row r="334" spans="2:51" s="13" customFormat="1" ht="11.25">
      <c r="B334" s="158"/>
      <c r="D334" s="151" t="s">
        <v>270</v>
      </c>
      <c r="E334" s="159" t="s">
        <v>1</v>
      </c>
      <c r="F334" s="160" t="s">
        <v>273</v>
      </c>
      <c r="H334" s="161">
        <v>1.01</v>
      </c>
      <c r="I334" s="162"/>
      <c r="L334" s="158"/>
      <c r="M334" s="163"/>
      <c r="T334" s="164"/>
      <c r="AT334" s="159" t="s">
        <v>270</v>
      </c>
      <c r="AU334" s="159" t="s">
        <v>87</v>
      </c>
      <c r="AV334" s="13" t="s">
        <v>268</v>
      </c>
      <c r="AW334" s="13" t="s">
        <v>32</v>
      </c>
      <c r="AX334" s="13" t="s">
        <v>85</v>
      </c>
      <c r="AY334" s="159" t="s">
        <v>262</v>
      </c>
    </row>
    <row r="335" spans="2:65" s="1" customFormat="1" ht="16.5" customHeight="1">
      <c r="B335" s="32"/>
      <c r="C335" s="138" t="s">
        <v>503</v>
      </c>
      <c r="D335" s="138" t="s">
        <v>264</v>
      </c>
      <c r="E335" s="139" t="s">
        <v>4937</v>
      </c>
      <c r="F335" s="140" t="s">
        <v>4938</v>
      </c>
      <c r="G335" s="141" t="s">
        <v>684</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755</v>
      </c>
    </row>
    <row r="336" spans="2:51" s="14" customFormat="1" ht="11.25">
      <c r="B336" s="165"/>
      <c r="D336" s="151" t="s">
        <v>270</v>
      </c>
      <c r="E336" s="166" t="s">
        <v>1</v>
      </c>
      <c r="F336" s="167" t="s">
        <v>5370</v>
      </c>
      <c r="H336" s="166" t="s">
        <v>1</v>
      </c>
      <c r="I336" s="168"/>
      <c r="L336" s="165"/>
      <c r="M336" s="169"/>
      <c r="T336" s="170"/>
      <c r="AT336" s="166" t="s">
        <v>270</v>
      </c>
      <c r="AU336" s="166" t="s">
        <v>87</v>
      </c>
      <c r="AV336" s="14" t="s">
        <v>85</v>
      </c>
      <c r="AW336" s="14" t="s">
        <v>32</v>
      </c>
      <c r="AX336" s="14" t="s">
        <v>77</v>
      </c>
      <c r="AY336" s="166" t="s">
        <v>262</v>
      </c>
    </row>
    <row r="337" spans="2:51" s="12" customFormat="1" ht="11.25">
      <c r="B337" s="150"/>
      <c r="D337" s="151" t="s">
        <v>270</v>
      </c>
      <c r="E337" s="152" t="s">
        <v>1</v>
      </c>
      <c r="F337" s="153" t="s">
        <v>5418</v>
      </c>
      <c r="H337" s="154">
        <v>3.03</v>
      </c>
      <c r="I337" s="155"/>
      <c r="L337" s="150"/>
      <c r="M337" s="156"/>
      <c r="T337" s="157"/>
      <c r="AT337" s="152" t="s">
        <v>270</v>
      </c>
      <c r="AU337" s="152" t="s">
        <v>87</v>
      </c>
      <c r="AV337" s="12" t="s">
        <v>87</v>
      </c>
      <c r="AW337" s="12" t="s">
        <v>32</v>
      </c>
      <c r="AX337" s="12" t="s">
        <v>77</v>
      </c>
      <c r="AY337" s="152" t="s">
        <v>262</v>
      </c>
    </row>
    <row r="338" spans="2:51" s="13" customFormat="1" ht="11.25">
      <c r="B338" s="158"/>
      <c r="D338" s="151" t="s">
        <v>270</v>
      </c>
      <c r="E338" s="159" t="s">
        <v>1</v>
      </c>
      <c r="F338" s="160" t="s">
        <v>273</v>
      </c>
      <c r="H338" s="161">
        <v>3.03</v>
      </c>
      <c r="I338" s="162"/>
      <c r="L338" s="158"/>
      <c r="M338" s="163"/>
      <c r="T338" s="164"/>
      <c r="AT338" s="159" t="s">
        <v>270</v>
      </c>
      <c r="AU338" s="159" t="s">
        <v>87</v>
      </c>
      <c r="AV338" s="13" t="s">
        <v>268</v>
      </c>
      <c r="AW338" s="13" t="s">
        <v>32</v>
      </c>
      <c r="AX338" s="13" t="s">
        <v>85</v>
      </c>
      <c r="AY338" s="159" t="s">
        <v>262</v>
      </c>
    </row>
    <row r="339" spans="2:65" s="1" customFormat="1" ht="16.5" customHeight="1">
      <c r="B339" s="32"/>
      <c r="C339" s="138" t="s">
        <v>511</v>
      </c>
      <c r="D339" s="138" t="s">
        <v>264</v>
      </c>
      <c r="E339" s="139" t="s">
        <v>4829</v>
      </c>
      <c r="F339" s="140" t="s">
        <v>4830</v>
      </c>
      <c r="G339" s="141" t="s">
        <v>684</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775</v>
      </c>
    </row>
    <row r="340" spans="2:51" s="14" customFormat="1" ht="11.25">
      <c r="B340" s="165"/>
      <c r="D340" s="151" t="s">
        <v>270</v>
      </c>
      <c r="E340" s="166" t="s">
        <v>1</v>
      </c>
      <c r="F340" s="167" t="s">
        <v>5370</v>
      </c>
      <c r="H340" s="166" t="s">
        <v>1</v>
      </c>
      <c r="I340" s="168"/>
      <c r="L340" s="165"/>
      <c r="M340" s="169"/>
      <c r="T340" s="170"/>
      <c r="AT340" s="166" t="s">
        <v>270</v>
      </c>
      <c r="AU340" s="166" t="s">
        <v>87</v>
      </c>
      <c r="AV340" s="14" t="s">
        <v>85</v>
      </c>
      <c r="AW340" s="14" t="s">
        <v>32</v>
      </c>
      <c r="AX340" s="14" t="s">
        <v>77</v>
      </c>
      <c r="AY340" s="166" t="s">
        <v>262</v>
      </c>
    </row>
    <row r="341" spans="2:51" s="12" customFormat="1" ht="11.25">
      <c r="B341" s="150"/>
      <c r="D341" s="151" t="s">
        <v>270</v>
      </c>
      <c r="E341" s="152" t="s">
        <v>1</v>
      </c>
      <c r="F341" s="153" t="s">
        <v>5419</v>
      </c>
      <c r="H341" s="154">
        <v>4.04</v>
      </c>
      <c r="I341" s="155"/>
      <c r="L341" s="150"/>
      <c r="M341" s="156"/>
      <c r="T341" s="157"/>
      <c r="AT341" s="152" t="s">
        <v>270</v>
      </c>
      <c r="AU341" s="152" t="s">
        <v>87</v>
      </c>
      <c r="AV341" s="12" t="s">
        <v>87</v>
      </c>
      <c r="AW341" s="12" t="s">
        <v>32</v>
      </c>
      <c r="AX341" s="12" t="s">
        <v>77</v>
      </c>
      <c r="AY341" s="152" t="s">
        <v>262</v>
      </c>
    </row>
    <row r="342" spans="2:51" s="13" customFormat="1" ht="11.25">
      <c r="B342" s="158"/>
      <c r="D342" s="151" t="s">
        <v>270</v>
      </c>
      <c r="E342" s="159" t="s">
        <v>1</v>
      </c>
      <c r="F342" s="160" t="s">
        <v>273</v>
      </c>
      <c r="H342" s="161">
        <v>4.04</v>
      </c>
      <c r="I342" s="162"/>
      <c r="L342" s="158"/>
      <c r="M342" s="163"/>
      <c r="T342" s="164"/>
      <c r="AT342" s="159" t="s">
        <v>270</v>
      </c>
      <c r="AU342" s="159" t="s">
        <v>87</v>
      </c>
      <c r="AV342" s="13" t="s">
        <v>268</v>
      </c>
      <c r="AW342" s="13" t="s">
        <v>32</v>
      </c>
      <c r="AX342" s="13" t="s">
        <v>85</v>
      </c>
      <c r="AY342" s="159" t="s">
        <v>262</v>
      </c>
    </row>
    <row r="343" spans="2:65" s="1" customFormat="1" ht="16.5" customHeight="1">
      <c r="B343" s="32"/>
      <c r="C343" s="138" t="s">
        <v>529</v>
      </c>
      <c r="D343" s="138" t="s">
        <v>264</v>
      </c>
      <c r="E343" s="139" t="s">
        <v>5420</v>
      </c>
      <c r="F343" s="140" t="s">
        <v>5421</v>
      </c>
      <c r="G343" s="141" t="s">
        <v>684</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785</v>
      </c>
    </row>
    <row r="344" spans="2:51" s="14" customFormat="1" ht="11.25">
      <c r="B344" s="165"/>
      <c r="D344" s="151" t="s">
        <v>270</v>
      </c>
      <c r="E344" s="166" t="s">
        <v>1</v>
      </c>
      <c r="F344" s="167" t="s">
        <v>5370</v>
      </c>
      <c r="H344" s="166" t="s">
        <v>1</v>
      </c>
      <c r="I344" s="168"/>
      <c r="L344" s="165"/>
      <c r="M344" s="169"/>
      <c r="T344" s="170"/>
      <c r="AT344" s="166" t="s">
        <v>270</v>
      </c>
      <c r="AU344" s="166" t="s">
        <v>87</v>
      </c>
      <c r="AV344" s="14" t="s">
        <v>85</v>
      </c>
      <c r="AW344" s="14" t="s">
        <v>32</v>
      </c>
      <c r="AX344" s="14" t="s">
        <v>77</v>
      </c>
      <c r="AY344" s="166" t="s">
        <v>262</v>
      </c>
    </row>
    <row r="345" spans="2:51" s="12" customFormat="1" ht="11.25">
      <c r="B345" s="150"/>
      <c r="D345" s="151" t="s">
        <v>270</v>
      </c>
      <c r="E345" s="152" t="s">
        <v>1</v>
      </c>
      <c r="F345" s="153" t="s">
        <v>5422</v>
      </c>
      <c r="H345" s="154">
        <v>1.01</v>
      </c>
      <c r="I345" s="155"/>
      <c r="L345" s="150"/>
      <c r="M345" s="156"/>
      <c r="T345" s="157"/>
      <c r="AT345" s="152" t="s">
        <v>270</v>
      </c>
      <c r="AU345" s="152" t="s">
        <v>87</v>
      </c>
      <c r="AV345" s="12" t="s">
        <v>87</v>
      </c>
      <c r="AW345" s="12" t="s">
        <v>32</v>
      </c>
      <c r="AX345" s="12" t="s">
        <v>77</v>
      </c>
      <c r="AY345" s="152" t="s">
        <v>262</v>
      </c>
    </row>
    <row r="346" spans="2:51" s="13" customFormat="1" ht="11.25">
      <c r="B346" s="158"/>
      <c r="D346" s="151" t="s">
        <v>270</v>
      </c>
      <c r="E346" s="159" t="s">
        <v>1</v>
      </c>
      <c r="F346" s="160" t="s">
        <v>273</v>
      </c>
      <c r="H346" s="161">
        <v>1.01</v>
      </c>
      <c r="I346" s="162"/>
      <c r="L346" s="158"/>
      <c r="M346" s="163"/>
      <c r="T346" s="164"/>
      <c r="AT346" s="159" t="s">
        <v>270</v>
      </c>
      <c r="AU346" s="159" t="s">
        <v>87</v>
      </c>
      <c r="AV346" s="13" t="s">
        <v>268</v>
      </c>
      <c r="AW346" s="13" t="s">
        <v>32</v>
      </c>
      <c r="AX346" s="13" t="s">
        <v>85</v>
      </c>
      <c r="AY346" s="159" t="s">
        <v>262</v>
      </c>
    </row>
    <row r="347" spans="2:65" s="1" customFormat="1" ht="24.2" customHeight="1">
      <c r="B347" s="32"/>
      <c r="C347" s="138" t="s">
        <v>534</v>
      </c>
      <c r="D347" s="138" t="s">
        <v>264</v>
      </c>
      <c r="E347" s="139" t="s">
        <v>4832</v>
      </c>
      <c r="F347" s="140" t="s">
        <v>4833</v>
      </c>
      <c r="G347" s="141" t="s">
        <v>684</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798</v>
      </c>
    </row>
    <row r="348" spans="2:51" s="14" customFormat="1" ht="11.25">
      <c r="B348" s="165"/>
      <c r="D348" s="151" t="s">
        <v>270</v>
      </c>
      <c r="E348" s="166" t="s">
        <v>1</v>
      </c>
      <c r="F348" s="167" t="s">
        <v>5370</v>
      </c>
      <c r="H348" s="166" t="s">
        <v>1</v>
      </c>
      <c r="I348" s="168"/>
      <c r="L348" s="165"/>
      <c r="M348" s="169"/>
      <c r="T348" s="170"/>
      <c r="AT348" s="166" t="s">
        <v>270</v>
      </c>
      <c r="AU348" s="166" t="s">
        <v>87</v>
      </c>
      <c r="AV348" s="14" t="s">
        <v>85</v>
      </c>
      <c r="AW348" s="14" t="s">
        <v>32</v>
      </c>
      <c r="AX348" s="14" t="s">
        <v>77</v>
      </c>
      <c r="AY348" s="166" t="s">
        <v>262</v>
      </c>
    </row>
    <row r="349" spans="2:51" s="12" customFormat="1" ht="11.25">
      <c r="B349" s="150"/>
      <c r="D349" s="151" t="s">
        <v>270</v>
      </c>
      <c r="E349" s="152" t="s">
        <v>1</v>
      </c>
      <c r="F349" s="153" t="s">
        <v>5423</v>
      </c>
      <c r="H349" s="154">
        <v>4.04</v>
      </c>
      <c r="I349" s="155"/>
      <c r="L349" s="150"/>
      <c r="M349" s="156"/>
      <c r="T349" s="157"/>
      <c r="AT349" s="152" t="s">
        <v>270</v>
      </c>
      <c r="AU349" s="152" t="s">
        <v>87</v>
      </c>
      <c r="AV349" s="12" t="s">
        <v>87</v>
      </c>
      <c r="AW349" s="12" t="s">
        <v>32</v>
      </c>
      <c r="AX349" s="12" t="s">
        <v>77</v>
      </c>
      <c r="AY349" s="152" t="s">
        <v>262</v>
      </c>
    </row>
    <row r="350" spans="2:51" s="13" customFormat="1" ht="11.25">
      <c r="B350" s="158"/>
      <c r="D350" s="151" t="s">
        <v>270</v>
      </c>
      <c r="E350" s="159" t="s">
        <v>1</v>
      </c>
      <c r="F350" s="160" t="s">
        <v>273</v>
      </c>
      <c r="H350" s="161">
        <v>4.04</v>
      </c>
      <c r="I350" s="162"/>
      <c r="L350" s="158"/>
      <c r="M350" s="163"/>
      <c r="T350" s="164"/>
      <c r="AT350" s="159" t="s">
        <v>270</v>
      </c>
      <c r="AU350" s="159" t="s">
        <v>87</v>
      </c>
      <c r="AV350" s="13" t="s">
        <v>268</v>
      </c>
      <c r="AW350" s="13" t="s">
        <v>32</v>
      </c>
      <c r="AX350" s="13" t="s">
        <v>85</v>
      </c>
      <c r="AY350" s="159" t="s">
        <v>262</v>
      </c>
    </row>
    <row r="351" spans="2:65" s="1" customFormat="1" ht="21.75" customHeight="1">
      <c r="B351" s="32"/>
      <c r="C351" s="138" t="s">
        <v>538</v>
      </c>
      <c r="D351" s="138" t="s">
        <v>264</v>
      </c>
      <c r="E351" s="139" t="s">
        <v>4838</v>
      </c>
      <c r="F351" s="140" t="s">
        <v>4839</v>
      </c>
      <c r="G351" s="141" t="s">
        <v>684</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819</v>
      </c>
    </row>
    <row r="352" spans="2:51" s="14" customFormat="1" ht="11.25">
      <c r="B352" s="165"/>
      <c r="D352" s="151" t="s">
        <v>270</v>
      </c>
      <c r="E352" s="166" t="s">
        <v>1</v>
      </c>
      <c r="F352" s="167" t="s">
        <v>5370</v>
      </c>
      <c r="H352" s="166" t="s">
        <v>1</v>
      </c>
      <c r="I352" s="168"/>
      <c r="L352" s="165"/>
      <c r="M352" s="169"/>
      <c r="T352" s="170"/>
      <c r="AT352" s="166" t="s">
        <v>270</v>
      </c>
      <c r="AU352" s="166" t="s">
        <v>87</v>
      </c>
      <c r="AV352" s="14" t="s">
        <v>85</v>
      </c>
      <c r="AW352" s="14" t="s">
        <v>32</v>
      </c>
      <c r="AX352" s="14" t="s">
        <v>77</v>
      </c>
      <c r="AY352" s="166" t="s">
        <v>262</v>
      </c>
    </row>
    <row r="353" spans="2:51" s="12" customFormat="1" ht="11.25">
      <c r="B353" s="150"/>
      <c r="D353" s="151" t="s">
        <v>270</v>
      </c>
      <c r="E353" s="152" t="s">
        <v>1</v>
      </c>
      <c r="F353" s="153" t="s">
        <v>5424</v>
      </c>
      <c r="H353" s="154">
        <v>12.12</v>
      </c>
      <c r="I353" s="155"/>
      <c r="L353" s="150"/>
      <c r="M353" s="156"/>
      <c r="T353" s="157"/>
      <c r="AT353" s="152" t="s">
        <v>270</v>
      </c>
      <c r="AU353" s="152" t="s">
        <v>87</v>
      </c>
      <c r="AV353" s="12" t="s">
        <v>87</v>
      </c>
      <c r="AW353" s="12" t="s">
        <v>32</v>
      </c>
      <c r="AX353" s="12" t="s">
        <v>77</v>
      </c>
      <c r="AY353" s="152" t="s">
        <v>262</v>
      </c>
    </row>
    <row r="354" spans="2:51" s="13" customFormat="1" ht="11.25">
      <c r="B354" s="158"/>
      <c r="D354" s="151" t="s">
        <v>270</v>
      </c>
      <c r="E354" s="159" t="s">
        <v>1</v>
      </c>
      <c r="F354" s="160" t="s">
        <v>273</v>
      </c>
      <c r="H354" s="161">
        <v>12.12</v>
      </c>
      <c r="I354" s="162"/>
      <c r="L354" s="158"/>
      <c r="M354" s="163"/>
      <c r="T354" s="164"/>
      <c r="AT354" s="159" t="s">
        <v>270</v>
      </c>
      <c r="AU354" s="159" t="s">
        <v>87</v>
      </c>
      <c r="AV354" s="13" t="s">
        <v>268</v>
      </c>
      <c r="AW354" s="13" t="s">
        <v>32</v>
      </c>
      <c r="AX354" s="13" t="s">
        <v>85</v>
      </c>
      <c r="AY354" s="159" t="s">
        <v>262</v>
      </c>
    </row>
    <row r="355" spans="2:63" s="11" customFormat="1" ht="22.9" customHeight="1">
      <c r="B355" s="126"/>
      <c r="D355" s="127" t="s">
        <v>76</v>
      </c>
      <c r="E355" s="136" t="s">
        <v>877</v>
      </c>
      <c r="F355" s="136" t="s">
        <v>4753</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545</v>
      </c>
      <c r="D356" s="138" t="s">
        <v>264</v>
      </c>
      <c r="E356" s="139" t="s">
        <v>4754</v>
      </c>
      <c r="F356" s="140" t="s">
        <v>4755</v>
      </c>
      <c r="G356" s="141" t="s">
        <v>303</v>
      </c>
      <c r="H356" s="142">
        <v>100.32</v>
      </c>
      <c r="I356" s="143"/>
      <c r="J356" s="142">
        <f>ROUND(I356*H356,2)</f>
        <v>0</v>
      </c>
      <c r="K356" s="140" t="s">
        <v>1</v>
      </c>
      <c r="L356" s="32"/>
      <c r="M356" s="193" t="s">
        <v>1</v>
      </c>
      <c r="N356" s="194" t="s">
        <v>42</v>
      </c>
      <c r="O356" s="191"/>
      <c r="P356" s="195">
        <f>O356*H356</f>
        <v>0</v>
      </c>
      <c r="Q356" s="195">
        <v>0</v>
      </c>
      <c r="R356" s="195">
        <f>Q356*H356</f>
        <v>0</v>
      </c>
      <c r="S356" s="195">
        <v>0</v>
      </c>
      <c r="T356" s="196">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830</v>
      </c>
    </row>
    <row r="357" spans="2:12" s="1" customFormat="1" ht="6.95" customHeight="1">
      <c r="B357" s="44"/>
      <c r="C357" s="45"/>
      <c r="D357" s="45"/>
      <c r="E357" s="45"/>
      <c r="F357" s="45"/>
      <c r="G357" s="45"/>
      <c r="H357" s="45"/>
      <c r="I357" s="45"/>
      <c r="J357" s="45"/>
      <c r="K357" s="45"/>
      <c r="L357" s="32"/>
    </row>
  </sheetData>
  <sheetProtection algorithmName="SHA-512" hashValue="xI1voCMME5onfVAQiI0zjnsnigo2SzTpvXX0c/HSQEkLuEOFFKTwNM0tzmazNMjWVPLJ8gphxqSdhsN2SYp+mw==" saltValue="wd1NL5dLnN5zIaV/b3YMi/nlys4o1emg4fFaLZEnMFXcg8GfCrwWMtI5aQ7UTO0z8PxLeSWAQs4Y5b2DjTe38Q=="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5425</v>
      </c>
      <c r="F11" s="258"/>
      <c r="G11" s="258"/>
      <c r="H11" s="258"/>
      <c r="L11" s="32"/>
    </row>
    <row r="12" spans="2:12" s="1" customFormat="1" ht="12" customHeight="1">
      <c r="B12" s="32"/>
      <c r="D12" s="27" t="s">
        <v>4065</v>
      </c>
      <c r="L12" s="32"/>
    </row>
    <row r="13" spans="2:12" s="1" customFormat="1" ht="16.5" customHeight="1">
      <c r="B13" s="32"/>
      <c r="E13" s="213" t="s">
        <v>5426</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ROUND((SUM(BE132:BE222)),2)</f>
        <v>0</v>
      </c>
      <c r="I37" s="98">
        <v>0.21</v>
      </c>
      <c r="J37" s="86">
        <f>ROUND(((SUM(BE132:BE222))*I37),2)</f>
        <v>0</v>
      </c>
      <c r="L37" s="32"/>
    </row>
    <row r="38" spans="2:12" s="1" customFormat="1" ht="14.45" customHeight="1">
      <c r="B38" s="32"/>
      <c r="E38" s="27" t="s">
        <v>43</v>
      </c>
      <c r="F38" s="86">
        <f>ROUND((SUM(BF132:BF222)),2)</f>
        <v>0</v>
      </c>
      <c r="I38" s="98">
        <v>0.15</v>
      </c>
      <c r="J38" s="86">
        <f>ROUND(((SUM(BF132:BF222))*I38),2)</f>
        <v>0</v>
      </c>
      <c r="L38" s="32"/>
    </row>
    <row r="39" spans="2:12" s="1" customFormat="1" ht="14.45" customHeight="1" hidden="1">
      <c r="B39" s="32"/>
      <c r="E39" s="27" t="s">
        <v>44</v>
      </c>
      <c r="F39" s="86">
        <f>ROUND((SUM(BG132:BG222)),2)</f>
        <v>0</v>
      </c>
      <c r="I39" s="98">
        <v>0.21</v>
      </c>
      <c r="J39" s="86">
        <f>0</f>
        <v>0</v>
      </c>
      <c r="L39" s="32"/>
    </row>
    <row r="40" spans="2:12" s="1" customFormat="1" ht="14.45" customHeight="1" hidden="1">
      <c r="B40" s="32"/>
      <c r="E40" s="27" t="s">
        <v>45</v>
      </c>
      <c r="F40" s="86">
        <f>ROUND((SUM(BH132:BH222)),2)</f>
        <v>0</v>
      </c>
      <c r="I40" s="98">
        <v>0.15</v>
      </c>
      <c r="J40" s="86">
        <f>0</f>
        <v>0</v>
      </c>
      <c r="L40" s="32"/>
    </row>
    <row r="41" spans="2:12" s="1" customFormat="1" ht="14.45" customHeight="1" hidden="1">
      <c r="B41" s="32"/>
      <c r="E41" s="27" t="s">
        <v>46</v>
      </c>
      <c r="F41" s="86">
        <f>ROUND((SUM(BI132:BI222)),2)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5425</v>
      </c>
      <c r="F89" s="258"/>
      <c r="G89" s="258"/>
      <c r="H89" s="258"/>
      <c r="L89" s="32"/>
    </row>
    <row r="90" spans="2:12" s="1" customFormat="1" ht="12" customHeight="1">
      <c r="B90" s="32"/>
      <c r="C90" s="27" t="s">
        <v>4065</v>
      </c>
      <c r="L90" s="32"/>
    </row>
    <row r="91" spans="2:12" s="1" customFormat="1" ht="16.5" customHeight="1">
      <c r="B91" s="32"/>
      <c r="E91" s="213" t="str">
        <f>E13</f>
        <v>RTCH -  Rozvody tepla a chladu</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5427</v>
      </c>
      <c r="E102" s="116"/>
      <c r="F102" s="116"/>
      <c r="G102" s="116"/>
      <c r="H102" s="116"/>
      <c r="I102" s="116"/>
      <c r="J102" s="117">
        <f>J134</f>
        <v>0</v>
      </c>
      <c r="L102" s="114"/>
    </row>
    <row r="103" spans="2:12" s="9" customFormat="1" ht="14.85" customHeight="1">
      <c r="B103" s="114"/>
      <c r="D103" s="115" t="s">
        <v>5428</v>
      </c>
      <c r="E103" s="116"/>
      <c r="F103" s="116"/>
      <c r="G103" s="116"/>
      <c r="H103" s="116"/>
      <c r="I103" s="116"/>
      <c r="J103" s="117">
        <f>J135</f>
        <v>0</v>
      </c>
      <c r="L103" s="114"/>
    </row>
    <row r="104" spans="2:12" s="9" customFormat="1" ht="14.85" customHeight="1">
      <c r="B104" s="114"/>
      <c r="D104" s="115" t="s">
        <v>5429</v>
      </c>
      <c r="E104" s="116"/>
      <c r="F104" s="116"/>
      <c r="G104" s="116"/>
      <c r="H104" s="116"/>
      <c r="I104" s="116"/>
      <c r="J104" s="117">
        <f>J148</f>
        <v>0</v>
      </c>
      <c r="L104" s="114"/>
    </row>
    <row r="105" spans="2:12" s="9" customFormat="1" ht="14.85" customHeight="1">
      <c r="B105" s="114"/>
      <c r="D105" s="115" t="s">
        <v>5430</v>
      </c>
      <c r="E105" s="116"/>
      <c r="F105" s="116"/>
      <c r="G105" s="116"/>
      <c r="H105" s="116"/>
      <c r="I105" s="116"/>
      <c r="J105" s="117">
        <f>J153</f>
        <v>0</v>
      </c>
      <c r="L105" s="114"/>
    </row>
    <row r="106" spans="2:12" s="9" customFormat="1" ht="14.85" customHeight="1">
      <c r="B106" s="114"/>
      <c r="D106" s="115" t="s">
        <v>5431</v>
      </c>
      <c r="E106" s="116"/>
      <c r="F106" s="116"/>
      <c r="G106" s="116"/>
      <c r="H106" s="116"/>
      <c r="I106" s="116"/>
      <c r="J106" s="117">
        <f>J183</f>
        <v>0</v>
      </c>
      <c r="L106" s="114"/>
    </row>
    <row r="107" spans="2:12" s="9" customFormat="1" ht="14.85" customHeight="1">
      <c r="B107" s="114"/>
      <c r="D107" s="115" t="s">
        <v>5432</v>
      </c>
      <c r="E107" s="116"/>
      <c r="F107" s="116"/>
      <c r="G107" s="116"/>
      <c r="H107" s="116"/>
      <c r="I107" s="116"/>
      <c r="J107" s="117">
        <f>J188</f>
        <v>0</v>
      </c>
      <c r="L107" s="114"/>
    </row>
    <row r="108" spans="2:12" s="9" customFormat="1" ht="14.85" customHeight="1">
      <c r="B108" s="114"/>
      <c r="D108" s="115" t="s">
        <v>5433</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ht="16.5" customHeight="1">
      <c r="B120" s="20"/>
      <c r="E120" s="256" t="s">
        <v>3511</v>
      </c>
      <c r="F120" s="241"/>
      <c r="G120" s="241"/>
      <c r="H120" s="241"/>
      <c r="L120" s="20"/>
    </row>
    <row r="121" spans="2:12" ht="12" customHeight="1">
      <c r="B121" s="20"/>
      <c r="C121" s="27" t="s">
        <v>3512</v>
      </c>
      <c r="L121" s="20"/>
    </row>
    <row r="122" spans="2:12" s="1" customFormat="1" ht="16.5" customHeight="1">
      <c r="B122" s="32"/>
      <c r="E122" s="219" t="s">
        <v>5425</v>
      </c>
      <c r="F122" s="258"/>
      <c r="G122" s="258"/>
      <c r="H122" s="258"/>
      <c r="L122" s="32"/>
    </row>
    <row r="123" spans="2:12" s="1" customFormat="1" ht="12" customHeight="1">
      <c r="B123" s="32"/>
      <c r="C123" s="27" t="s">
        <v>4065</v>
      </c>
      <c r="L123" s="32"/>
    </row>
    <row r="124" spans="2:12" s="1" customFormat="1" ht="16.5" customHeight="1">
      <c r="B124" s="32"/>
      <c r="E124" s="213" t="str">
        <f>E13</f>
        <v>RTCH -  Rozvody tepla a chladu</v>
      </c>
      <c r="F124" s="258"/>
      <c r="G124" s="258"/>
      <c r="H124" s="258"/>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25. 10. 2023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759</v>
      </c>
      <c r="F133" s="128" t="s">
        <v>760</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5434</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5435</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138" t="s">
        <v>264</v>
      </c>
      <c r="E136" s="139" t="s">
        <v>5436</v>
      </c>
      <c r="F136" s="140" t="s">
        <v>5437</v>
      </c>
      <c r="G136" s="141" t="s">
        <v>5438</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369</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369</v>
      </c>
      <c r="BM136" s="148" t="s">
        <v>268</v>
      </c>
    </row>
    <row r="137" spans="2:47" s="1" customFormat="1" ht="29.25">
      <c r="B137" s="32"/>
      <c r="D137" s="151" t="s">
        <v>708</v>
      </c>
      <c r="F137" s="187" t="s">
        <v>5439</v>
      </c>
      <c r="I137" s="188"/>
      <c r="L137" s="32"/>
      <c r="M137" s="189"/>
      <c r="T137" s="56"/>
      <c r="AT137" s="17" t="s">
        <v>708</v>
      </c>
      <c r="AU137" s="17" t="s">
        <v>103</v>
      </c>
    </row>
    <row r="138" spans="2:65" s="1" customFormat="1" ht="16.5" customHeight="1">
      <c r="B138" s="32"/>
      <c r="C138" s="138" t="s">
        <v>87</v>
      </c>
      <c r="D138" s="138" t="s">
        <v>264</v>
      </c>
      <c r="E138" s="139" t="s">
        <v>5440</v>
      </c>
      <c r="F138" s="140" t="s">
        <v>5441</v>
      </c>
      <c r="G138" s="141" t="s">
        <v>5438</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369</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369</v>
      </c>
      <c r="BM138" s="148" t="s">
        <v>312</v>
      </c>
    </row>
    <row r="139" spans="2:65" s="1" customFormat="1" ht="16.5" customHeight="1">
      <c r="B139" s="32"/>
      <c r="C139" s="138" t="s">
        <v>103</v>
      </c>
      <c r="D139" s="138" t="s">
        <v>264</v>
      </c>
      <c r="E139" s="139" t="s">
        <v>5442</v>
      </c>
      <c r="F139" s="140" t="s">
        <v>5443</v>
      </c>
      <c r="G139" s="141" t="s">
        <v>5438</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369</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304</v>
      </c>
    </row>
    <row r="140" spans="2:65" s="1" customFormat="1" ht="33" customHeight="1">
      <c r="B140" s="32"/>
      <c r="C140" s="138" t="s">
        <v>268</v>
      </c>
      <c r="D140" s="138" t="s">
        <v>264</v>
      </c>
      <c r="E140" s="139" t="s">
        <v>5444</v>
      </c>
      <c r="F140" s="140" t="s">
        <v>5445</v>
      </c>
      <c r="G140" s="141" t="s">
        <v>5438</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369</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342</v>
      </c>
    </row>
    <row r="141" spans="2:65" s="1" customFormat="1" ht="16.5" customHeight="1">
      <c r="B141" s="32"/>
      <c r="C141" s="138" t="s">
        <v>295</v>
      </c>
      <c r="D141" s="138" t="s">
        <v>264</v>
      </c>
      <c r="E141" s="139" t="s">
        <v>5446</v>
      </c>
      <c r="F141" s="140" t="s">
        <v>5447</v>
      </c>
      <c r="G141" s="141" t="s">
        <v>5438</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351</v>
      </c>
    </row>
    <row r="142" spans="2:65" s="1" customFormat="1" ht="21.75" customHeight="1">
      <c r="B142" s="32"/>
      <c r="C142" s="138" t="s">
        <v>312</v>
      </c>
      <c r="D142" s="138" t="s">
        <v>264</v>
      </c>
      <c r="E142" s="139" t="s">
        <v>5448</v>
      </c>
      <c r="F142" s="140" t="s">
        <v>5449</v>
      </c>
      <c r="G142" s="141" t="s">
        <v>5438</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359</v>
      </c>
    </row>
    <row r="143" spans="2:65" s="1" customFormat="1" ht="21.75" customHeight="1">
      <c r="B143" s="32"/>
      <c r="C143" s="138" t="s">
        <v>317</v>
      </c>
      <c r="D143" s="138" t="s">
        <v>264</v>
      </c>
      <c r="E143" s="139" t="s">
        <v>5450</v>
      </c>
      <c r="F143" s="140" t="s">
        <v>5451</v>
      </c>
      <c r="G143" s="141" t="s">
        <v>5438</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369</v>
      </c>
    </row>
    <row r="144" spans="2:65" s="1" customFormat="1" ht="16.5" customHeight="1">
      <c r="B144" s="32"/>
      <c r="C144" s="138" t="s">
        <v>304</v>
      </c>
      <c r="D144" s="138" t="s">
        <v>264</v>
      </c>
      <c r="E144" s="139" t="s">
        <v>5452</v>
      </c>
      <c r="F144" s="140" t="s">
        <v>5453</v>
      </c>
      <c r="G144" s="141" t="s">
        <v>5438</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381</v>
      </c>
    </row>
    <row r="145" spans="2:65" s="1" customFormat="1" ht="21.75" customHeight="1">
      <c r="B145" s="32"/>
      <c r="C145" s="138" t="s">
        <v>325</v>
      </c>
      <c r="D145" s="138" t="s">
        <v>264</v>
      </c>
      <c r="E145" s="139" t="s">
        <v>5454</v>
      </c>
      <c r="F145" s="140" t="s">
        <v>5455</v>
      </c>
      <c r="G145" s="141" t="s">
        <v>5438</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400</v>
      </c>
    </row>
    <row r="146" spans="2:65" s="1" customFormat="1" ht="21.75" customHeight="1">
      <c r="B146" s="32"/>
      <c r="C146" s="138" t="s">
        <v>342</v>
      </c>
      <c r="D146" s="138" t="s">
        <v>264</v>
      </c>
      <c r="E146" s="139" t="s">
        <v>5456</v>
      </c>
      <c r="F146" s="140" t="s">
        <v>5457</v>
      </c>
      <c r="G146" s="141" t="s">
        <v>5438</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407</v>
      </c>
    </row>
    <row r="147" spans="2:65" s="1" customFormat="1" ht="44.25" customHeight="1">
      <c r="B147" s="32"/>
      <c r="C147" s="138" t="s">
        <v>347</v>
      </c>
      <c r="D147" s="138" t="s">
        <v>264</v>
      </c>
      <c r="E147" s="139" t="s">
        <v>5458</v>
      </c>
      <c r="F147" s="140" t="s">
        <v>5459</v>
      </c>
      <c r="G147" s="141" t="s">
        <v>5438</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423</v>
      </c>
    </row>
    <row r="148" spans="2:63" s="11" customFormat="1" ht="20.85" customHeight="1">
      <c r="B148" s="126"/>
      <c r="D148" s="127" t="s">
        <v>76</v>
      </c>
      <c r="E148" s="136" t="s">
        <v>87</v>
      </c>
      <c r="F148" s="136" t="s">
        <v>5460</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351</v>
      </c>
      <c r="D149" s="138" t="s">
        <v>264</v>
      </c>
      <c r="E149" s="139" t="s">
        <v>5461</v>
      </c>
      <c r="F149" s="140" t="s">
        <v>5462</v>
      </c>
      <c r="G149" s="141" t="s">
        <v>5438</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369</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369</v>
      </c>
      <c r="BM149" s="148" t="s">
        <v>431</v>
      </c>
    </row>
    <row r="150" spans="2:65" s="1" customFormat="1" ht="76.35" customHeight="1">
      <c r="B150" s="32"/>
      <c r="C150" s="138" t="s">
        <v>355</v>
      </c>
      <c r="D150" s="138" t="s">
        <v>264</v>
      </c>
      <c r="E150" s="139" t="s">
        <v>5463</v>
      </c>
      <c r="F150" s="140" t="s">
        <v>5464</v>
      </c>
      <c r="G150" s="141" t="s">
        <v>2447</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369</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369</v>
      </c>
      <c r="BM150" s="148" t="s">
        <v>441</v>
      </c>
    </row>
    <row r="151" spans="2:65" s="1" customFormat="1" ht="66.75" customHeight="1">
      <c r="B151" s="32"/>
      <c r="C151" s="138" t="s">
        <v>359</v>
      </c>
      <c r="D151" s="138" t="s">
        <v>264</v>
      </c>
      <c r="E151" s="139" t="s">
        <v>5465</v>
      </c>
      <c r="F151" s="140" t="s">
        <v>5466</v>
      </c>
      <c r="G151" s="141" t="s">
        <v>2447</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451</v>
      </c>
    </row>
    <row r="152" spans="2:65" s="1" customFormat="1" ht="62.65" customHeight="1">
      <c r="B152" s="32"/>
      <c r="C152" s="138" t="s">
        <v>9</v>
      </c>
      <c r="D152" s="138" t="s">
        <v>264</v>
      </c>
      <c r="E152" s="139" t="s">
        <v>5467</v>
      </c>
      <c r="F152" s="140" t="s">
        <v>5468</v>
      </c>
      <c r="G152" s="141" t="s">
        <v>2447</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369</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369</v>
      </c>
      <c r="BM152" s="148" t="s">
        <v>459</v>
      </c>
    </row>
    <row r="153" spans="2:63" s="11" customFormat="1" ht="20.85" customHeight="1">
      <c r="B153" s="126"/>
      <c r="D153" s="127" t="s">
        <v>76</v>
      </c>
      <c r="E153" s="136" t="s">
        <v>103</v>
      </c>
      <c r="F153" s="136" t="s">
        <v>5469</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369</v>
      </c>
      <c r="D154" s="138" t="s">
        <v>264</v>
      </c>
      <c r="E154" s="139" t="s">
        <v>5470</v>
      </c>
      <c r="F154" s="140" t="s">
        <v>5471</v>
      </c>
      <c r="G154" s="141" t="s">
        <v>706</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369</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369</v>
      </c>
      <c r="BM154" s="148" t="s">
        <v>472</v>
      </c>
    </row>
    <row r="155" spans="2:65" s="1" customFormat="1" ht="24.2" customHeight="1">
      <c r="B155" s="32"/>
      <c r="C155" s="138" t="s">
        <v>376</v>
      </c>
      <c r="D155" s="138" t="s">
        <v>264</v>
      </c>
      <c r="E155" s="139" t="s">
        <v>5472</v>
      </c>
      <c r="F155" s="140" t="s">
        <v>5473</v>
      </c>
      <c r="G155" s="141" t="s">
        <v>706</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480</v>
      </c>
    </row>
    <row r="156" spans="2:65" s="1" customFormat="1" ht="24.2" customHeight="1">
      <c r="B156" s="32"/>
      <c r="C156" s="138" t="s">
        <v>381</v>
      </c>
      <c r="D156" s="138" t="s">
        <v>264</v>
      </c>
      <c r="E156" s="139" t="s">
        <v>5474</v>
      </c>
      <c r="F156" s="140" t="s">
        <v>5475</v>
      </c>
      <c r="G156" s="141" t="s">
        <v>706</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492</v>
      </c>
    </row>
    <row r="157" spans="2:65" s="1" customFormat="1" ht="24.2" customHeight="1">
      <c r="B157" s="32"/>
      <c r="C157" s="138" t="s">
        <v>396</v>
      </c>
      <c r="D157" s="138" t="s">
        <v>264</v>
      </c>
      <c r="E157" s="139" t="s">
        <v>5476</v>
      </c>
      <c r="F157" s="140" t="s">
        <v>5477</v>
      </c>
      <c r="G157" s="141" t="s">
        <v>706</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503</v>
      </c>
    </row>
    <row r="158" spans="2:65" s="1" customFormat="1" ht="24.2" customHeight="1">
      <c r="B158" s="32"/>
      <c r="C158" s="138" t="s">
        <v>400</v>
      </c>
      <c r="D158" s="138" t="s">
        <v>264</v>
      </c>
      <c r="E158" s="139" t="s">
        <v>5478</v>
      </c>
      <c r="F158" s="140" t="s">
        <v>5479</v>
      </c>
      <c r="G158" s="141" t="s">
        <v>706</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529</v>
      </c>
    </row>
    <row r="159" spans="2:65" s="1" customFormat="1" ht="24.2" customHeight="1">
      <c r="B159" s="32"/>
      <c r="C159" s="138" t="s">
        <v>7</v>
      </c>
      <c r="D159" s="138" t="s">
        <v>264</v>
      </c>
      <c r="E159" s="139" t="s">
        <v>5480</v>
      </c>
      <c r="F159" s="140" t="s">
        <v>5481</v>
      </c>
      <c r="G159" s="141" t="s">
        <v>706</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538</v>
      </c>
    </row>
    <row r="160" spans="2:65" s="1" customFormat="1" ht="24.2" customHeight="1">
      <c r="B160" s="32"/>
      <c r="C160" s="138" t="s">
        <v>407</v>
      </c>
      <c r="D160" s="138" t="s">
        <v>264</v>
      </c>
      <c r="E160" s="139" t="s">
        <v>5482</v>
      </c>
      <c r="F160" s="140" t="s">
        <v>5483</v>
      </c>
      <c r="G160" s="141" t="s">
        <v>706</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549</v>
      </c>
    </row>
    <row r="161" spans="2:65" s="1" customFormat="1" ht="24.2" customHeight="1">
      <c r="B161" s="32"/>
      <c r="C161" s="138" t="s">
        <v>413</v>
      </c>
      <c r="D161" s="138" t="s">
        <v>264</v>
      </c>
      <c r="E161" s="139" t="s">
        <v>5484</v>
      </c>
      <c r="F161" s="140" t="s">
        <v>5485</v>
      </c>
      <c r="G161" s="141" t="s">
        <v>706</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563</v>
      </c>
    </row>
    <row r="162" spans="2:65" s="1" customFormat="1" ht="16.5" customHeight="1">
      <c r="B162" s="32"/>
      <c r="C162" s="138" t="s">
        <v>423</v>
      </c>
      <c r="D162" s="138" t="s">
        <v>264</v>
      </c>
      <c r="E162" s="139" t="s">
        <v>5486</v>
      </c>
      <c r="F162" s="140" t="s">
        <v>5487</v>
      </c>
      <c r="G162" s="141" t="s">
        <v>706</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571</v>
      </c>
    </row>
    <row r="163" spans="2:65" s="1" customFormat="1" ht="16.5" customHeight="1">
      <c r="B163" s="32"/>
      <c r="C163" s="138" t="s">
        <v>426</v>
      </c>
      <c r="D163" s="138" t="s">
        <v>264</v>
      </c>
      <c r="E163" s="139" t="s">
        <v>5488</v>
      </c>
      <c r="F163" s="140" t="s">
        <v>5489</v>
      </c>
      <c r="G163" s="141" t="s">
        <v>706</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592</v>
      </c>
    </row>
    <row r="164" spans="2:65" s="1" customFormat="1" ht="16.5" customHeight="1">
      <c r="B164" s="32"/>
      <c r="C164" s="138" t="s">
        <v>431</v>
      </c>
      <c r="D164" s="138" t="s">
        <v>264</v>
      </c>
      <c r="E164" s="139" t="s">
        <v>5490</v>
      </c>
      <c r="F164" s="140" t="s">
        <v>5491</v>
      </c>
      <c r="G164" s="141" t="s">
        <v>706</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615</v>
      </c>
    </row>
    <row r="165" spans="2:65" s="1" customFormat="1" ht="16.5" customHeight="1">
      <c r="B165" s="32"/>
      <c r="C165" s="138" t="s">
        <v>436</v>
      </c>
      <c r="D165" s="138" t="s">
        <v>264</v>
      </c>
      <c r="E165" s="139" t="s">
        <v>5492</v>
      </c>
      <c r="F165" s="140" t="s">
        <v>5493</v>
      </c>
      <c r="G165" s="141" t="s">
        <v>706</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631</v>
      </c>
    </row>
    <row r="166" spans="2:65" s="1" customFormat="1" ht="21.75" customHeight="1">
      <c r="B166" s="32"/>
      <c r="C166" s="138" t="s">
        <v>441</v>
      </c>
      <c r="D166" s="138" t="s">
        <v>264</v>
      </c>
      <c r="E166" s="139" t="s">
        <v>5494</v>
      </c>
      <c r="F166" s="140" t="s">
        <v>5495</v>
      </c>
      <c r="G166" s="141" t="s">
        <v>2447</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646</v>
      </c>
    </row>
    <row r="167" spans="2:65" s="1" customFormat="1" ht="24.2" customHeight="1">
      <c r="B167" s="32"/>
      <c r="C167" s="138" t="s">
        <v>446</v>
      </c>
      <c r="D167" s="138" t="s">
        <v>264</v>
      </c>
      <c r="E167" s="139" t="s">
        <v>5496</v>
      </c>
      <c r="F167" s="140" t="s">
        <v>5497</v>
      </c>
      <c r="G167" s="141" t="s">
        <v>2447</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656</v>
      </c>
    </row>
    <row r="168" spans="2:65" s="1" customFormat="1" ht="24.2" customHeight="1">
      <c r="B168" s="32"/>
      <c r="C168" s="138" t="s">
        <v>451</v>
      </c>
      <c r="D168" s="138" t="s">
        <v>264</v>
      </c>
      <c r="E168" s="139" t="s">
        <v>5498</v>
      </c>
      <c r="F168" s="140" t="s">
        <v>5499</v>
      </c>
      <c r="G168" s="141" t="s">
        <v>2447</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664</v>
      </c>
    </row>
    <row r="169" spans="2:65" s="1" customFormat="1" ht="16.5" customHeight="1">
      <c r="B169" s="32"/>
      <c r="C169" s="138" t="s">
        <v>189</v>
      </c>
      <c r="D169" s="138" t="s">
        <v>264</v>
      </c>
      <c r="E169" s="139" t="s">
        <v>5500</v>
      </c>
      <c r="F169" s="140" t="s">
        <v>5501</v>
      </c>
      <c r="G169" s="141" t="s">
        <v>2447</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677</v>
      </c>
    </row>
    <row r="170" spans="2:65" s="1" customFormat="1" ht="21.75" customHeight="1">
      <c r="B170" s="32"/>
      <c r="C170" s="138" t="s">
        <v>459</v>
      </c>
      <c r="D170" s="138" t="s">
        <v>264</v>
      </c>
      <c r="E170" s="139" t="s">
        <v>5502</v>
      </c>
      <c r="F170" s="140" t="s">
        <v>5503</v>
      </c>
      <c r="G170" s="141" t="s">
        <v>2447</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686</v>
      </c>
    </row>
    <row r="171" spans="2:65" s="1" customFormat="1" ht="16.5" customHeight="1">
      <c r="B171" s="32"/>
      <c r="C171" s="138" t="s">
        <v>467</v>
      </c>
      <c r="D171" s="138" t="s">
        <v>264</v>
      </c>
      <c r="E171" s="139" t="s">
        <v>5504</v>
      </c>
      <c r="F171" s="140" t="s">
        <v>5505</v>
      </c>
      <c r="G171" s="141" t="s">
        <v>2447</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694</v>
      </c>
    </row>
    <row r="172" spans="2:65" s="1" customFormat="1" ht="24.2" customHeight="1">
      <c r="B172" s="32"/>
      <c r="C172" s="138" t="s">
        <v>472</v>
      </c>
      <c r="D172" s="138" t="s">
        <v>264</v>
      </c>
      <c r="E172" s="139" t="s">
        <v>5506</v>
      </c>
      <c r="F172" s="140" t="s">
        <v>5507</v>
      </c>
      <c r="G172" s="141" t="s">
        <v>2447</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703</v>
      </c>
    </row>
    <row r="173" spans="2:65" s="1" customFormat="1" ht="24.2" customHeight="1">
      <c r="B173" s="32"/>
      <c r="C173" s="138" t="s">
        <v>476</v>
      </c>
      <c r="D173" s="138" t="s">
        <v>264</v>
      </c>
      <c r="E173" s="139" t="s">
        <v>5508</v>
      </c>
      <c r="F173" s="140" t="s">
        <v>5509</v>
      </c>
      <c r="G173" s="141" t="s">
        <v>2447</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715</v>
      </c>
    </row>
    <row r="174" spans="2:65" s="1" customFormat="1" ht="24.2" customHeight="1">
      <c r="B174" s="32"/>
      <c r="C174" s="138" t="s">
        <v>480</v>
      </c>
      <c r="D174" s="138" t="s">
        <v>264</v>
      </c>
      <c r="E174" s="139" t="s">
        <v>5510</v>
      </c>
      <c r="F174" s="140" t="s">
        <v>5511</v>
      </c>
      <c r="G174" s="141" t="s">
        <v>2447</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724</v>
      </c>
    </row>
    <row r="175" spans="2:65" s="1" customFormat="1" ht="21.75" customHeight="1">
      <c r="B175" s="32"/>
      <c r="C175" s="138" t="s">
        <v>484</v>
      </c>
      <c r="D175" s="138" t="s">
        <v>264</v>
      </c>
      <c r="E175" s="139" t="s">
        <v>5512</v>
      </c>
      <c r="F175" s="140" t="s">
        <v>5513</v>
      </c>
      <c r="G175" s="141" t="s">
        <v>2447</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733</v>
      </c>
    </row>
    <row r="176" spans="2:65" s="1" customFormat="1" ht="21.75" customHeight="1">
      <c r="B176" s="32"/>
      <c r="C176" s="138" t="s">
        <v>492</v>
      </c>
      <c r="D176" s="138" t="s">
        <v>264</v>
      </c>
      <c r="E176" s="139" t="s">
        <v>5514</v>
      </c>
      <c r="F176" s="140" t="s">
        <v>5515</v>
      </c>
      <c r="G176" s="141" t="s">
        <v>2447</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743</v>
      </c>
    </row>
    <row r="177" spans="2:65" s="1" customFormat="1" ht="24.2" customHeight="1">
      <c r="B177" s="32"/>
      <c r="C177" s="138" t="s">
        <v>498</v>
      </c>
      <c r="D177" s="138" t="s">
        <v>264</v>
      </c>
      <c r="E177" s="139" t="s">
        <v>5516</v>
      </c>
      <c r="F177" s="140" t="s">
        <v>5517</v>
      </c>
      <c r="G177" s="141" t="s">
        <v>2447</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755</v>
      </c>
    </row>
    <row r="178" spans="2:65" s="1" customFormat="1" ht="128.65" customHeight="1">
      <c r="B178" s="32"/>
      <c r="C178" s="138" t="s">
        <v>503</v>
      </c>
      <c r="D178" s="138" t="s">
        <v>264</v>
      </c>
      <c r="E178" s="139" t="s">
        <v>5518</v>
      </c>
      <c r="F178" s="140" t="s">
        <v>5519</v>
      </c>
      <c r="G178" s="141" t="s">
        <v>2447</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775</v>
      </c>
    </row>
    <row r="179" spans="2:65" s="1" customFormat="1" ht="128.65" customHeight="1">
      <c r="B179" s="32"/>
      <c r="C179" s="138" t="s">
        <v>511</v>
      </c>
      <c r="D179" s="138" t="s">
        <v>264</v>
      </c>
      <c r="E179" s="139" t="s">
        <v>5520</v>
      </c>
      <c r="F179" s="140" t="s">
        <v>5521</v>
      </c>
      <c r="G179" s="141" t="s">
        <v>2447</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785</v>
      </c>
    </row>
    <row r="180" spans="2:65" s="1" customFormat="1" ht="128.65" customHeight="1">
      <c r="B180" s="32"/>
      <c r="C180" s="138" t="s">
        <v>529</v>
      </c>
      <c r="D180" s="138" t="s">
        <v>264</v>
      </c>
      <c r="E180" s="139" t="s">
        <v>5522</v>
      </c>
      <c r="F180" s="140" t="s">
        <v>5523</v>
      </c>
      <c r="G180" s="141" t="s">
        <v>2447</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798</v>
      </c>
    </row>
    <row r="181" spans="2:65" s="1" customFormat="1" ht="128.65" customHeight="1">
      <c r="B181" s="32"/>
      <c r="C181" s="138" t="s">
        <v>534</v>
      </c>
      <c r="D181" s="138" t="s">
        <v>264</v>
      </c>
      <c r="E181" s="139" t="s">
        <v>5524</v>
      </c>
      <c r="F181" s="140" t="s">
        <v>5525</v>
      </c>
      <c r="G181" s="141" t="s">
        <v>2447</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819</v>
      </c>
    </row>
    <row r="182" spans="2:65" s="1" customFormat="1" ht="128.65" customHeight="1">
      <c r="B182" s="32"/>
      <c r="C182" s="138" t="s">
        <v>538</v>
      </c>
      <c r="D182" s="138" t="s">
        <v>264</v>
      </c>
      <c r="E182" s="139" t="s">
        <v>5526</v>
      </c>
      <c r="F182" s="140" t="s">
        <v>5527</v>
      </c>
      <c r="G182" s="141" t="s">
        <v>2447</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369</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830</v>
      </c>
    </row>
    <row r="183" spans="2:63" s="11" customFormat="1" ht="20.85" customHeight="1">
      <c r="B183" s="126"/>
      <c r="D183" s="127" t="s">
        <v>76</v>
      </c>
      <c r="E183" s="136" t="s">
        <v>268</v>
      </c>
      <c r="F183" s="136" t="s">
        <v>5528</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545</v>
      </c>
      <c r="D184" s="138" t="s">
        <v>264</v>
      </c>
      <c r="E184" s="139" t="s">
        <v>5529</v>
      </c>
      <c r="F184" s="140" t="s">
        <v>5530</v>
      </c>
      <c r="G184" s="141" t="s">
        <v>2447</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839</v>
      </c>
    </row>
    <row r="185" spans="2:65" s="1" customFormat="1" ht="55.5" customHeight="1">
      <c r="B185" s="32"/>
      <c r="C185" s="138" t="s">
        <v>549</v>
      </c>
      <c r="D185" s="138" t="s">
        <v>264</v>
      </c>
      <c r="E185" s="139" t="s">
        <v>5531</v>
      </c>
      <c r="F185" s="140" t="s">
        <v>5532</v>
      </c>
      <c r="G185" s="141" t="s">
        <v>2447</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369</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369</v>
      </c>
      <c r="BM185" s="148" t="s">
        <v>857</v>
      </c>
    </row>
    <row r="186" spans="2:65" s="1" customFormat="1" ht="62.65" customHeight="1">
      <c r="B186" s="32"/>
      <c r="C186" s="138" t="s">
        <v>559</v>
      </c>
      <c r="D186" s="138" t="s">
        <v>264</v>
      </c>
      <c r="E186" s="139" t="s">
        <v>5533</v>
      </c>
      <c r="F186" s="140" t="s">
        <v>5534</v>
      </c>
      <c r="G186" s="141" t="s">
        <v>5438</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866</v>
      </c>
    </row>
    <row r="187" spans="2:65" s="1" customFormat="1" ht="55.5" customHeight="1">
      <c r="B187" s="32"/>
      <c r="C187" s="138" t="s">
        <v>563</v>
      </c>
      <c r="D187" s="138" t="s">
        <v>264</v>
      </c>
      <c r="E187" s="139" t="s">
        <v>5535</v>
      </c>
      <c r="F187" s="140" t="s">
        <v>5536</v>
      </c>
      <c r="G187" s="141" t="s">
        <v>5438</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875</v>
      </c>
    </row>
    <row r="188" spans="2:63" s="11" customFormat="1" ht="20.85" customHeight="1">
      <c r="B188" s="126"/>
      <c r="D188" s="127" t="s">
        <v>76</v>
      </c>
      <c r="E188" s="136" t="s">
        <v>295</v>
      </c>
      <c r="F188" s="136" t="s">
        <v>5537</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567</v>
      </c>
      <c r="D189" s="138" t="s">
        <v>264</v>
      </c>
      <c r="E189" s="139" t="s">
        <v>5538</v>
      </c>
      <c r="F189" s="140" t="s">
        <v>5539</v>
      </c>
      <c r="G189" s="141" t="s">
        <v>416</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369</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369</v>
      </c>
      <c r="BM189" s="148" t="s">
        <v>889</v>
      </c>
    </row>
    <row r="190" spans="2:65" s="1" customFormat="1" ht="16.5" customHeight="1">
      <c r="B190" s="32"/>
      <c r="C190" s="138" t="s">
        <v>571</v>
      </c>
      <c r="D190" s="138" t="s">
        <v>264</v>
      </c>
      <c r="E190" s="139" t="s">
        <v>5540</v>
      </c>
      <c r="F190" s="140" t="s">
        <v>5541</v>
      </c>
      <c r="G190" s="141" t="s">
        <v>416</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369</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369</v>
      </c>
      <c r="BM190" s="148" t="s">
        <v>900</v>
      </c>
    </row>
    <row r="191" spans="2:65" s="1" customFormat="1" ht="16.5" customHeight="1">
      <c r="B191" s="32"/>
      <c r="C191" s="138" t="s">
        <v>579</v>
      </c>
      <c r="D191" s="138" t="s">
        <v>264</v>
      </c>
      <c r="E191" s="139" t="s">
        <v>5542</v>
      </c>
      <c r="F191" s="140" t="s">
        <v>5543</v>
      </c>
      <c r="G191" s="141" t="s">
        <v>416</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369</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369</v>
      </c>
      <c r="BM191" s="148" t="s">
        <v>909</v>
      </c>
    </row>
    <row r="192" spans="2:65" s="1" customFormat="1" ht="16.5" customHeight="1">
      <c r="B192" s="32"/>
      <c r="C192" s="138" t="s">
        <v>592</v>
      </c>
      <c r="D192" s="138" t="s">
        <v>264</v>
      </c>
      <c r="E192" s="139" t="s">
        <v>5544</v>
      </c>
      <c r="F192" s="140" t="s">
        <v>5545</v>
      </c>
      <c r="G192" s="141" t="s">
        <v>416</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369</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369</v>
      </c>
      <c r="BM192" s="148" t="s">
        <v>918</v>
      </c>
    </row>
    <row r="193" spans="2:65" s="1" customFormat="1" ht="16.5" customHeight="1">
      <c r="B193" s="32"/>
      <c r="C193" s="138" t="s">
        <v>597</v>
      </c>
      <c r="D193" s="138" t="s">
        <v>264</v>
      </c>
      <c r="E193" s="139" t="s">
        <v>5546</v>
      </c>
      <c r="F193" s="140" t="s">
        <v>5547</v>
      </c>
      <c r="G193" s="141" t="s">
        <v>416</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369</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369</v>
      </c>
      <c r="BM193" s="148" t="s">
        <v>927</v>
      </c>
    </row>
    <row r="194" spans="2:65" s="1" customFormat="1" ht="16.5" customHeight="1">
      <c r="B194" s="32"/>
      <c r="C194" s="138" t="s">
        <v>615</v>
      </c>
      <c r="D194" s="138" t="s">
        <v>264</v>
      </c>
      <c r="E194" s="139" t="s">
        <v>5548</v>
      </c>
      <c r="F194" s="140" t="s">
        <v>5549</v>
      </c>
      <c r="G194" s="141" t="s">
        <v>416</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369</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936</v>
      </c>
    </row>
    <row r="195" spans="2:65" s="1" customFormat="1" ht="21.75" customHeight="1">
      <c r="B195" s="32"/>
      <c r="C195" s="138" t="s">
        <v>620</v>
      </c>
      <c r="D195" s="138" t="s">
        <v>264</v>
      </c>
      <c r="E195" s="139" t="s">
        <v>5550</v>
      </c>
      <c r="F195" s="140" t="s">
        <v>5551</v>
      </c>
      <c r="G195" s="141" t="s">
        <v>2447</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369</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950</v>
      </c>
    </row>
    <row r="196" spans="2:65" s="1" customFormat="1" ht="21.75" customHeight="1">
      <c r="B196" s="32"/>
      <c r="C196" s="138" t="s">
        <v>631</v>
      </c>
      <c r="D196" s="138" t="s">
        <v>264</v>
      </c>
      <c r="E196" s="139" t="s">
        <v>5552</v>
      </c>
      <c r="F196" s="140" t="s">
        <v>5553</v>
      </c>
      <c r="G196" s="141" t="s">
        <v>416</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369</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959</v>
      </c>
    </row>
    <row r="197" spans="2:65" s="1" customFormat="1" ht="21.75" customHeight="1">
      <c r="B197" s="32"/>
      <c r="C197" s="138" t="s">
        <v>636</v>
      </c>
      <c r="D197" s="138" t="s">
        <v>264</v>
      </c>
      <c r="E197" s="139" t="s">
        <v>5554</v>
      </c>
      <c r="F197" s="140" t="s">
        <v>5555</v>
      </c>
      <c r="G197" s="141" t="s">
        <v>416</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369</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968</v>
      </c>
    </row>
    <row r="198" spans="2:65" s="1" customFormat="1" ht="21.75" customHeight="1">
      <c r="B198" s="32"/>
      <c r="C198" s="138" t="s">
        <v>646</v>
      </c>
      <c r="D198" s="138" t="s">
        <v>264</v>
      </c>
      <c r="E198" s="139" t="s">
        <v>5556</v>
      </c>
      <c r="F198" s="140" t="s">
        <v>5557</v>
      </c>
      <c r="G198" s="141" t="s">
        <v>416</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369</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980</v>
      </c>
    </row>
    <row r="199" spans="2:65" s="1" customFormat="1" ht="21.75" customHeight="1">
      <c r="B199" s="32"/>
      <c r="C199" s="138" t="s">
        <v>652</v>
      </c>
      <c r="D199" s="138" t="s">
        <v>264</v>
      </c>
      <c r="E199" s="139" t="s">
        <v>5558</v>
      </c>
      <c r="F199" s="140" t="s">
        <v>5559</v>
      </c>
      <c r="G199" s="141" t="s">
        <v>416</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369</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990</v>
      </c>
    </row>
    <row r="200" spans="2:65" s="1" customFormat="1" ht="21.75" customHeight="1">
      <c r="B200" s="32"/>
      <c r="C200" s="138" t="s">
        <v>656</v>
      </c>
      <c r="D200" s="138" t="s">
        <v>264</v>
      </c>
      <c r="E200" s="139" t="s">
        <v>5560</v>
      </c>
      <c r="F200" s="140" t="s">
        <v>5561</v>
      </c>
      <c r="G200" s="141" t="s">
        <v>416</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369</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1002</v>
      </c>
    </row>
    <row r="201" spans="2:65" s="1" customFormat="1" ht="21.75" customHeight="1">
      <c r="B201" s="32"/>
      <c r="C201" s="138" t="s">
        <v>660</v>
      </c>
      <c r="D201" s="138" t="s">
        <v>264</v>
      </c>
      <c r="E201" s="139" t="s">
        <v>5562</v>
      </c>
      <c r="F201" s="140" t="s">
        <v>5563</v>
      </c>
      <c r="G201" s="141" t="s">
        <v>416</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369</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1021</v>
      </c>
    </row>
    <row r="202" spans="2:65" s="1" customFormat="1" ht="21.75" customHeight="1">
      <c r="B202" s="32"/>
      <c r="C202" s="138" t="s">
        <v>664</v>
      </c>
      <c r="D202" s="138" t="s">
        <v>264</v>
      </c>
      <c r="E202" s="139" t="s">
        <v>5564</v>
      </c>
      <c r="F202" s="140" t="s">
        <v>5565</v>
      </c>
      <c r="G202" s="141" t="s">
        <v>416</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1029</v>
      </c>
    </row>
    <row r="203" spans="2:65" s="1" customFormat="1" ht="24.2" customHeight="1">
      <c r="B203" s="32"/>
      <c r="C203" s="138" t="s">
        <v>668</v>
      </c>
      <c r="D203" s="138" t="s">
        <v>264</v>
      </c>
      <c r="E203" s="139" t="s">
        <v>5566</v>
      </c>
      <c r="F203" s="140" t="s">
        <v>5567</v>
      </c>
      <c r="G203" s="141" t="s">
        <v>416</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1041</v>
      </c>
    </row>
    <row r="204" spans="2:65" s="1" customFormat="1" ht="24.2" customHeight="1">
      <c r="B204" s="32"/>
      <c r="C204" s="138" t="s">
        <v>677</v>
      </c>
      <c r="D204" s="138" t="s">
        <v>264</v>
      </c>
      <c r="E204" s="139" t="s">
        <v>5568</v>
      </c>
      <c r="F204" s="140" t="s">
        <v>5569</v>
      </c>
      <c r="G204" s="141" t="s">
        <v>416</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1053</v>
      </c>
    </row>
    <row r="205" spans="2:65" s="1" customFormat="1" ht="24.2" customHeight="1">
      <c r="B205" s="32"/>
      <c r="C205" s="138" t="s">
        <v>681</v>
      </c>
      <c r="D205" s="138" t="s">
        <v>264</v>
      </c>
      <c r="E205" s="139" t="s">
        <v>5570</v>
      </c>
      <c r="F205" s="140" t="s">
        <v>5571</v>
      </c>
      <c r="G205" s="141" t="s">
        <v>416</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1063</v>
      </c>
    </row>
    <row r="206" spans="2:65" s="1" customFormat="1" ht="16.5" customHeight="1">
      <c r="B206" s="32"/>
      <c r="C206" s="138" t="s">
        <v>686</v>
      </c>
      <c r="D206" s="138" t="s">
        <v>264</v>
      </c>
      <c r="E206" s="139" t="s">
        <v>5572</v>
      </c>
      <c r="F206" s="140" t="s">
        <v>5573</v>
      </c>
      <c r="G206" s="141" t="s">
        <v>416</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369</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1075</v>
      </c>
    </row>
    <row r="207" spans="2:63" s="11" customFormat="1" ht="20.85" customHeight="1">
      <c r="B207" s="126"/>
      <c r="D207" s="127" t="s">
        <v>76</v>
      </c>
      <c r="E207" s="136" t="s">
        <v>4250</v>
      </c>
      <c r="F207" s="136" t="s">
        <v>3505</v>
      </c>
      <c r="I207" s="129"/>
      <c r="J207" s="137">
        <f>BK207</f>
        <v>0</v>
      </c>
      <c r="L207" s="126"/>
      <c r="M207" s="131"/>
      <c r="P207" s="132">
        <f>SUM(P208:P222)</f>
        <v>0</v>
      </c>
      <c r="R207" s="132">
        <f>SUM(R208:R222)</f>
        <v>0</v>
      </c>
      <c r="T207" s="133">
        <f>SUM(T208:T222)</f>
        <v>0</v>
      </c>
      <c r="AR207" s="127" t="s">
        <v>85</v>
      </c>
      <c r="AT207" s="134" t="s">
        <v>76</v>
      </c>
      <c r="AU207" s="134" t="s">
        <v>87</v>
      </c>
      <c r="AY207" s="127" t="s">
        <v>262</v>
      </c>
      <c r="BK207" s="135">
        <f>SUM(BK208:BK222)</f>
        <v>0</v>
      </c>
    </row>
    <row r="208" spans="2:65" s="1" customFormat="1" ht="16.5" customHeight="1">
      <c r="B208" s="32"/>
      <c r="C208" s="138" t="s">
        <v>690</v>
      </c>
      <c r="D208" s="138" t="s">
        <v>264</v>
      </c>
      <c r="E208" s="139" t="s">
        <v>5574</v>
      </c>
      <c r="F208" s="140" t="s">
        <v>5575</v>
      </c>
      <c r="G208" s="141" t="s">
        <v>5134</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369</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369</v>
      </c>
      <c r="BM208" s="148" t="s">
        <v>1086</v>
      </c>
    </row>
    <row r="209" spans="2:65" s="1" customFormat="1" ht="24.2" customHeight="1">
      <c r="B209" s="32"/>
      <c r="C209" s="138" t="s">
        <v>694</v>
      </c>
      <c r="D209" s="138" t="s">
        <v>264</v>
      </c>
      <c r="E209" s="139" t="s">
        <v>5576</v>
      </c>
      <c r="F209" s="140" t="s">
        <v>5577</v>
      </c>
      <c r="G209" s="141" t="s">
        <v>5134</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369</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369</v>
      </c>
      <c r="BM209" s="148" t="s">
        <v>1096</v>
      </c>
    </row>
    <row r="210" spans="2:65" s="1" customFormat="1" ht="16.5" customHeight="1">
      <c r="B210" s="32"/>
      <c r="C210" s="138" t="s">
        <v>698</v>
      </c>
      <c r="D210" s="138" t="s">
        <v>264</v>
      </c>
      <c r="E210" s="139" t="s">
        <v>5578</v>
      </c>
      <c r="F210" s="140" t="s">
        <v>5579</v>
      </c>
      <c r="G210" s="141" t="s">
        <v>2447</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369</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369</v>
      </c>
      <c r="BM210" s="148" t="s">
        <v>1108</v>
      </c>
    </row>
    <row r="211" spans="2:65" s="1" customFormat="1" ht="49.15" customHeight="1">
      <c r="B211" s="32"/>
      <c r="C211" s="138" t="s">
        <v>703</v>
      </c>
      <c r="D211" s="138" t="s">
        <v>264</v>
      </c>
      <c r="E211" s="139" t="s">
        <v>5580</v>
      </c>
      <c r="F211" s="140" t="s">
        <v>5581</v>
      </c>
      <c r="G211" s="141" t="s">
        <v>2447</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369</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369</v>
      </c>
      <c r="BM211" s="148" t="s">
        <v>1118</v>
      </c>
    </row>
    <row r="212" spans="2:65" s="1" customFormat="1" ht="49.15" customHeight="1">
      <c r="B212" s="32"/>
      <c r="C212" s="138" t="s">
        <v>710</v>
      </c>
      <c r="D212" s="138" t="s">
        <v>264</v>
      </c>
      <c r="E212" s="139" t="s">
        <v>5582</v>
      </c>
      <c r="F212" s="140" t="s">
        <v>5583</v>
      </c>
      <c r="G212" s="141" t="s">
        <v>2447</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369</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369</v>
      </c>
      <c r="BM212" s="148" t="s">
        <v>1128</v>
      </c>
    </row>
    <row r="213" spans="2:65" s="1" customFormat="1" ht="16.5" customHeight="1">
      <c r="B213" s="32"/>
      <c r="C213" s="138" t="s">
        <v>715</v>
      </c>
      <c r="D213" s="138" t="s">
        <v>264</v>
      </c>
      <c r="E213" s="139" t="s">
        <v>5584</v>
      </c>
      <c r="F213" s="140" t="s">
        <v>5585</v>
      </c>
      <c r="G213" s="141" t="s">
        <v>2447</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369</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369</v>
      </c>
      <c r="BM213" s="148" t="s">
        <v>1137</v>
      </c>
    </row>
    <row r="214" spans="2:65" s="1" customFormat="1" ht="49.15" customHeight="1">
      <c r="B214" s="32"/>
      <c r="C214" s="138" t="s">
        <v>720</v>
      </c>
      <c r="D214" s="138" t="s">
        <v>264</v>
      </c>
      <c r="E214" s="139" t="s">
        <v>5586</v>
      </c>
      <c r="F214" s="140" t="s">
        <v>5587</v>
      </c>
      <c r="G214" s="141" t="s">
        <v>362</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369</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369</v>
      </c>
      <c r="BM214" s="148" t="s">
        <v>1147</v>
      </c>
    </row>
    <row r="215" spans="2:65" s="1" customFormat="1" ht="24.2" customHeight="1">
      <c r="B215" s="32"/>
      <c r="C215" s="138" t="s">
        <v>724</v>
      </c>
      <c r="D215" s="138" t="s">
        <v>264</v>
      </c>
      <c r="E215" s="139" t="s">
        <v>5588</v>
      </c>
      <c r="F215" s="140" t="s">
        <v>5589</v>
      </c>
      <c r="G215" s="141" t="s">
        <v>2447</v>
      </c>
      <c r="H215" s="142">
        <v>1</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369</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369</v>
      </c>
      <c r="BM215" s="148" t="s">
        <v>1184</v>
      </c>
    </row>
    <row r="216" spans="2:65" s="1" customFormat="1" ht="33" customHeight="1">
      <c r="B216" s="32"/>
      <c r="C216" s="138" t="s">
        <v>728</v>
      </c>
      <c r="D216" s="138" t="s">
        <v>264</v>
      </c>
      <c r="E216" s="139" t="s">
        <v>5590</v>
      </c>
      <c r="F216" s="140" t="s">
        <v>5591</v>
      </c>
      <c r="G216" s="141" t="s">
        <v>2447</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369</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369</v>
      </c>
      <c r="BM216" s="148" t="s">
        <v>1234</v>
      </c>
    </row>
    <row r="217" spans="2:65" s="1" customFormat="1" ht="33" customHeight="1">
      <c r="B217" s="32"/>
      <c r="C217" s="138" t="s">
        <v>733</v>
      </c>
      <c r="D217" s="138" t="s">
        <v>264</v>
      </c>
      <c r="E217" s="139" t="s">
        <v>5592</v>
      </c>
      <c r="F217" s="140" t="s">
        <v>5593</v>
      </c>
      <c r="G217" s="141" t="s">
        <v>2447</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369</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369</v>
      </c>
      <c r="BM217" s="148" t="s">
        <v>1248</v>
      </c>
    </row>
    <row r="218" spans="2:65" s="1" customFormat="1" ht="24.2" customHeight="1">
      <c r="B218" s="32"/>
      <c r="C218" s="138" t="s">
        <v>738</v>
      </c>
      <c r="D218" s="138" t="s">
        <v>264</v>
      </c>
      <c r="E218" s="139" t="s">
        <v>5594</v>
      </c>
      <c r="F218" s="140" t="s">
        <v>5595</v>
      </c>
      <c r="G218" s="141" t="s">
        <v>2447</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369</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369</v>
      </c>
      <c r="BM218" s="148" t="s">
        <v>1261</v>
      </c>
    </row>
    <row r="219" spans="2:65" s="1" customFormat="1" ht="16.5" customHeight="1">
      <c r="B219" s="32"/>
      <c r="C219" s="138" t="s">
        <v>743</v>
      </c>
      <c r="D219" s="138" t="s">
        <v>264</v>
      </c>
      <c r="E219" s="139" t="s">
        <v>5596</v>
      </c>
      <c r="F219" s="140" t="s">
        <v>5323</v>
      </c>
      <c r="G219" s="141" t="s">
        <v>2447</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369</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369</v>
      </c>
      <c r="BM219" s="148" t="s">
        <v>1352</v>
      </c>
    </row>
    <row r="220" spans="2:65" s="1" customFormat="1" ht="16.5" customHeight="1">
      <c r="B220" s="32"/>
      <c r="C220" s="138" t="s">
        <v>748</v>
      </c>
      <c r="D220" s="138" t="s">
        <v>264</v>
      </c>
      <c r="E220" s="139" t="s">
        <v>5597</v>
      </c>
      <c r="F220" s="140" t="s">
        <v>3678</v>
      </c>
      <c r="G220" s="141" t="s">
        <v>2447</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369</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369</v>
      </c>
      <c r="BM220" s="148" t="s">
        <v>1361</v>
      </c>
    </row>
    <row r="221" spans="2:65" s="1" customFormat="1" ht="16.5" customHeight="1">
      <c r="B221" s="32"/>
      <c r="C221" s="138" t="s">
        <v>755</v>
      </c>
      <c r="D221" s="138" t="s">
        <v>264</v>
      </c>
      <c r="E221" s="139" t="s">
        <v>5598</v>
      </c>
      <c r="F221" s="140" t="s">
        <v>5322</v>
      </c>
      <c r="G221" s="141" t="s">
        <v>2447</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369</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1380</v>
      </c>
    </row>
    <row r="222" spans="2:65" s="1" customFormat="1" ht="44.25" customHeight="1">
      <c r="B222" s="32"/>
      <c r="C222" s="138" t="s">
        <v>763</v>
      </c>
      <c r="D222" s="138" t="s">
        <v>264</v>
      </c>
      <c r="E222" s="139" t="s">
        <v>5599</v>
      </c>
      <c r="F222" s="140" t="s">
        <v>5600</v>
      </c>
      <c r="G222" s="141" t="s">
        <v>794</v>
      </c>
      <c r="H222" s="143"/>
      <c r="I222" s="143"/>
      <c r="J222" s="142">
        <f t="shared" si="30"/>
        <v>0</v>
      </c>
      <c r="K222" s="140" t="s">
        <v>267</v>
      </c>
      <c r="L222" s="32"/>
      <c r="M222" s="193" t="s">
        <v>1</v>
      </c>
      <c r="N222" s="194" t="s">
        <v>42</v>
      </c>
      <c r="O222" s="191"/>
      <c r="P222" s="195">
        <f t="shared" si="31"/>
        <v>0</v>
      </c>
      <c r="Q222" s="195">
        <v>0</v>
      </c>
      <c r="R222" s="195">
        <f t="shared" si="32"/>
        <v>0</v>
      </c>
      <c r="S222" s="195">
        <v>0</v>
      </c>
      <c r="T222" s="196">
        <f t="shared" si="33"/>
        <v>0</v>
      </c>
      <c r="AR222" s="148" t="s">
        <v>369</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5601</v>
      </c>
    </row>
    <row r="223" spans="2:12" s="1" customFormat="1" ht="6.95" customHeight="1">
      <c r="B223" s="44"/>
      <c r="C223" s="45"/>
      <c r="D223" s="45"/>
      <c r="E223" s="45"/>
      <c r="F223" s="45"/>
      <c r="G223" s="45"/>
      <c r="H223" s="45"/>
      <c r="I223" s="45"/>
      <c r="J223" s="45"/>
      <c r="K223" s="45"/>
      <c r="L223" s="32"/>
    </row>
  </sheetData>
  <sheetProtection algorithmName="SHA-512" hashValue="PjGciGlTixLenfHzRbo0wz8euHHdZyphqhyHuRfAJdXKzpyjcr9LF+zkO1I6HiHxJ+kZYzyNfE8HCHM1+yxZuw==" saltValue="aLVsc+/ATbpcS/2PYt3O048snp4PbLWeHTC2321gZwyX1YkRFUdTUh39yrQOvH+V056OUmI4HTyVYK/AjmFGRw==" spinCount="100000" sheet="1" objects="1" scenarios="1" formatColumns="0" formatRows="0" autoFilter="0"/>
  <autoFilter ref="C131:K22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5425</v>
      </c>
      <c r="F11" s="258"/>
      <c r="G11" s="258"/>
      <c r="H11" s="258"/>
      <c r="L11" s="32"/>
    </row>
    <row r="12" spans="2:12" s="1" customFormat="1" ht="12" customHeight="1">
      <c r="B12" s="32"/>
      <c r="D12" s="27" t="s">
        <v>4065</v>
      </c>
      <c r="L12" s="32"/>
    </row>
    <row r="13" spans="2:12" s="1" customFormat="1" ht="16.5" customHeight="1">
      <c r="B13" s="32"/>
      <c r="E13" s="213" t="s">
        <v>5602</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ROUND((SUM(BE136:BE206)),2)</f>
        <v>0</v>
      </c>
      <c r="I37" s="98">
        <v>0.21</v>
      </c>
      <c r="J37" s="86">
        <f>ROUND(((SUM(BE136:BE206))*I37),2)</f>
        <v>0</v>
      </c>
      <c r="L37" s="32"/>
    </row>
    <row r="38" spans="2:12" s="1" customFormat="1" ht="14.45" customHeight="1">
      <c r="B38" s="32"/>
      <c r="E38" s="27" t="s">
        <v>43</v>
      </c>
      <c r="F38" s="86">
        <f>ROUND((SUM(BF136:BF206)),2)</f>
        <v>0</v>
      </c>
      <c r="I38" s="98">
        <v>0.15</v>
      </c>
      <c r="J38" s="86">
        <f>ROUND(((SUM(BF136:BF206))*I38),2)</f>
        <v>0</v>
      </c>
      <c r="L38" s="32"/>
    </row>
    <row r="39" spans="2:12" s="1" customFormat="1" ht="14.45" customHeight="1" hidden="1">
      <c r="B39" s="32"/>
      <c r="E39" s="27" t="s">
        <v>44</v>
      </c>
      <c r="F39" s="86">
        <f>ROUND((SUM(BG136:BG206)),2)</f>
        <v>0</v>
      </c>
      <c r="I39" s="98">
        <v>0.21</v>
      </c>
      <c r="J39" s="86">
        <f>0</f>
        <v>0</v>
      </c>
      <c r="L39" s="32"/>
    </row>
    <row r="40" spans="2:12" s="1" customFormat="1" ht="14.45" customHeight="1" hidden="1">
      <c r="B40" s="32"/>
      <c r="E40" s="27" t="s">
        <v>45</v>
      </c>
      <c r="F40" s="86">
        <f>ROUND((SUM(BH136:BH206)),2)</f>
        <v>0</v>
      </c>
      <c r="I40" s="98">
        <v>0.15</v>
      </c>
      <c r="J40" s="86">
        <f>0</f>
        <v>0</v>
      </c>
      <c r="L40" s="32"/>
    </row>
    <row r="41" spans="2:12" s="1" customFormat="1" ht="14.45" customHeight="1" hidden="1">
      <c r="B41" s="32"/>
      <c r="E41" s="27" t="s">
        <v>46</v>
      </c>
      <c r="F41" s="86">
        <f>ROUND((SUM(BI136:BI206)),2)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5425</v>
      </c>
      <c r="F89" s="258"/>
      <c r="G89" s="258"/>
      <c r="H89" s="258"/>
      <c r="L89" s="32"/>
    </row>
    <row r="90" spans="2:12" s="1" customFormat="1" ht="12" customHeight="1">
      <c r="B90" s="32"/>
      <c r="C90" s="27" t="s">
        <v>4065</v>
      </c>
      <c r="L90" s="32"/>
    </row>
    <row r="91" spans="2:12" s="1" customFormat="1" ht="16.5" customHeight="1">
      <c r="B91" s="32"/>
      <c r="E91" s="213" t="str">
        <f>E13</f>
        <v>VZT - Vzduchotechnická zařízení</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5603</v>
      </c>
      <c r="E102" s="116"/>
      <c r="F102" s="116"/>
      <c r="G102" s="116"/>
      <c r="H102" s="116"/>
      <c r="I102" s="116"/>
      <c r="J102" s="117">
        <f>J138</f>
        <v>0</v>
      </c>
      <c r="L102" s="114"/>
    </row>
    <row r="103" spans="2:12" s="9" customFormat="1" ht="14.85" customHeight="1">
      <c r="B103" s="114"/>
      <c r="D103" s="115" t="s">
        <v>5604</v>
      </c>
      <c r="E103" s="116"/>
      <c r="F103" s="116"/>
      <c r="G103" s="116"/>
      <c r="H103" s="116"/>
      <c r="I103" s="116"/>
      <c r="J103" s="117">
        <f>J139</f>
        <v>0</v>
      </c>
      <c r="L103" s="114"/>
    </row>
    <row r="104" spans="2:12" s="9" customFormat="1" ht="14.85" customHeight="1">
      <c r="B104" s="114"/>
      <c r="D104" s="115" t="s">
        <v>5605</v>
      </c>
      <c r="E104" s="116"/>
      <c r="F104" s="116"/>
      <c r="G104" s="116"/>
      <c r="H104" s="116"/>
      <c r="I104" s="116"/>
      <c r="J104" s="117">
        <f>J141</f>
        <v>0</v>
      </c>
      <c r="L104" s="114"/>
    </row>
    <row r="105" spans="2:12" s="9" customFormat="1" ht="14.85" customHeight="1">
      <c r="B105" s="114"/>
      <c r="D105" s="115" t="s">
        <v>5606</v>
      </c>
      <c r="E105" s="116"/>
      <c r="F105" s="116"/>
      <c r="G105" s="116"/>
      <c r="H105" s="116"/>
      <c r="I105" s="116"/>
      <c r="J105" s="117">
        <f>J145</f>
        <v>0</v>
      </c>
      <c r="L105" s="114"/>
    </row>
    <row r="106" spans="2:12" s="9" customFormat="1" ht="14.85" customHeight="1">
      <c r="B106" s="114"/>
      <c r="D106" s="115" t="s">
        <v>5607</v>
      </c>
      <c r="E106" s="116"/>
      <c r="F106" s="116"/>
      <c r="G106" s="116"/>
      <c r="H106" s="116"/>
      <c r="I106" s="116"/>
      <c r="J106" s="117">
        <f>J153</f>
        <v>0</v>
      </c>
      <c r="L106" s="114"/>
    </row>
    <row r="107" spans="2:12" s="9" customFormat="1" ht="14.85" customHeight="1">
      <c r="B107" s="114"/>
      <c r="D107" s="115" t="s">
        <v>5608</v>
      </c>
      <c r="E107" s="116"/>
      <c r="F107" s="116"/>
      <c r="G107" s="116"/>
      <c r="H107" s="116"/>
      <c r="I107" s="116"/>
      <c r="J107" s="117">
        <f>J161</f>
        <v>0</v>
      </c>
      <c r="L107" s="114"/>
    </row>
    <row r="108" spans="2:12" s="9" customFormat="1" ht="14.85" customHeight="1">
      <c r="B108" s="114"/>
      <c r="D108" s="115" t="s">
        <v>5609</v>
      </c>
      <c r="E108" s="116"/>
      <c r="F108" s="116"/>
      <c r="G108" s="116"/>
      <c r="H108" s="116"/>
      <c r="I108" s="116"/>
      <c r="J108" s="117">
        <f>J164</f>
        <v>0</v>
      </c>
      <c r="L108" s="114"/>
    </row>
    <row r="109" spans="2:12" s="9" customFormat="1" ht="14.85" customHeight="1">
      <c r="B109" s="114"/>
      <c r="D109" s="115" t="s">
        <v>5610</v>
      </c>
      <c r="E109" s="116"/>
      <c r="F109" s="116"/>
      <c r="G109" s="116"/>
      <c r="H109" s="116"/>
      <c r="I109" s="116"/>
      <c r="J109" s="117">
        <f>J178</f>
        <v>0</v>
      </c>
      <c r="L109" s="114"/>
    </row>
    <row r="110" spans="2:12" s="9" customFormat="1" ht="14.85" customHeight="1">
      <c r="B110" s="114"/>
      <c r="D110" s="115" t="s">
        <v>5611</v>
      </c>
      <c r="E110" s="116"/>
      <c r="F110" s="116"/>
      <c r="G110" s="116"/>
      <c r="H110" s="116"/>
      <c r="I110" s="116"/>
      <c r="J110" s="117">
        <f>J188</f>
        <v>0</v>
      </c>
      <c r="L110" s="114"/>
    </row>
    <row r="111" spans="2:12" s="9" customFormat="1" ht="14.85" customHeight="1">
      <c r="B111" s="114"/>
      <c r="D111" s="115" t="s">
        <v>5612</v>
      </c>
      <c r="E111" s="116"/>
      <c r="F111" s="116"/>
      <c r="G111" s="116"/>
      <c r="H111" s="116"/>
      <c r="I111" s="116"/>
      <c r="J111" s="117">
        <f>J195</f>
        <v>0</v>
      </c>
      <c r="L111" s="114"/>
    </row>
    <row r="112" spans="2:12" s="9" customFormat="1" ht="14.85" customHeight="1">
      <c r="B112" s="114"/>
      <c r="D112" s="115" t="s">
        <v>5613</v>
      </c>
      <c r="E112" s="116"/>
      <c r="F112" s="116"/>
      <c r="G112" s="116"/>
      <c r="H112" s="116"/>
      <c r="I112" s="116"/>
      <c r="J112" s="117">
        <f>J200</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56" t="str">
        <f>E7</f>
        <v>Novostavba knihovny Antonína Marka v Turnově</v>
      </c>
      <c r="F122" s="257"/>
      <c r="G122" s="257"/>
      <c r="H122" s="257"/>
      <c r="L122" s="32"/>
    </row>
    <row r="123" spans="2:12" ht="12" customHeight="1">
      <c r="B123" s="20"/>
      <c r="C123" s="27" t="s">
        <v>164</v>
      </c>
      <c r="L123" s="20"/>
    </row>
    <row r="124" spans="2:12" ht="16.5" customHeight="1">
      <c r="B124" s="20"/>
      <c r="E124" s="256" t="s">
        <v>3511</v>
      </c>
      <c r="F124" s="241"/>
      <c r="G124" s="241"/>
      <c r="H124" s="241"/>
      <c r="L124" s="20"/>
    </row>
    <row r="125" spans="2:12" ht="12" customHeight="1">
      <c r="B125" s="20"/>
      <c r="C125" s="27" t="s">
        <v>3512</v>
      </c>
      <c r="L125" s="20"/>
    </row>
    <row r="126" spans="2:12" s="1" customFormat="1" ht="16.5" customHeight="1">
      <c r="B126" s="32"/>
      <c r="E126" s="219" t="s">
        <v>5425</v>
      </c>
      <c r="F126" s="258"/>
      <c r="G126" s="258"/>
      <c r="H126" s="258"/>
      <c r="L126" s="32"/>
    </row>
    <row r="127" spans="2:12" s="1" customFormat="1" ht="12" customHeight="1">
      <c r="B127" s="32"/>
      <c r="C127" s="27" t="s">
        <v>4065</v>
      </c>
      <c r="L127" s="32"/>
    </row>
    <row r="128" spans="2:12" s="1" customFormat="1" ht="16.5" customHeight="1">
      <c r="B128" s="32"/>
      <c r="E128" s="213" t="str">
        <f>E13</f>
        <v>VZT - Vzduchotechnická zařízení</v>
      </c>
      <c r="F128" s="258"/>
      <c r="G128" s="258"/>
      <c r="H128" s="258"/>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25. 10. 2023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759</v>
      </c>
      <c r="F137" s="128" t="s">
        <v>760</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5434</v>
      </c>
      <c r="F138" s="136" t="s">
        <v>135</v>
      </c>
      <c r="I138" s="129"/>
      <c r="J138" s="137">
        <f>BK138</f>
        <v>0</v>
      </c>
      <c r="L138" s="126"/>
      <c r="M138" s="131"/>
      <c r="P138" s="132">
        <f>P139+P141+P145+P153+P161+P164+P178+P188+P195+P200</f>
        <v>0</v>
      </c>
      <c r="R138" s="132">
        <f>R139+R141+R145+R153+R161+R164+R178+R188+R195+R200</f>
        <v>0</v>
      </c>
      <c r="T138" s="133">
        <f>T139+T141+T145+T153+T161+T164+T178+T188+T195+T200</f>
        <v>0</v>
      </c>
      <c r="AR138" s="127" t="s">
        <v>87</v>
      </c>
      <c r="AT138" s="134" t="s">
        <v>76</v>
      </c>
      <c r="AU138" s="134" t="s">
        <v>85</v>
      </c>
      <c r="AY138" s="127" t="s">
        <v>262</v>
      </c>
      <c r="BK138" s="135">
        <f>BK139+BK141+BK145+BK153+BK161+BK164+BK178+BK188+BK195+BK200</f>
        <v>0</v>
      </c>
    </row>
    <row r="139" spans="2:63" s="11" customFormat="1" ht="20.85" customHeight="1">
      <c r="B139" s="126"/>
      <c r="D139" s="127" t="s">
        <v>76</v>
      </c>
      <c r="E139" s="136" t="s">
        <v>5436</v>
      </c>
      <c r="F139" s="136" t="s">
        <v>5614</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138" t="s">
        <v>264</v>
      </c>
      <c r="E140" s="139" t="s">
        <v>5615</v>
      </c>
      <c r="F140" s="140" t="s">
        <v>5616</v>
      </c>
      <c r="G140" s="141" t="s">
        <v>2447</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268</v>
      </c>
    </row>
    <row r="141" spans="2:63" s="11" customFormat="1" ht="20.85" customHeight="1">
      <c r="B141" s="126"/>
      <c r="D141" s="127" t="s">
        <v>76</v>
      </c>
      <c r="E141" s="136" t="s">
        <v>5440</v>
      </c>
      <c r="F141" s="136" t="s">
        <v>5617</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138" t="s">
        <v>264</v>
      </c>
      <c r="E142" s="139" t="s">
        <v>5442</v>
      </c>
      <c r="F142" s="140" t="s">
        <v>5618</v>
      </c>
      <c r="G142" s="141" t="s">
        <v>706</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369</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369</v>
      </c>
      <c r="BM142" s="148" t="s">
        <v>312</v>
      </c>
    </row>
    <row r="143" spans="2:65" s="1" customFormat="1" ht="16.5" customHeight="1">
      <c r="B143" s="32"/>
      <c r="C143" s="138" t="s">
        <v>103</v>
      </c>
      <c r="D143" s="138" t="s">
        <v>264</v>
      </c>
      <c r="E143" s="139" t="s">
        <v>5444</v>
      </c>
      <c r="F143" s="140" t="s">
        <v>5619</v>
      </c>
      <c r="G143" s="141" t="s">
        <v>706</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304</v>
      </c>
    </row>
    <row r="144" spans="2:65" s="1" customFormat="1" ht="24.2" customHeight="1">
      <c r="B144" s="32"/>
      <c r="C144" s="138" t="s">
        <v>268</v>
      </c>
      <c r="D144" s="138" t="s">
        <v>264</v>
      </c>
      <c r="E144" s="139" t="s">
        <v>5446</v>
      </c>
      <c r="F144" s="140" t="s">
        <v>5620</v>
      </c>
      <c r="G144" s="141" t="s">
        <v>706</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369</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369</v>
      </c>
      <c r="BM144" s="148" t="s">
        <v>342</v>
      </c>
    </row>
    <row r="145" spans="2:63" s="11" customFormat="1" ht="20.85" customHeight="1">
      <c r="B145" s="126"/>
      <c r="D145" s="127" t="s">
        <v>76</v>
      </c>
      <c r="E145" s="136" t="s">
        <v>5442</v>
      </c>
      <c r="F145" s="136" t="s">
        <v>5621</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295</v>
      </c>
      <c r="D146" s="138" t="s">
        <v>264</v>
      </c>
      <c r="E146" s="139" t="s">
        <v>5622</v>
      </c>
      <c r="F146" s="140" t="s">
        <v>5623</v>
      </c>
      <c r="G146" s="141" t="s">
        <v>706</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369</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369</v>
      </c>
      <c r="BM146" s="148" t="s">
        <v>351</v>
      </c>
    </row>
    <row r="147" spans="2:65" s="1" customFormat="1" ht="16.5" customHeight="1">
      <c r="B147" s="32"/>
      <c r="C147" s="138" t="s">
        <v>312</v>
      </c>
      <c r="D147" s="138" t="s">
        <v>264</v>
      </c>
      <c r="E147" s="139" t="s">
        <v>5624</v>
      </c>
      <c r="F147" s="140" t="s">
        <v>5625</v>
      </c>
      <c r="G147" s="141" t="s">
        <v>706</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359</v>
      </c>
    </row>
    <row r="148" spans="2:65" s="1" customFormat="1" ht="16.5" customHeight="1">
      <c r="B148" s="32"/>
      <c r="C148" s="138" t="s">
        <v>317</v>
      </c>
      <c r="D148" s="138" t="s">
        <v>264</v>
      </c>
      <c r="E148" s="139" t="s">
        <v>5626</v>
      </c>
      <c r="F148" s="140" t="s">
        <v>5627</v>
      </c>
      <c r="G148" s="141" t="s">
        <v>706</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369</v>
      </c>
    </row>
    <row r="149" spans="2:65" s="1" customFormat="1" ht="16.5" customHeight="1">
      <c r="B149" s="32"/>
      <c r="C149" s="138" t="s">
        <v>304</v>
      </c>
      <c r="D149" s="138" t="s">
        <v>264</v>
      </c>
      <c r="E149" s="139" t="s">
        <v>5628</v>
      </c>
      <c r="F149" s="140" t="s">
        <v>5629</v>
      </c>
      <c r="G149" s="141" t="s">
        <v>706</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381</v>
      </c>
    </row>
    <row r="150" spans="2:65" s="1" customFormat="1" ht="16.5" customHeight="1">
      <c r="B150" s="32"/>
      <c r="C150" s="138" t="s">
        <v>325</v>
      </c>
      <c r="D150" s="138" t="s">
        <v>264</v>
      </c>
      <c r="E150" s="139" t="s">
        <v>5630</v>
      </c>
      <c r="F150" s="140" t="s">
        <v>5631</v>
      </c>
      <c r="G150" s="141" t="s">
        <v>706</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400</v>
      </c>
    </row>
    <row r="151" spans="2:65" s="1" customFormat="1" ht="24.2" customHeight="1">
      <c r="B151" s="32"/>
      <c r="C151" s="138" t="s">
        <v>342</v>
      </c>
      <c r="D151" s="138" t="s">
        <v>264</v>
      </c>
      <c r="E151" s="139" t="s">
        <v>5632</v>
      </c>
      <c r="F151" s="140" t="s">
        <v>5633</v>
      </c>
      <c r="G151" s="141" t="s">
        <v>706</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407</v>
      </c>
    </row>
    <row r="152" spans="2:65" s="1" customFormat="1" ht="24.2" customHeight="1">
      <c r="B152" s="32"/>
      <c r="C152" s="138" t="s">
        <v>347</v>
      </c>
      <c r="D152" s="138" t="s">
        <v>264</v>
      </c>
      <c r="E152" s="139" t="s">
        <v>5634</v>
      </c>
      <c r="F152" s="140" t="s">
        <v>5635</v>
      </c>
      <c r="G152" s="141" t="s">
        <v>706</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423</v>
      </c>
    </row>
    <row r="153" spans="2:63" s="11" customFormat="1" ht="20.85" customHeight="1">
      <c r="B153" s="126"/>
      <c r="D153" s="127" t="s">
        <v>76</v>
      </c>
      <c r="E153" s="136" t="s">
        <v>5444</v>
      </c>
      <c r="F153" s="136" t="s">
        <v>5636</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351</v>
      </c>
      <c r="D154" s="138" t="s">
        <v>264</v>
      </c>
      <c r="E154" s="139" t="s">
        <v>5637</v>
      </c>
      <c r="F154" s="140" t="s">
        <v>5638</v>
      </c>
      <c r="G154" s="141" t="s">
        <v>706</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369</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369</v>
      </c>
      <c r="BM154" s="148" t="s">
        <v>431</v>
      </c>
    </row>
    <row r="155" spans="2:65" s="1" customFormat="1" ht="24.2" customHeight="1">
      <c r="B155" s="32"/>
      <c r="C155" s="138" t="s">
        <v>355</v>
      </c>
      <c r="D155" s="138" t="s">
        <v>264</v>
      </c>
      <c r="E155" s="139" t="s">
        <v>5639</v>
      </c>
      <c r="F155" s="140" t="s">
        <v>5640</v>
      </c>
      <c r="G155" s="141" t="s">
        <v>706</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441</v>
      </c>
    </row>
    <row r="156" spans="2:65" s="1" customFormat="1" ht="16.5" customHeight="1">
      <c r="B156" s="32"/>
      <c r="C156" s="138" t="s">
        <v>359</v>
      </c>
      <c r="D156" s="138" t="s">
        <v>264</v>
      </c>
      <c r="E156" s="139" t="s">
        <v>5641</v>
      </c>
      <c r="F156" s="140" t="s">
        <v>5642</v>
      </c>
      <c r="G156" s="141" t="s">
        <v>706</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451</v>
      </c>
    </row>
    <row r="157" spans="2:65" s="1" customFormat="1" ht="16.5" customHeight="1">
      <c r="B157" s="32"/>
      <c r="C157" s="138" t="s">
        <v>9</v>
      </c>
      <c r="D157" s="138" t="s">
        <v>264</v>
      </c>
      <c r="E157" s="139" t="s">
        <v>5643</v>
      </c>
      <c r="F157" s="140" t="s">
        <v>5644</v>
      </c>
      <c r="G157" s="141" t="s">
        <v>706</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459</v>
      </c>
    </row>
    <row r="158" spans="2:65" s="1" customFormat="1" ht="16.5" customHeight="1">
      <c r="B158" s="32"/>
      <c r="C158" s="138" t="s">
        <v>369</v>
      </c>
      <c r="D158" s="138" t="s">
        <v>264</v>
      </c>
      <c r="E158" s="139" t="s">
        <v>5645</v>
      </c>
      <c r="F158" s="140" t="s">
        <v>5646</v>
      </c>
      <c r="G158" s="141" t="s">
        <v>706</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472</v>
      </c>
    </row>
    <row r="159" spans="2:65" s="1" customFormat="1" ht="16.5" customHeight="1">
      <c r="B159" s="32"/>
      <c r="C159" s="138" t="s">
        <v>376</v>
      </c>
      <c r="D159" s="138" t="s">
        <v>264</v>
      </c>
      <c r="E159" s="139" t="s">
        <v>5647</v>
      </c>
      <c r="F159" s="140" t="s">
        <v>5648</v>
      </c>
      <c r="G159" s="141" t="s">
        <v>706</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480</v>
      </c>
    </row>
    <row r="160" spans="2:65" s="1" customFormat="1" ht="16.5" customHeight="1">
      <c r="B160" s="32"/>
      <c r="C160" s="138" t="s">
        <v>381</v>
      </c>
      <c r="D160" s="138" t="s">
        <v>264</v>
      </c>
      <c r="E160" s="139" t="s">
        <v>5649</v>
      </c>
      <c r="F160" s="140" t="s">
        <v>5650</v>
      </c>
      <c r="G160" s="141" t="s">
        <v>706</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492</v>
      </c>
    </row>
    <row r="161" spans="2:63" s="11" customFormat="1" ht="20.85" customHeight="1">
      <c r="B161" s="126"/>
      <c r="D161" s="127" t="s">
        <v>76</v>
      </c>
      <c r="E161" s="136" t="s">
        <v>5446</v>
      </c>
      <c r="F161" s="136" t="s">
        <v>5651</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396</v>
      </c>
      <c r="D162" s="138" t="s">
        <v>264</v>
      </c>
      <c r="E162" s="139" t="s">
        <v>5652</v>
      </c>
      <c r="F162" s="140" t="s">
        <v>5653</v>
      </c>
      <c r="G162" s="141" t="s">
        <v>706</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503</v>
      </c>
    </row>
    <row r="163" spans="2:65" s="1" customFormat="1" ht="37.9" customHeight="1">
      <c r="B163" s="32"/>
      <c r="C163" s="138" t="s">
        <v>400</v>
      </c>
      <c r="D163" s="138" t="s">
        <v>264</v>
      </c>
      <c r="E163" s="139" t="s">
        <v>5654</v>
      </c>
      <c r="F163" s="140" t="s">
        <v>5655</v>
      </c>
      <c r="G163" s="141" t="s">
        <v>706</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369</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369</v>
      </c>
      <c r="BM163" s="148" t="s">
        <v>529</v>
      </c>
    </row>
    <row r="164" spans="2:63" s="11" customFormat="1" ht="20.85" customHeight="1">
      <c r="B164" s="126"/>
      <c r="D164" s="127" t="s">
        <v>76</v>
      </c>
      <c r="E164" s="136" t="s">
        <v>5448</v>
      </c>
      <c r="F164" s="136" t="s">
        <v>5656</v>
      </c>
      <c r="I164" s="129"/>
      <c r="J164" s="137">
        <f>BK164</f>
        <v>0</v>
      </c>
      <c r="L164" s="126"/>
      <c r="M164" s="131"/>
      <c r="P164" s="132">
        <f>SUM(P165:P177)</f>
        <v>0</v>
      </c>
      <c r="R164" s="132">
        <f>SUM(R165:R177)</f>
        <v>0</v>
      </c>
      <c r="T164" s="133">
        <f>SUM(T165:T177)</f>
        <v>0</v>
      </c>
      <c r="AR164" s="127" t="s">
        <v>85</v>
      </c>
      <c r="AT164" s="134" t="s">
        <v>76</v>
      </c>
      <c r="AU164" s="134" t="s">
        <v>87</v>
      </c>
      <c r="AY164" s="127" t="s">
        <v>262</v>
      </c>
      <c r="BK164" s="135">
        <f>SUM(BK165:BK177)</f>
        <v>0</v>
      </c>
    </row>
    <row r="165" spans="2:65" s="1" customFormat="1" ht="16.5" customHeight="1">
      <c r="B165" s="32"/>
      <c r="C165" s="138" t="s">
        <v>7</v>
      </c>
      <c r="D165" s="138" t="s">
        <v>264</v>
      </c>
      <c r="E165" s="139" t="s">
        <v>5657</v>
      </c>
      <c r="F165" s="140" t="s">
        <v>5658</v>
      </c>
      <c r="G165" s="141" t="s">
        <v>706</v>
      </c>
      <c r="H165" s="142">
        <v>12</v>
      </c>
      <c r="I165" s="143"/>
      <c r="J165" s="142">
        <f aca="true" t="shared" si="20" ref="J165:J177">ROUND(I165*H165,2)</f>
        <v>0</v>
      </c>
      <c r="K165" s="140" t="s">
        <v>1</v>
      </c>
      <c r="L165" s="32"/>
      <c r="M165" s="144" t="s">
        <v>1</v>
      </c>
      <c r="N165" s="145" t="s">
        <v>42</v>
      </c>
      <c r="P165" s="146">
        <f aca="true" t="shared" si="21" ref="P165:P177">O165*H165</f>
        <v>0</v>
      </c>
      <c r="Q165" s="146">
        <v>0</v>
      </c>
      <c r="R165" s="146">
        <f aca="true" t="shared" si="22" ref="R165:R177">Q165*H165</f>
        <v>0</v>
      </c>
      <c r="S165" s="146">
        <v>0</v>
      </c>
      <c r="T165" s="147">
        <f aca="true" t="shared" si="23" ref="T165:T177">S165*H165</f>
        <v>0</v>
      </c>
      <c r="AR165" s="148" t="s">
        <v>369</v>
      </c>
      <c r="AT165" s="148" t="s">
        <v>264</v>
      </c>
      <c r="AU165" s="148" t="s">
        <v>103</v>
      </c>
      <c r="AY165" s="17" t="s">
        <v>262</v>
      </c>
      <c r="BE165" s="149">
        <f aca="true" t="shared" si="24" ref="BE165:BE177">IF(N165="základní",J165,0)</f>
        <v>0</v>
      </c>
      <c r="BF165" s="149">
        <f aca="true" t="shared" si="25" ref="BF165:BF177">IF(N165="snížená",J165,0)</f>
        <v>0</v>
      </c>
      <c r="BG165" s="149">
        <f aca="true" t="shared" si="26" ref="BG165:BG177">IF(N165="zákl. přenesená",J165,0)</f>
        <v>0</v>
      </c>
      <c r="BH165" s="149">
        <f aca="true" t="shared" si="27" ref="BH165:BH177">IF(N165="sníž. přenesená",J165,0)</f>
        <v>0</v>
      </c>
      <c r="BI165" s="149">
        <f aca="true" t="shared" si="28" ref="BI165:BI177">IF(N165="nulová",J165,0)</f>
        <v>0</v>
      </c>
      <c r="BJ165" s="17" t="s">
        <v>85</v>
      </c>
      <c r="BK165" s="149">
        <f aca="true" t="shared" si="29" ref="BK165:BK177">ROUND(I165*H165,2)</f>
        <v>0</v>
      </c>
      <c r="BL165" s="17" t="s">
        <v>369</v>
      </c>
      <c r="BM165" s="148" t="s">
        <v>538</v>
      </c>
    </row>
    <row r="166" spans="2:65" s="1" customFormat="1" ht="24.2" customHeight="1">
      <c r="B166" s="32"/>
      <c r="C166" s="138" t="s">
        <v>407</v>
      </c>
      <c r="D166" s="138" t="s">
        <v>264</v>
      </c>
      <c r="E166" s="139" t="s">
        <v>5659</v>
      </c>
      <c r="F166" s="140" t="s">
        <v>5660</v>
      </c>
      <c r="G166" s="141" t="s">
        <v>706</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369</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369</v>
      </c>
      <c r="BM166" s="148" t="s">
        <v>549</v>
      </c>
    </row>
    <row r="167" spans="2:65" s="1" customFormat="1" ht="24.2" customHeight="1">
      <c r="B167" s="32"/>
      <c r="C167" s="138" t="s">
        <v>413</v>
      </c>
      <c r="D167" s="138" t="s">
        <v>264</v>
      </c>
      <c r="E167" s="139" t="s">
        <v>5661</v>
      </c>
      <c r="F167" s="140" t="s">
        <v>5662</v>
      </c>
      <c r="G167" s="141" t="s">
        <v>706</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369</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369</v>
      </c>
      <c r="BM167" s="148" t="s">
        <v>563</v>
      </c>
    </row>
    <row r="168" spans="2:65" s="1" customFormat="1" ht="24.2" customHeight="1">
      <c r="B168" s="32"/>
      <c r="C168" s="138" t="s">
        <v>423</v>
      </c>
      <c r="D168" s="138" t="s">
        <v>264</v>
      </c>
      <c r="E168" s="139" t="s">
        <v>5663</v>
      </c>
      <c r="F168" s="140" t="s">
        <v>5664</v>
      </c>
      <c r="G168" s="141" t="s">
        <v>706</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369</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369</v>
      </c>
      <c r="BM168" s="148" t="s">
        <v>571</v>
      </c>
    </row>
    <row r="169" spans="2:65" s="1" customFormat="1" ht="16.5" customHeight="1">
      <c r="B169" s="32"/>
      <c r="C169" s="138" t="s">
        <v>426</v>
      </c>
      <c r="D169" s="138" t="s">
        <v>264</v>
      </c>
      <c r="E169" s="139" t="s">
        <v>5665</v>
      </c>
      <c r="F169" s="140" t="s">
        <v>5666</v>
      </c>
      <c r="G169" s="141" t="s">
        <v>416</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369</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369</v>
      </c>
      <c r="BM169" s="148" t="s">
        <v>592</v>
      </c>
    </row>
    <row r="170" spans="2:65" s="1" customFormat="1" ht="16.5" customHeight="1">
      <c r="B170" s="32"/>
      <c r="C170" s="138" t="s">
        <v>431</v>
      </c>
      <c r="D170" s="138" t="s">
        <v>264</v>
      </c>
      <c r="E170" s="139" t="s">
        <v>5667</v>
      </c>
      <c r="F170" s="140" t="s">
        <v>5668</v>
      </c>
      <c r="G170" s="141" t="s">
        <v>416</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369</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369</v>
      </c>
      <c r="BM170" s="148" t="s">
        <v>615</v>
      </c>
    </row>
    <row r="171" spans="2:65" s="1" customFormat="1" ht="16.5" customHeight="1">
      <c r="B171" s="32"/>
      <c r="C171" s="138" t="s">
        <v>436</v>
      </c>
      <c r="D171" s="138" t="s">
        <v>264</v>
      </c>
      <c r="E171" s="139" t="s">
        <v>5669</v>
      </c>
      <c r="F171" s="140" t="s">
        <v>5670</v>
      </c>
      <c r="G171" s="141" t="s">
        <v>416</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369</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369</v>
      </c>
      <c r="BM171" s="148" t="s">
        <v>631</v>
      </c>
    </row>
    <row r="172" spans="2:65" s="1" customFormat="1" ht="16.5" customHeight="1">
      <c r="B172" s="32"/>
      <c r="C172" s="138" t="s">
        <v>441</v>
      </c>
      <c r="D172" s="138" t="s">
        <v>264</v>
      </c>
      <c r="E172" s="139" t="s">
        <v>5671</v>
      </c>
      <c r="F172" s="140" t="s">
        <v>5672</v>
      </c>
      <c r="G172" s="141" t="s">
        <v>416</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369</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369</v>
      </c>
      <c r="BM172" s="148" t="s">
        <v>646</v>
      </c>
    </row>
    <row r="173" spans="2:65" s="1" customFormat="1" ht="16.5" customHeight="1">
      <c r="B173" s="32"/>
      <c r="C173" s="138" t="s">
        <v>446</v>
      </c>
      <c r="D173" s="138" t="s">
        <v>264</v>
      </c>
      <c r="E173" s="139" t="s">
        <v>5673</v>
      </c>
      <c r="F173" s="140" t="s">
        <v>5674</v>
      </c>
      <c r="G173" s="141" t="s">
        <v>416</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369</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369</v>
      </c>
      <c r="BM173" s="148" t="s">
        <v>656</v>
      </c>
    </row>
    <row r="174" spans="2:65" s="1" customFormat="1" ht="16.5" customHeight="1">
      <c r="B174" s="32"/>
      <c r="C174" s="138" t="s">
        <v>620</v>
      </c>
      <c r="D174" s="138" t="s">
        <v>264</v>
      </c>
      <c r="E174" s="139" t="s">
        <v>5675</v>
      </c>
      <c r="F174" s="140" t="s">
        <v>5676</v>
      </c>
      <c r="G174" s="141" t="s">
        <v>706</v>
      </c>
      <c r="H174" s="142">
        <v>5</v>
      </c>
      <c r="I174" s="143"/>
      <c r="J174" s="142">
        <f t="shared" si="20"/>
        <v>0</v>
      </c>
      <c r="K174" s="140" t="s">
        <v>1</v>
      </c>
      <c r="L174" s="32"/>
      <c r="M174" s="144" t="s">
        <v>1</v>
      </c>
      <c r="N174" s="145" t="s">
        <v>42</v>
      </c>
      <c r="P174" s="146">
        <f t="shared" si="21"/>
        <v>0</v>
      </c>
      <c r="Q174" s="146">
        <v>0</v>
      </c>
      <c r="R174" s="146">
        <f t="shared" si="22"/>
        <v>0</v>
      </c>
      <c r="S174" s="146">
        <v>0</v>
      </c>
      <c r="T174" s="147">
        <f t="shared" si="23"/>
        <v>0</v>
      </c>
      <c r="AR174" s="148" t="s">
        <v>369</v>
      </c>
      <c r="AT174" s="148" t="s">
        <v>264</v>
      </c>
      <c r="AU174" s="148" t="s">
        <v>103</v>
      </c>
      <c r="AY174" s="17" t="s">
        <v>262</v>
      </c>
      <c r="BE174" s="149">
        <f t="shared" si="24"/>
        <v>0</v>
      </c>
      <c r="BF174" s="149">
        <f t="shared" si="25"/>
        <v>0</v>
      </c>
      <c r="BG174" s="149">
        <f t="shared" si="26"/>
        <v>0</v>
      </c>
      <c r="BH174" s="149">
        <f t="shared" si="27"/>
        <v>0</v>
      </c>
      <c r="BI174" s="149">
        <f t="shared" si="28"/>
        <v>0</v>
      </c>
      <c r="BJ174" s="17" t="s">
        <v>85</v>
      </c>
      <c r="BK174" s="149">
        <f t="shared" si="29"/>
        <v>0</v>
      </c>
      <c r="BL174" s="17" t="s">
        <v>369</v>
      </c>
      <c r="BM174" s="148" t="s">
        <v>5677</v>
      </c>
    </row>
    <row r="175" spans="2:65" s="1" customFormat="1" ht="33" customHeight="1">
      <c r="B175" s="32"/>
      <c r="C175" s="138" t="s">
        <v>631</v>
      </c>
      <c r="D175" s="138" t="s">
        <v>264</v>
      </c>
      <c r="E175" s="139" t="s">
        <v>5678</v>
      </c>
      <c r="F175" s="140" t="s">
        <v>5679</v>
      </c>
      <c r="G175" s="141" t="s">
        <v>706</v>
      </c>
      <c r="H175" s="142">
        <v>1</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369</v>
      </c>
      <c r="AT175" s="148" t="s">
        <v>264</v>
      </c>
      <c r="AU175" s="148" t="s">
        <v>103</v>
      </c>
      <c r="AY175" s="17" t="s">
        <v>262</v>
      </c>
      <c r="BE175" s="149">
        <f t="shared" si="24"/>
        <v>0</v>
      </c>
      <c r="BF175" s="149">
        <f t="shared" si="25"/>
        <v>0</v>
      </c>
      <c r="BG175" s="149">
        <f t="shared" si="26"/>
        <v>0</v>
      </c>
      <c r="BH175" s="149">
        <f t="shared" si="27"/>
        <v>0</v>
      </c>
      <c r="BI175" s="149">
        <f t="shared" si="28"/>
        <v>0</v>
      </c>
      <c r="BJ175" s="17" t="s">
        <v>85</v>
      </c>
      <c r="BK175" s="149">
        <f t="shared" si="29"/>
        <v>0</v>
      </c>
      <c r="BL175" s="17" t="s">
        <v>369</v>
      </c>
      <c r="BM175" s="148" t="s">
        <v>5680</v>
      </c>
    </row>
    <row r="176" spans="2:65" s="1" customFormat="1" ht="37.9" customHeight="1">
      <c r="B176" s="32"/>
      <c r="C176" s="138" t="s">
        <v>636</v>
      </c>
      <c r="D176" s="138" t="s">
        <v>264</v>
      </c>
      <c r="E176" s="139" t="s">
        <v>5681</v>
      </c>
      <c r="F176" s="140" t="s">
        <v>5682</v>
      </c>
      <c r="G176" s="141" t="s">
        <v>706</v>
      </c>
      <c r="H176" s="142">
        <v>1</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369</v>
      </c>
      <c r="AT176" s="148" t="s">
        <v>264</v>
      </c>
      <c r="AU176" s="148" t="s">
        <v>103</v>
      </c>
      <c r="AY176" s="17" t="s">
        <v>262</v>
      </c>
      <c r="BE176" s="149">
        <f t="shared" si="24"/>
        <v>0</v>
      </c>
      <c r="BF176" s="149">
        <f t="shared" si="25"/>
        <v>0</v>
      </c>
      <c r="BG176" s="149">
        <f t="shared" si="26"/>
        <v>0</v>
      </c>
      <c r="BH176" s="149">
        <f t="shared" si="27"/>
        <v>0</v>
      </c>
      <c r="BI176" s="149">
        <f t="shared" si="28"/>
        <v>0</v>
      </c>
      <c r="BJ176" s="17" t="s">
        <v>85</v>
      </c>
      <c r="BK176" s="149">
        <f t="shared" si="29"/>
        <v>0</v>
      </c>
      <c r="BL176" s="17" t="s">
        <v>369</v>
      </c>
      <c r="BM176" s="148" t="s">
        <v>5683</v>
      </c>
    </row>
    <row r="177" spans="2:65" s="1" customFormat="1" ht="33" customHeight="1">
      <c r="B177" s="32"/>
      <c r="C177" s="138" t="s">
        <v>646</v>
      </c>
      <c r="D177" s="138" t="s">
        <v>264</v>
      </c>
      <c r="E177" s="139" t="s">
        <v>5684</v>
      </c>
      <c r="F177" s="140" t="s">
        <v>5685</v>
      </c>
      <c r="G177" s="141" t="s">
        <v>706</v>
      </c>
      <c r="H177" s="142">
        <v>1</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369</v>
      </c>
      <c r="AT177" s="148" t="s">
        <v>264</v>
      </c>
      <c r="AU177" s="148" t="s">
        <v>103</v>
      </c>
      <c r="AY177" s="17" t="s">
        <v>262</v>
      </c>
      <c r="BE177" s="149">
        <f t="shared" si="24"/>
        <v>0</v>
      </c>
      <c r="BF177" s="149">
        <f t="shared" si="25"/>
        <v>0</v>
      </c>
      <c r="BG177" s="149">
        <f t="shared" si="26"/>
        <v>0</v>
      </c>
      <c r="BH177" s="149">
        <f t="shared" si="27"/>
        <v>0</v>
      </c>
      <c r="BI177" s="149">
        <f t="shared" si="28"/>
        <v>0</v>
      </c>
      <c r="BJ177" s="17" t="s">
        <v>85</v>
      </c>
      <c r="BK177" s="149">
        <f t="shared" si="29"/>
        <v>0</v>
      </c>
      <c r="BL177" s="17" t="s">
        <v>369</v>
      </c>
      <c r="BM177" s="148" t="s">
        <v>5686</v>
      </c>
    </row>
    <row r="178" spans="2:63" s="11" customFormat="1" ht="20.85" customHeight="1">
      <c r="B178" s="126"/>
      <c r="D178" s="127" t="s">
        <v>76</v>
      </c>
      <c r="E178" s="136" t="s">
        <v>5450</v>
      </c>
      <c r="F178" s="136" t="s">
        <v>5537</v>
      </c>
      <c r="I178" s="129"/>
      <c r="J178" s="137">
        <f>BK178</f>
        <v>0</v>
      </c>
      <c r="L178" s="126"/>
      <c r="M178" s="131"/>
      <c r="P178" s="132">
        <f>SUM(P179:P187)</f>
        <v>0</v>
      </c>
      <c r="R178" s="132">
        <f>SUM(R179:R187)</f>
        <v>0</v>
      </c>
      <c r="T178" s="133">
        <f>SUM(T179:T187)</f>
        <v>0</v>
      </c>
      <c r="AR178" s="127" t="s">
        <v>85</v>
      </c>
      <c r="AT178" s="134" t="s">
        <v>76</v>
      </c>
      <c r="AU178" s="134" t="s">
        <v>87</v>
      </c>
      <c r="AY178" s="127" t="s">
        <v>262</v>
      </c>
      <c r="BK178" s="135">
        <f>SUM(BK179:BK187)</f>
        <v>0</v>
      </c>
    </row>
    <row r="179" spans="2:65" s="1" customFormat="1" ht="24.2" customHeight="1">
      <c r="B179" s="32"/>
      <c r="C179" s="138" t="s">
        <v>451</v>
      </c>
      <c r="D179" s="138" t="s">
        <v>264</v>
      </c>
      <c r="E179" s="139" t="s">
        <v>5687</v>
      </c>
      <c r="F179" s="140" t="s">
        <v>5688</v>
      </c>
      <c r="G179" s="141" t="s">
        <v>152</v>
      </c>
      <c r="H179" s="142">
        <v>102</v>
      </c>
      <c r="I179" s="143"/>
      <c r="J179" s="142">
        <f aca="true" t="shared" si="30" ref="J179:J187">ROUND(I179*H179,2)</f>
        <v>0</v>
      </c>
      <c r="K179" s="140" t="s">
        <v>1</v>
      </c>
      <c r="L179" s="32"/>
      <c r="M179" s="144" t="s">
        <v>1</v>
      </c>
      <c r="N179" s="145" t="s">
        <v>42</v>
      </c>
      <c r="P179" s="146">
        <f aca="true" t="shared" si="31" ref="P179:P187">O179*H179</f>
        <v>0</v>
      </c>
      <c r="Q179" s="146">
        <v>0</v>
      </c>
      <c r="R179" s="146">
        <f aca="true" t="shared" si="32" ref="R179:R187">Q179*H179</f>
        <v>0</v>
      </c>
      <c r="S179" s="146">
        <v>0</v>
      </c>
      <c r="T179" s="147">
        <f aca="true" t="shared" si="33" ref="T179:T187">S179*H179</f>
        <v>0</v>
      </c>
      <c r="AR179" s="148" t="s">
        <v>369</v>
      </c>
      <c r="AT179" s="148" t="s">
        <v>264</v>
      </c>
      <c r="AU179" s="148" t="s">
        <v>103</v>
      </c>
      <c r="AY179" s="17" t="s">
        <v>262</v>
      </c>
      <c r="BE179" s="149">
        <f aca="true" t="shared" si="34" ref="BE179:BE187">IF(N179="základní",J179,0)</f>
        <v>0</v>
      </c>
      <c r="BF179" s="149">
        <f aca="true" t="shared" si="35" ref="BF179:BF187">IF(N179="snížená",J179,0)</f>
        <v>0</v>
      </c>
      <c r="BG179" s="149">
        <f aca="true" t="shared" si="36" ref="BG179:BG187">IF(N179="zákl. přenesená",J179,0)</f>
        <v>0</v>
      </c>
      <c r="BH179" s="149">
        <f aca="true" t="shared" si="37" ref="BH179:BH187">IF(N179="sníž. přenesená",J179,0)</f>
        <v>0</v>
      </c>
      <c r="BI179" s="149">
        <f aca="true" t="shared" si="38" ref="BI179:BI187">IF(N179="nulová",J179,0)</f>
        <v>0</v>
      </c>
      <c r="BJ179" s="17" t="s">
        <v>85</v>
      </c>
      <c r="BK179" s="149">
        <f aca="true" t="shared" si="39" ref="BK179:BK187">ROUND(I179*H179,2)</f>
        <v>0</v>
      </c>
      <c r="BL179" s="17" t="s">
        <v>369</v>
      </c>
      <c r="BM179" s="148" t="s">
        <v>664</v>
      </c>
    </row>
    <row r="180" spans="2:65" s="1" customFormat="1" ht="16.5" customHeight="1">
      <c r="B180" s="32"/>
      <c r="C180" s="138" t="s">
        <v>189</v>
      </c>
      <c r="D180" s="138" t="s">
        <v>264</v>
      </c>
      <c r="E180" s="139" t="s">
        <v>5689</v>
      </c>
      <c r="F180" s="140" t="s">
        <v>5690</v>
      </c>
      <c r="G180" s="141" t="s">
        <v>416</v>
      </c>
      <c r="H180" s="142">
        <v>22</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369</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369</v>
      </c>
      <c r="BM180" s="148" t="s">
        <v>677</v>
      </c>
    </row>
    <row r="181" spans="2:65" s="1" customFormat="1" ht="24.2" customHeight="1">
      <c r="B181" s="32"/>
      <c r="C181" s="138" t="s">
        <v>459</v>
      </c>
      <c r="D181" s="138" t="s">
        <v>264</v>
      </c>
      <c r="E181" s="139" t="s">
        <v>5691</v>
      </c>
      <c r="F181" s="140" t="s">
        <v>5692</v>
      </c>
      <c r="G181" s="141" t="s">
        <v>416</v>
      </c>
      <c r="H181" s="142">
        <v>77</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369</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369</v>
      </c>
      <c r="BM181" s="148" t="s">
        <v>686</v>
      </c>
    </row>
    <row r="182" spans="2:65" s="1" customFormat="1" ht="24.2" customHeight="1">
      <c r="B182" s="32"/>
      <c r="C182" s="138" t="s">
        <v>467</v>
      </c>
      <c r="D182" s="138" t="s">
        <v>264</v>
      </c>
      <c r="E182" s="139" t="s">
        <v>5693</v>
      </c>
      <c r="F182" s="140" t="s">
        <v>5694</v>
      </c>
      <c r="G182" s="141" t="s">
        <v>416</v>
      </c>
      <c r="H182" s="142">
        <v>10</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369</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369</v>
      </c>
      <c r="BM182" s="148" t="s">
        <v>694</v>
      </c>
    </row>
    <row r="183" spans="2:65" s="1" customFormat="1" ht="24.2" customHeight="1">
      <c r="B183" s="32"/>
      <c r="C183" s="138" t="s">
        <v>472</v>
      </c>
      <c r="D183" s="138" t="s">
        <v>264</v>
      </c>
      <c r="E183" s="139" t="s">
        <v>5695</v>
      </c>
      <c r="F183" s="140" t="s">
        <v>5696</v>
      </c>
      <c r="G183" s="141" t="s">
        <v>416</v>
      </c>
      <c r="H183" s="142">
        <v>10</v>
      </c>
      <c r="I183" s="143"/>
      <c r="J183" s="142">
        <f t="shared" si="30"/>
        <v>0</v>
      </c>
      <c r="K183" s="140" t="s">
        <v>1</v>
      </c>
      <c r="L183" s="32"/>
      <c r="M183" s="144" t="s">
        <v>1</v>
      </c>
      <c r="N183" s="145" t="s">
        <v>42</v>
      </c>
      <c r="P183" s="146">
        <f t="shared" si="31"/>
        <v>0</v>
      </c>
      <c r="Q183" s="146">
        <v>0</v>
      </c>
      <c r="R183" s="146">
        <f t="shared" si="32"/>
        <v>0</v>
      </c>
      <c r="S183" s="146">
        <v>0</v>
      </c>
      <c r="T183" s="147">
        <f t="shared" si="33"/>
        <v>0</v>
      </c>
      <c r="AR183" s="148" t="s">
        <v>369</v>
      </c>
      <c r="AT183" s="148" t="s">
        <v>264</v>
      </c>
      <c r="AU183" s="148" t="s">
        <v>103</v>
      </c>
      <c r="AY183" s="17" t="s">
        <v>262</v>
      </c>
      <c r="BE183" s="149">
        <f t="shared" si="34"/>
        <v>0</v>
      </c>
      <c r="BF183" s="149">
        <f t="shared" si="35"/>
        <v>0</v>
      </c>
      <c r="BG183" s="149">
        <f t="shared" si="36"/>
        <v>0</v>
      </c>
      <c r="BH183" s="149">
        <f t="shared" si="37"/>
        <v>0</v>
      </c>
      <c r="BI183" s="149">
        <f t="shared" si="38"/>
        <v>0</v>
      </c>
      <c r="BJ183" s="17" t="s">
        <v>85</v>
      </c>
      <c r="BK183" s="149">
        <f t="shared" si="39"/>
        <v>0</v>
      </c>
      <c r="BL183" s="17" t="s">
        <v>369</v>
      </c>
      <c r="BM183" s="148" t="s">
        <v>703</v>
      </c>
    </row>
    <row r="184" spans="2:65" s="1" customFormat="1" ht="24.2" customHeight="1">
      <c r="B184" s="32"/>
      <c r="C184" s="138" t="s">
        <v>476</v>
      </c>
      <c r="D184" s="138" t="s">
        <v>264</v>
      </c>
      <c r="E184" s="139" t="s">
        <v>5697</v>
      </c>
      <c r="F184" s="140" t="s">
        <v>5698</v>
      </c>
      <c r="G184" s="141" t="s">
        <v>416</v>
      </c>
      <c r="H184" s="142">
        <v>3</v>
      </c>
      <c r="I184" s="143"/>
      <c r="J184" s="142">
        <f t="shared" si="30"/>
        <v>0</v>
      </c>
      <c r="K184" s="140" t="s">
        <v>1</v>
      </c>
      <c r="L184" s="32"/>
      <c r="M184" s="144" t="s">
        <v>1</v>
      </c>
      <c r="N184" s="145" t="s">
        <v>42</v>
      </c>
      <c r="P184" s="146">
        <f t="shared" si="31"/>
        <v>0</v>
      </c>
      <c r="Q184" s="146">
        <v>0</v>
      </c>
      <c r="R184" s="146">
        <f t="shared" si="32"/>
        <v>0</v>
      </c>
      <c r="S184" s="146">
        <v>0</v>
      </c>
      <c r="T184" s="147">
        <f t="shared" si="33"/>
        <v>0</v>
      </c>
      <c r="AR184" s="148" t="s">
        <v>369</v>
      </c>
      <c r="AT184" s="148" t="s">
        <v>264</v>
      </c>
      <c r="AU184" s="148" t="s">
        <v>103</v>
      </c>
      <c r="AY184" s="17" t="s">
        <v>262</v>
      </c>
      <c r="BE184" s="149">
        <f t="shared" si="34"/>
        <v>0</v>
      </c>
      <c r="BF184" s="149">
        <f t="shared" si="35"/>
        <v>0</v>
      </c>
      <c r="BG184" s="149">
        <f t="shared" si="36"/>
        <v>0</v>
      </c>
      <c r="BH184" s="149">
        <f t="shared" si="37"/>
        <v>0</v>
      </c>
      <c r="BI184" s="149">
        <f t="shared" si="38"/>
        <v>0</v>
      </c>
      <c r="BJ184" s="17" t="s">
        <v>85</v>
      </c>
      <c r="BK184" s="149">
        <f t="shared" si="39"/>
        <v>0</v>
      </c>
      <c r="BL184" s="17" t="s">
        <v>369</v>
      </c>
      <c r="BM184" s="148" t="s">
        <v>715</v>
      </c>
    </row>
    <row r="185" spans="2:65" s="1" customFormat="1" ht="16.5" customHeight="1">
      <c r="B185" s="32"/>
      <c r="C185" s="138" t="s">
        <v>480</v>
      </c>
      <c r="D185" s="138" t="s">
        <v>264</v>
      </c>
      <c r="E185" s="139" t="s">
        <v>5699</v>
      </c>
      <c r="F185" s="140" t="s">
        <v>5700</v>
      </c>
      <c r="G185" s="141" t="s">
        <v>416</v>
      </c>
      <c r="H185" s="142">
        <v>13</v>
      </c>
      <c r="I185" s="143"/>
      <c r="J185" s="142">
        <f t="shared" si="30"/>
        <v>0</v>
      </c>
      <c r="K185" s="140" t="s">
        <v>1</v>
      </c>
      <c r="L185" s="32"/>
      <c r="M185" s="144" t="s">
        <v>1</v>
      </c>
      <c r="N185" s="145" t="s">
        <v>42</v>
      </c>
      <c r="P185" s="146">
        <f t="shared" si="31"/>
        <v>0</v>
      </c>
      <c r="Q185" s="146">
        <v>0</v>
      </c>
      <c r="R185" s="146">
        <f t="shared" si="32"/>
        <v>0</v>
      </c>
      <c r="S185" s="146">
        <v>0</v>
      </c>
      <c r="T185" s="147">
        <f t="shared" si="33"/>
        <v>0</v>
      </c>
      <c r="AR185" s="148" t="s">
        <v>369</v>
      </c>
      <c r="AT185" s="148" t="s">
        <v>264</v>
      </c>
      <c r="AU185" s="148" t="s">
        <v>103</v>
      </c>
      <c r="AY185" s="17" t="s">
        <v>262</v>
      </c>
      <c r="BE185" s="149">
        <f t="shared" si="34"/>
        <v>0</v>
      </c>
      <c r="BF185" s="149">
        <f t="shared" si="35"/>
        <v>0</v>
      </c>
      <c r="BG185" s="149">
        <f t="shared" si="36"/>
        <v>0</v>
      </c>
      <c r="BH185" s="149">
        <f t="shared" si="37"/>
        <v>0</v>
      </c>
      <c r="BI185" s="149">
        <f t="shared" si="38"/>
        <v>0</v>
      </c>
      <c r="BJ185" s="17" t="s">
        <v>85</v>
      </c>
      <c r="BK185" s="149">
        <f t="shared" si="39"/>
        <v>0</v>
      </c>
      <c r="BL185" s="17" t="s">
        <v>369</v>
      </c>
      <c r="BM185" s="148" t="s">
        <v>724</v>
      </c>
    </row>
    <row r="186" spans="2:65" s="1" customFormat="1" ht="16.5" customHeight="1">
      <c r="B186" s="32"/>
      <c r="C186" s="138" t="s">
        <v>484</v>
      </c>
      <c r="D186" s="138" t="s">
        <v>264</v>
      </c>
      <c r="E186" s="139" t="s">
        <v>5701</v>
      </c>
      <c r="F186" s="140" t="s">
        <v>5702</v>
      </c>
      <c r="G186" s="141" t="s">
        <v>152</v>
      </c>
      <c r="H186" s="142">
        <v>42</v>
      </c>
      <c r="I186" s="143"/>
      <c r="J186" s="142">
        <f t="shared" si="30"/>
        <v>0</v>
      </c>
      <c r="K186" s="140" t="s">
        <v>1</v>
      </c>
      <c r="L186" s="32"/>
      <c r="M186" s="144" t="s">
        <v>1</v>
      </c>
      <c r="N186" s="145" t="s">
        <v>42</v>
      </c>
      <c r="P186" s="146">
        <f t="shared" si="31"/>
        <v>0</v>
      </c>
      <c r="Q186" s="146">
        <v>0</v>
      </c>
      <c r="R186" s="146">
        <f t="shared" si="32"/>
        <v>0</v>
      </c>
      <c r="S186" s="146">
        <v>0</v>
      </c>
      <c r="T186" s="147">
        <f t="shared" si="33"/>
        <v>0</v>
      </c>
      <c r="AR186" s="148" t="s">
        <v>369</v>
      </c>
      <c r="AT186" s="148" t="s">
        <v>264</v>
      </c>
      <c r="AU186" s="148" t="s">
        <v>103</v>
      </c>
      <c r="AY186" s="17" t="s">
        <v>262</v>
      </c>
      <c r="BE186" s="149">
        <f t="shared" si="34"/>
        <v>0</v>
      </c>
      <c r="BF186" s="149">
        <f t="shared" si="35"/>
        <v>0</v>
      </c>
      <c r="BG186" s="149">
        <f t="shared" si="36"/>
        <v>0</v>
      </c>
      <c r="BH186" s="149">
        <f t="shared" si="37"/>
        <v>0</v>
      </c>
      <c r="BI186" s="149">
        <f t="shared" si="38"/>
        <v>0</v>
      </c>
      <c r="BJ186" s="17" t="s">
        <v>85</v>
      </c>
      <c r="BK186" s="149">
        <f t="shared" si="39"/>
        <v>0</v>
      </c>
      <c r="BL186" s="17" t="s">
        <v>369</v>
      </c>
      <c r="BM186" s="148" t="s">
        <v>733</v>
      </c>
    </row>
    <row r="187" spans="2:65" s="1" customFormat="1" ht="16.5" customHeight="1">
      <c r="B187" s="32"/>
      <c r="C187" s="138" t="s">
        <v>652</v>
      </c>
      <c r="D187" s="138" t="s">
        <v>264</v>
      </c>
      <c r="E187" s="139" t="s">
        <v>5703</v>
      </c>
      <c r="F187" s="140" t="s">
        <v>5704</v>
      </c>
      <c r="G187" s="141" t="s">
        <v>416</v>
      </c>
      <c r="H187" s="142">
        <v>45</v>
      </c>
      <c r="I187" s="143"/>
      <c r="J187" s="142">
        <f t="shared" si="30"/>
        <v>0</v>
      </c>
      <c r="K187" s="140" t="s">
        <v>1</v>
      </c>
      <c r="L187" s="32"/>
      <c r="M187" s="144" t="s">
        <v>1</v>
      </c>
      <c r="N187" s="145" t="s">
        <v>42</v>
      </c>
      <c r="P187" s="146">
        <f t="shared" si="31"/>
        <v>0</v>
      </c>
      <c r="Q187" s="146">
        <v>0</v>
      </c>
      <c r="R187" s="146">
        <f t="shared" si="32"/>
        <v>0</v>
      </c>
      <c r="S187" s="146">
        <v>0</v>
      </c>
      <c r="T187" s="147">
        <f t="shared" si="33"/>
        <v>0</v>
      </c>
      <c r="AR187" s="148" t="s">
        <v>369</v>
      </c>
      <c r="AT187" s="148" t="s">
        <v>264</v>
      </c>
      <c r="AU187" s="148" t="s">
        <v>103</v>
      </c>
      <c r="AY187" s="17" t="s">
        <v>262</v>
      </c>
      <c r="BE187" s="149">
        <f t="shared" si="34"/>
        <v>0</v>
      </c>
      <c r="BF187" s="149">
        <f t="shared" si="35"/>
        <v>0</v>
      </c>
      <c r="BG187" s="149">
        <f t="shared" si="36"/>
        <v>0</v>
      </c>
      <c r="BH187" s="149">
        <f t="shared" si="37"/>
        <v>0</v>
      </c>
      <c r="BI187" s="149">
        <f t="shared" si="38"/>
        <v>0</v>
      </c>
      <c r="BJ187" s="17" t="s">
        <v>85</v>
      </c>
      <c r="BK187" s="149">
        <f t="shared" si="39"/>
        <v>0</v>
      </c>
      <c r="BL187" s="17" t="s">
        <v>369</v>
      </c>
      <c r="BM187" s="148" t="s">
        <v>5705</v>
      </c>
    </row>
    <row r="188" spans="2:63" s="11" customFormat="1" ht="20.85" customHeight="1">
      <c r="B188" s="126"/>
      <c r="D188" s="127" t="s">
        <v>76</v>
      </c>
      <c r="E188" s="136" t="s">
        <v>5452</v>
      </c>
      <c r="F188" s="136" t="s">
        <v>5706</v>
      </c>
      <c r="I188" s="129"/>
      <c r="J188" s="137">
        <f>BK188</f>
        <v>0</v>
      </c>
      <c r="L188" s="126"/>
      <c r="M188" s="131"/>
      <c r="P188" s="132">
        <f>SUM(P189:P194)</f>
        <v>0</v>
      </c>
      <c r="R188" s="132">
        <f>SUM(R189:R194)</f>
        <v>0</v>
      </c>
      <c r="T188" s="133">
        <f>SUM(T189:T194)</f>
        <v>0</v>
      </c>
      <c r="AR188" s="127" t="s">
        <v>85</v>
      </c>
      <c r="AT188" s="134" t="s">
        <v>76</v>
      </c>
      <c r="AU188" s="134" t="s">
        <v>87</v>
      </c>
      <c r="AY188" s="127" t="s">
        <v>262</v>
      </c>
      <c r="BK188" s="135">
        <f>SUM(BK189:BK194)</f>
        <v>0</v>
      </c>
    </row>
    <row r="189" spans="2:65" s="1" customFormat="1" ht="24.2" customHeight="1">
      <c r="B189" s="32"/>
      <c r="C189" s="138" t="s">
        <v>567</v>
      </c>
      <c r="D189" s="138" t="s">
        <v>264</v>
      </c>
      <c r="E189" s="139" t="s">
        <v>5707</v>
      </c>
      <c r="F189" s="140" t="s">
        <v>5708</v>
      </c>
      <c r="G189" s="141" t="s">
        <v>706</v>
      </c>
      <c r="H189" s="142">
        <v>4</v>
      </c>
      <c r="I189" s="143"/>
      <c r="J189" s="142">
        <f aca="true" t="shared" si="40" ref="J189:J194">ROUND(I189*H189,2)</f>
        <v>0</v>
      </c>
      <c r="K189" s="140" t="s">
        <v>1</v>
      </c>
      <c r="L189" s="32"/>
      <c r="M189" s="144" t="s">
        <v>1</v>
      </c>
      <c r="N189" s="145" t="s">
        <v>42</v>
      </c>
      <c r="P189" s="146">
        <f aca="true" t="shared" si="41" ref="P189:P194">O189*H189</f>
        <v>0</v>
      </c>
      <c r="Q189" s="146">
        <v>0</v>
      </c>
      <c r="R189" s="146">
        <f aca="true" t="shared" si="42" ref="R189:R194">Q189*H189</f>
        <v>0</v>
      </c>
      <c r="S189" s="146">
        <v>0</v>
      </c>
      <c r="T189" s="147">
        <f aca="true" t="shared" si="43" ref="T189:T194">S189*H189</f>
        <v>0</v>
      </c>
      <c r="AR189" s="148" t="s">
        <v>369</v>
      </c>
      <c r="AT189" s="148" t="s">
        <v>264</v>
      </c>
      <c r="AU189" s="148" t="s">
        <v>103</v>
      </c>
      <c r="AY189" s="17" t="s">
        <v>262</v>
      </c>
      <c r="BE189" s="149">
        <f aca="true" t="shared" si="44" ref="BE189:BE194">IF(N189="základní",J189,0)</f>
        <v>0</v>
      </c>
      <c r="BF189" s="149">
        <f aca="true" t="shared" si="45" ref="BF189:BF194">IF(N189="snížená",J189,0)</f>
        <v>0</v>
      </c>
      <c r="BG189" s="149">
        <f aca="true" t="shared" si="46" ref="BG189:BG194">IF(N189="zákl. přenesená",J189,0)</f>
        <v>0</v>
      </c>
      <c r="BH189" s="149">
        <f aca="true" t="shared" si="47" ref="BH189:BH194">IF(N189="sníž. přenesená",J189,0)</f>
        <v>0</v>
      </c>
      <c r="BI189" s="149">
        <f aca="true" t="shared" si="48" ref="BI189:BI194">IF(N189="nulová",J189,0)</f>
        <v>0</v>
      </c>
      <c r="BJ189" s="17" t="s">
        <v>85</v>
      </c>
      <c r="BK189" s="149">
        <f aca="true" t="shared" si="49" ref="BK189:BK194">ROUND(I189*H189,2)</f>
        <v>0</v>
      </c>
      <c r="BL189" s="17" t="s">
        <v>369</v>
      </c>
      <c r="BM189" s="148" t="s">
        <v>5709</v>
      </c>
    </row>
    <row r="190" spans="2:65" s="1" customFormat="1" ht="24.2" customHeight="1">
      <c r="B190" s="32"/>
      <c r="C190" s="138" t="s">
        <v>571</v>
      </c>
      <c r="D190" s="138" t="s">
        <v>264</v>
      </c>
      <c r="E190" s="139" t="s">
        <v>5710</v>
      </c>
      <c r="F190" s="140" t="s">
        <v>5711</v>
      </c>
      <c r="G190" s="141" t="s">
        <v>706</v>
      </c>
      <c r="H190" s="142">
        <v>6</v>
      </c>
      <c r="I190" s="143"/>
      <c r="J190" s="142">
        <f t="shared" si="40"/>
        <v>0</v>
      </c>
      <c r="K190" s="140" t="s">
        <v>1</v>
      </c>
      <c r="L190" s="32"/>
      <c r="M190" s="144" t="s">
        <v>1</v>
      </c>
      <c r="N190" s="145" t="s">
        <v>42</v>
      </c>
      <c r="P190" s="146">
        <f t="shared" si="41"/>
        <v>0</v>
      </c>
      <c r="Q190" s="146">
        <v>0</v>
      </c>
      <c r="R190" s="146">
        <f t="shared" si="42"/>
        <v>0</v>
      </c>
      <c r="S190" s="146">
        <v>0</v>
      </c>
      <c r="T190" s="147">
        <f t="shared" si="43"/>
        <v>0</v>
      </c>
      <c r="AR190" s="148" t="s">
        <v>369</v>
      </c>
      <c r="AT190" s="148" t="s">
        <v>264</v>
      </c>
      <c r="AU190" s="148" t="s">
        <v>103</v>
      </c>
      <c r="AY190" s="17" t="s">
        <v>262</v>
      </c>
      <c r="BE190" s="149">
        <f t="shared" si="44"/>
        <v>0</v>
      </c>
      <c r="BF190" s="149">
        <f t="shared" si="45"/>
        <v>0</v>
      </c>
      <c r="BG190" s="149">
        <f t="shared" si="46"/>
        <v>0</v>
      </c>
      <c r="BH190" s="149">
        <f t="shared" si="47"/>
        <v>0</v>
      </c>
      <c r="BI190" s="149">
        <f t="shared" si="48"/>
        <v>0</v>
      </c>
      <c r="BJ190" s="17" t="s">
        <v>85</v>
      </c>
      <c r="BK190" s="149">
        <f t="shared" si="49"/>
        <v>0</v>
      </c>
      <c r="BL190" s="17" t="s">
        <v>369</v>
      </c>
      <c r="BM190" s="148" t="s">
        <v>5712</v>
      </c>
    </row>
    <row r="191" spans="2:65" s="1" customFormat="1" ht="24.2" customHeight="1">
      <c r="B191" s="32"/>
      <c r="C191" s="138" t="s">
        <v>579</v>
      </c>
      <c r="D191" s="138" t="s">
        <v>264</v>
      </c>
      <c r="E191" s="139" t="s">
        <v>5713</v>
      </c>
      <c r="F191" s="140" t="s">
        <v>5714</v>
      </c>
      <c r="G191" s="141" t="s">
        <v>706</v>
      </c>
      <c r="H191" s="142">
        <v>2</v>
      </c>
      <c r="I191" s="143"/>
      <c r="J191" s="142">
        <f t="shared" si="40"/>
        <v>0</v>
      </c>
      <c r="K191" s="140" t="s">
        <v>1</v>
      </c>
      <c r="L191" s="32"/>
      <c r="M191" s="144" t="s">
        <v>1</v>
      </c>
      <c r="N191" s="145" t="s">
        <v>42</v>
      </c>
      <c r="P191" s="146">
        <f t="shared" si="41"/>
        <v>0</v>
      </c>
      <c r="Q191" s="146">
        <v>0</v>
      </c>
      <c r="R191" s="146">
        <f t="shared" si="42"/>
        <v>0</v>
      </c>
      <c r="S191" s="146">
        <v>0</v>
      </c>
      <c r="T191" s="147">
        <f t="shared" si="43"/>
        <v>0</v>
      </c>
      <c r="AR191" s="148" t="s">
        <v>369</v>
      </c>
      <c r="AT191" s="148" t="s">
        <v>264</v>
      </c>
      <c r="AU191" s="148" t="s">
        <v>103</v>
      </c>
      <c r="AY191" s="17" t="s">
        <v>262</v>
      </c>
      <c r="BE191" s="149">
        <f t="shared" si="44"/>
        <v>0</v>
      </c>
      <c r="BF191" s="149">
        <f t="shared" si="45"/>
        <v>0</v>
      </c>
      <c r="BG191" s="149">
        <f t="shared" si="46"/>
        <v>0</v>
      </c>
      <c r="BH191" s="149">
        <f t="shared" si="47"/>
        <v>0</v>
      </c>
      <c r="BI191" s="149">
        <f t="shared" si="48"/>
        <v>0</v>
      </c>
      <c r="BJ191" s="17" t="s">
        <v>85</v>
      </c>
      <c r="BK191" s="149">
        <f t="shared" si="49"/>
        <v>0</v>
      </c>
      <c r="BL191" s="17" t="s">
        <v>369</v>
      </c>
      <c r="BM191" s="148" t="s">
        <v>5715</v>
      </c>
    </row>
    <row r="192" spans="2:65" s="1" customFormat="1" ht="24.2" customHeight="1">
      <c r="B192" s="32"/>
      <c r="C192" s="138" t="s">
        <v>592</v>
      </c>
      <c r="D192" s="138" t="s">
        <v>264</v>
      </c>
      <c r="E192" s="139" t="s">
        <v>5716</v>
      </c>
      <c r="F192" s="140" t="s">
        <v>5717</v>
      </c>
      <c r="G192" s="141" t="s">
        <v>706</v>
      </c>
      <c r="H192" s="142">
        <v>2</v>
      </c>
      <c r="I192" s="143"/>
      <c r="J192" s="142">
        <f t="shared" si="40"/>
        <v>0</v>
      </c>
      <c r="K192" s="140" t="s">
        <v>1</v>
      </c>
      <c r="L192" s="32"/>
      <c r="M192" s="144" t="s">
        <v>1</v>
      </c>
      <c r="N192" s="145" t="s">
        <v>42</v>
      </c>
      <c r="P192" s="146">
        <f t="shared" si="41"/>
        <v>0</v>
      </c>
      <c r="Q192" s="146">
        <v>0</v>
      </c>
      <c r="R192" s="146">
        <f t="shared" si="42"/>
        <v>0</v>
      </c>
      <c r="S192" s="146">
        <v>0</v>
      </c>
      <c r="T192" s="147">
        <f t="shared" si="43"/>
        <v>0</v>
      </c>
      <c r="AR192" s="148" t="s">
        <v>369</v>
      </c>
      <c r="AT192" s="148" t="s">
        <v>264</v>
      </c>
      <c r="AU192" s="148" t="s">
        <v>103</v>
      </c>
      <c r="AY192" s="17" t="s">
        <v>262</v>
      </c>
      <c r="BE192" s="149">
        <f t="shared" si="44"/>
        <v>0</v>
      </c>
      <c r="BF192" s="149">
        <f t="shared" si="45"/>
        <v>0</v>
      </c>
      <c r="BG192" s="149">
        <f t="shared" si="46"/>
        <v>0</v>
      </c>
      <c r="BH192" s="149">
        <f t="shared" si="47"/>
        <v>0</v>
      </c>
      <c r="BI192" s="149">
        <f t="shared" si="48"/>
        <v>0</v>
      </c>
      <c r="BJ192" s="17" t="s">
        <v>85</v>
      </c>
      <c r="BK192" s="149">
        <f t="shared" si="49"/>
        <v>0</v>
      </c>
      <c r="BL192" s="17" t="s">
        <v>369</v>
      </c>
      <c r="BM192" s="148" t="s">
        <v>5718</v>
      </c>
    </row>
    <row r="193" spans="2:65" s="1" customFormat="1" ht="24.2" customHeight="1">
      <c r="B193" s="32"/>
      <c r="C193" s="138" t="s">
        <v>597</v>
      </c>
      <c r="D193" s="138" t="s">
        <v>264</v>
      </c>
      <c r="E193" s="139" t="s">
        <v>5719</v>
      </c>
      <c r="F193" s="140" t="s">
        <v>5720</v>
      </c>
      <c r="G193" s="141" t="s">
        <v>706</v>
      </c>
      <c r="H193" s="142">
        <v>2</v>
      </c>
      <c r="I193" s="143"/>
      <c r="J193" s="142">
        <f t="shared" si="40"/>
        <v>0</v>
      </c>
      <c r="K193" s="140" t="s">
        <v>1</v>
      </c>
      <c r="L193" s="32"/>
      <c r="M193" s="144" t="s">
        <v>1</v>
      </c>
      <c r="N193" s="145" t="s">
        <v>42</v>
      </c>
      <c r="P193" s="146">
        <f t="shared" si="41"/>
        <v>0</v>
      </c>
      <c r="Q193" s="146">
        <v>0</v>
      </c>
      <c r="R193" s="146">
        <f t="shared" si="42"/>
        <v>0</v>
      </c>
      <c r="S193" s="146">
        <v>0</v>
      </c>
      <c r="T193" s="147">
        <f t="shared" si="43"/>
        <v>0</v>
      </c>
      <c r="AR193" s="148" t="s">
        <v>369</v>
      </c>
      <c r="AT193" s="148" t="s">
        <v>264</v>
      </c>
      <c r="AU193" s="148" t="s">
        <v>103</v>
      </c>
      <c r="AY193" s="17" t="s">
        <v>262</v>
      </c>
      <c r="BE193" s="149">
        <f t="shared" si="44"/>
        <v>0</v>
      </c>
      <c r="BF193" s="149">
        <f t="shared" si="45"/>
        <v>0</v>
      </c>
      <c r="BG193" s="149">
        <f t="shared" si="46"/>
        <v>0</v>
      </c>
      <c r="BH193" s="149">
        <f t="shared" si="47"/>
        <v>0</v>
      </c>
      <c r="BI193" s="149">
        <f t="shared" si="48"/>
        <v>0</v>
      </c>
      <c r="BJ193" s="17" t="s">
        <v>85</v>
      </c>
      <c r="BK193" s="149">
        <f t="shared" si="49"/>
        <v>0</v>
      </c>
      <c r="BL193" s="17" t="s">
        <v>369</v>
      </c>
      <c r="BM193" s="148" t="s">
        <v>5721</v>
      </c>
    </row>
    <row r="194" spans="2:65" s="1" customFormat="1" ht="24.2" customHeight="1">
      <c r="B194" s="32"/>
      <c r="C194" s="138" t="s">
        <v>615</v>
      </c>
      <c r="D194" s="138" t="s">
        <v>264</v>
      </c>
      <c r="E194" s="139" t="s">
        <v>5722</v>
      </c>
      <c r="F194" s="140" t="s">
        <v>5723</v>
      </c>
      <c r="G194" s="141" t="s">
        <v>706</v>
      </c>
      <c r="H194" s="142">
        <v>2</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369</v>
      </c>
      <c r="AT194" s="148" t="s">
        <v>264</v>
      </c>
      <c r="AU194" s="148" t="s">
        <v>103</v>
      </c>
      <c r="AY194" s="17" t="s">
        <v>262</v>
      </c>
      <c r="BE194" s="149">
        <f t="shared" si="44"/>
        <v>0</v>
      </c>
      <c r="BF194" s="149">
        <f t="shared" si="45"/>
        <v>0</v>
      </c>
      <c r="BG194" s="149">
        <f t="shared" si="46"/>
        <v>0</v>
      </c>
      <c r="BH194" s="149">
        <f t="shared" si="47"/>
        <v>0</v>
      </c>
      <c r="BI194" s="149">
        <f t="shared" si="48"/>
        <v>0</v>
      </c>
      <c r="BJ194" s="17" t="s">
        <v>85</v>
      </c>
      <c r="BK194" s="149">
        <f t="shared" si="49"/>
        <v>0</v>
      </c>
      <c r="BL194" s="17" t="s">
        <v>369</v>
      </c>
      <c r="BM194" s="148" t="s">
        <v>5724</v>
      </c>
    </row>
    <row r="195" spans="2:63" s="11" customFormat="1" ht="20.85" customHeight="1">
      <c r="B195" s="126"/>
      <c r="D195" s="127" t="s">
        <v>76</v>
      </c>
      <c r="E195" s="136" t="s">
        <v>9</v>
      </c>
      <c r="F195" s="136" t="s">
        <v>5725</v>
      </c>
      <c r="I195" s="129"/>
      <c r="J195" s="137">
        <f>BK195</f>
        <v>0</v>
      </c>
      <c r="L195" s="126"/>
      <c r="M195" s="131"/>
      <c r="P195" s="132">
        <f>SUM(P196:P199)</f>
        <v>0</v>
      </c>
      <c r="R195" s="132">
        <f>SUM(R196:R199)</f>
        <v>0</v>
      </c>
      <c r="T195" s="133">
        <f>SUM(T196:T199)</f>
        <v>0</v>
      </c>
      <c r="AR195" s="127" t="s">
        <v>85</v>
      </c>
      <c r="AT195" s="134" t="s">
        <v>76</v>
      </c>
      <c r="AU195" s="134" t="s">
        <v>87</v>
      </c>
      <c r="AY195" s="127" t="s">
        <v>262</v>
      </c>
      <c r="BK195" s="135">
        <f>SUM(BK196:BK199)</f>
        <v>0</v>
      </c>
    </row>
    <row r="196" spans="2:65" s="1" customFormat="1" ht="24.2" customHeight="1">
      <c r="B196" s="32"/>
      <c r="C196" s="138" t="s">
        <v>492</v>
      </c>
      <c r="D196" s="138" t="s">
        <v>264</v>
      </c>
      <c r="E196" s="139" t="s">
        <v>5726</v>
      </c>
      <c r="F196" s="140" t="s">
        <v>5727</v>
      </c>
      <c r="G196" s="141" t="s">
        <v>706</v>
      </c>
      <c r="H196" s="142">
        <v>1</v>
      </c>
      <c r="I196" s="143"/>
      <c r="J196" s="142">
        <f>ROUND(I196*H196,2)</f>
        <v>0</v>
      </c>
      <c r="K196" s="140" t="s">
        <v>1</v>
      </c>
      <c r="L196" s="32"/>
      <c r="M196" s="144" t="s">
        <v>1</v>
      </c>
      <c r="N196" s="145" t="s">
        <v>42</v>
      </c>
      <c r="P196" s="146">
        <f>O196*H196</f>
        <v>0</v>
      </c>
      <c r="Q196" s="146">
        <v>0</v>
      </c>
      <c r="R196" s="146">
        <f>Q196*H196</f>
        <v>0</v>
      </c>
      <c r="S196" s="146">
        <v>0</v>
      </c>
      <c r="T196" s="147">
        <f>S196*H196</f>
        <v>0</v>
      </c>
      <c r="AR196" s="148" t="s">
        <v>369</v>
      </c>
      <c r="AT196" s="148" t="s">
        <v>264</v>
      </c>
      <c r="AU196" s="148" t="s">
        <v>103</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369</v>
      </c>
      <c r="BM196" s="148" t="s">
        <v>743</v>
      </c>
    </row>
    <row r="197" spans="2:65" s="1" customFormat="1" ht="16.5" customHeight="1">
      <c r="B197" s="32"/>
      <c r="C197" s="138" t="s">
        <v>498</v>
      </c>
      <c r="D197" s="138" t="s">
        <v>264</v>
      </c>
      <c r="E197" s="139" t="s">
        <v>5728</v>
      </c>
      <c r="F197" s="140" t="s">
        <v>5729</v>
      </c>
      <c r="G197" s="141" t="s">
        <v>706</v>
      </c>
      <c r="H197" s="142">
        <v>2</v>
      </c>
      <c r="I197" s="143"/>
      <c r="J197" s="142">
        <f>ROUND(I197*H197,2)</f>
        <v>0</v>
      </c>
      <c r="K197" s="140" t="s">
        <v>1</v>
      </c>
      <c r="L197" s="32"/>
      <c r="M197" s="144" t="s">
        <v>1</v>
      </c>
      <c r="N197" s="145" t="s">
        <v>42</v>
      </c>
      <c r="P197" s="146">
        <f>O197*H197</f>
        <v>0</v>
      </c>
      <c r="Q197" s="146">
        <v>0</v>
      </c>
      <c r="R197" s="146">
        <f>Q197*H197</f>
        <v>0</v>
      </c>
      <c r="S197" s="146">
        <v>0</v>
      </c>
      <c r="T197" s="147">
        <f>S197*H197</f>
        <v>0</v>
      </c>
      <c r="AR197" s="148" t="s">
        <v>369</v>
      </c>
      <c r="AT197" s="148" t="s">
        <v>264</v>
      </c>
      <c r="AU197" s="148" t="s">
        <v>103</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369</v>
      </c>
      <c r="BM197" s="148" t="s">
        <v>755</v>
      </c>
    </row>
    <row r="198" spans="2:65" s="1" customFormat="1" ht="24.2" customHeight="1">
      <c r="B198" s="32"/>
      <c r="C198" s="138" t="s">
        <v>503</v>
      </c>
      <c r="D198" s="138" t="s">
        <v>264</v>
      </c>
      <c r="E198" s="139" t="s">
        <v>5730</v>
      </c>
      <c r="F198" s="140" t="s">
        <v>5731</v>
      </c>
      <c r="G198" s="141" t="s">
        <v>706</v>
      </c>
      <c r="H198" s="142">
        <v>2</v>
      </c>
      <c r="I198" s="143"/>
      <c r="J198" s="142">
        <f>ROUND(I198*H198,2)</f>
        <v>0</v>
      </c>
      <c r="K198" s="140" t="s">
        <v>1</v>
      </c>
      <c r="L198" s="32"/>
      <c r="M198" s="144" t="s">
        <v>1</v>
      </c>
      <c r="N198" s="145" t="s">
        <v>42</v>
      </c>
      <c r="P198" s="146">
        <f>O198*H198</f>
        <v>0</v>
      </c>
      <c r="Q198" s="146">
        <v>0</v>
      </c>
      <c r="R198" s="146">
        <f>Q198*H198</f>
        <v>0</v>
      </c>
      <c r="S198" s="146">
        <v>0</v>
      </c>
      <c r="T198" s="147">
        <f>S198*H198</f>
        <v>0</v>
      </c>
      <c r="AR198" s="148" t="s">
        <v>369</v>
      </c>
      <c r="AT198" s="148" t="s">
        <v>264</v>
      </c>
      <c r="AU198" s="148" t="s">
        <v>103</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369</v>
      </c>
      <c r="BM198" s="148" t="s">
        <v>775</v>
      </c>
    </row>
    <row r="199" spans="2:65" s="1" customFormat="1" ht="24.2" customHeight="1">
      <c r="B199" s="32"/>
      <c r="C199" s="138" t="s">
        <v>529</v>
      </c>
      <c r="D199" s="138" t="s">
        <v>264</v>
      </c>
      <c r="E199" s="139" t="s">
        <v>5732</v>
      </c>
      <c r="F199" s="140" t="s">
        <v>5733</v>
      </c>
      <c r="G199" s="141" t="s">
        <v>152</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369</v>
      </c>
      <c r="AT199" s="148" t="s">
        <v>264</v>
      </c>
      <c r="AU199" s="148" t="s">
        <v>103</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369</v>
      </c>
      <c r="BM199" s="148" t="s">
        <v>798</v>
      </c>
    </row>
    <row r="200" spans="2:63" s="11" customFormat="1" ht="20.85" customHeight="1">
      <c r="B200" s="126"/>
      <c r="D200" s="127" t="s">
        <v>76</v>
      </c>
      <c r="E200" s="136" t="s">
        <v>369</v>
      </c>
      <c r="F200" s="136" t="s">
        <v>3505</v>
      </c>
      <c r="I200" s="129"/>
      <c r="J200" s="137">
        <f>BK200</f>
        <v>0</v>
      </c>
      <c r="L200" s="126"/>
      <c r="M200" s="131"/>
      <c r="P200" s="132">
        <f>SUM(P201:P206)</f>
        <v>0</v>
      </c>
      <c r="R200" s="132">
        <f>SUM(R201:R206)</f>
        <v>0</v>
      </c>
      <c r="T200" s="133">
        <f>SUM(T201:T206)</f>
        <v>0</v>
      </c>
      <c r="AR200" s="127" t="s">
        <v>85</v>
      </c>
      <c r="AT200" s="134" t="s">
        <v>76</v>
      </c>
      <c r="AU200" s="134" t="s">
        <v>87</v>
      </c>
      <c r="AY200" s="127" t="s">
        <v>262</v>
      </c>
      <c r="BK200" s="135">
        <f>SUM(BK201:BK206)</f>
        <v>0</v>
      </c>
    </row>
    <row r="201" spans="2:65" s="1" customFormat="1" ht="16.5" customHeight="1">
      <c r="B201" s="32"/>
      <c r="C201" s="138" t="s">
        <v>534</v>
      </c>
      <c r="D201" s="138" t="s">
        <v>264</v>
      </c>
      <c r="E201" s="139" t="s">
        <v>5734</v>
      </c>
      <c r="F201" s="140" t="s">
        <v>5735</v>
      </c>
      <c r="G201" s="141" t="s">
        <v>2447</v>
      </c>
      <c r="H201" s="142">
        <v>1</v>
      </c>
      <c r="I201" s="143"/>
      <c r="J201" s="142">
        <f aca="true" t="shared" si="50" ref="J201:J206">ROUND(I201*H201,2)</f>
        <v>0</v>
      </c>
      <c r="K201" s="140" t="s">
        <v>1</v>
      </c>
      <c r="L201" s="32"/>
      <c r="M201" s="144" t="s">
        <v>1</v>
      </c>
      <c r="N201" s="145" t="s">
        <v>42</v>
      </c>
      <c r="P201" s="146">
        <f aca="true" t="shared" si="51" ref="P201:P206">O201*H201</f>
        <v>0</v>
      </c>
      <c r="Q201" s="146">
        <v>0</v>
      </c>
      <c r="R201" s="146">
        <f aca="true" t="shared" si="52" ref="R201:R206">Q201*H201</f>
        <v>0</v>
      </c>
      <c r="S201" s="146">
        <v>0</v>
      </c>
      <c r="T201" s="147">
        <f aca="true" t="shared" si="53" ref="T201:T206">S201*H201</f>
        <v>0</v>
      </c>
      <c r="AR201" s="148" t="s">
        <v>369</v>
      </c>
      <c r="AT201" s="148" t="s">
        <v>264</v>
      </c>
      <c r="AU201" s="148" t="s">
        <v>103</v>
      </c>
      <c r="AY201" s="17" t="s">
        <v>262</v>
      </c>
      <c r="BE201" s="149">
        <f aca="true" t="shared" si="54" ref="BE201:BE206">IF(N201="základní",J201,0)</f>
        <v>0</v>
      </c>
      <c r="BF201" s="149">
        <f aca="true" t="shared" si="55" ref="BF201:BF206">IF(N201="snížená",J201,0)</f>
        <v>0</v>
      </c>
      <c r="BG201" s="149">
        <f aca="true" t="shared" si="56" ref="BG201:BG206">IF(N201="zákl. přenesená",J201,0)</f>
        <v>0</v>
      </c>
      <c r="BH201" s="149">
        <f aca="true" t="shared" si="57" ref="BH201:BH206">IF(N201="sníž. přenesená",J201,0)</f>
        <v>0</v>
      </c>
      <c r="BI201" s="149">
        <f aca="true" t="shared" si="58" ref="BI201:BI206">IF(N201="nulová",J201,0)</f>
        <v>0</v>
      </c>
      <c r="BJ201" s="17" t="s">
        <v>85</v>
      </c>
      <c r="BK201" s="149">
        <f aca="true" t="shared" si="59" ref="BK201:BK206">ROUND(I201*H201,2)</f>
        <v>0</v>
      </c>
      <c r="BL201" s="17" t="s">
        <v>369</v>
      </c>
      <c r="BM201" s="148" t="s">
        <v>819</v>
      </c>
    </row>
    <row r="202" spans="2:65" s="1" customFormat="1" ht="21.75" customHeight="1">
      <c r="B202" s="32"/>
      <c r="C202" s="138" t="s">
        <v>538</v>
      </c>
      <c r="D202" s="138" t="s">
        <v>264</v>
      </c>
      <c r="E202" s="139" t="s">
        <v>5736</v>
      </c>
      <c r="F202" s="140" t="s">
        <v>5737</v>
      </c>
      <c r="G202" s="141" t="s">
        <v>2447</v>
      </c>
      <c r="H202" s="142">
        <v>1</v>
      </c>
      <c r="I202" s="143"/>
      <c r="J202" s="142">
        <f t="shared" si="50"/>
        <v>0</v>
      </c>
      <c r="K202" s="140" t="s">
        <v>1</v>
      </c>
      <c r="L202" s="32"/>
      <c r="M202" s="144" t="s">
        <v>1</v>
      </c>
      <c r="N202" s="145" t="s">
        <v>42</v>
      </c>
      <c r="P202" s="146">
        <f t="shared" si="51"/>
        <v>0</v>
      </c>
      <c r="Q202" s="146">
        <v>0</v>
      </c>
      <c r="R202" s="146">
        <f t="shared" si="52"/>
        <v>0</v>
      </c>
      <c r="S202" s="146">
        <v>0</v>
      </c>
      <c r="T202" s="147">
        <f t="shared" si="53"/>
        <v>0</v>
      </c>
      <c r="AR202" s="148" t="s">
        <v>369</v>
      </c>
      <c r="AT202" s="148" t="s">
        <v>264</v>
      </c>
      <c r="AU202" s="148" t="s">
        <v>103</v>
      </c>
      <c r="AY202" s="17" t="s">
        <v>262</v>
      </c>
      <c r="BE202" s="149">
        <f t="shared" si="54"/>
        <v>0</v>
      </c>
      <c r="BF202" s="149">
        <f t="shared" si="55"/>
        <v>0</v>
      </c>
      <c r="BG202" s="149">
        <f t="shared" si="56"/>
        <v>0</v>
      </c>
      <c r="BH202" s="149">
        <f t="shared" si="57"/>
        <v>0</v>
      </c>
      <c r="BI202" s="149">
        <f t="shared" si="58"/>
        <v>0</v>
      </c>
      <c r="BJ202" s="17" t="s">
        <v>85</v>
      </c>
      <c r="BK202" s="149">
        <f t="shared" si="59"/>
        <v>0</v>
      </c>
      <c r="BL202" s="17" t="s">
        <v>369</v>
      </c>
      <c r="BM202" s="148" t="s">
        <v>830</v>
      </c>
    </row>
    <row r="203" spans="2:65" s="1" customFormat="1" ht="16.5" customHeight="1">
      <c r="B203" s="32"/>
      <c r="C203" s="138" t="s">
        <v>545</v>
      </c>
      <c r="D203" s="138" t="s">
        <v>264</v>
      </c>
      <c r="E203" s="139" t="s">
        <v>5738</v>
      </c>
      <c r="F203" s="140" t="s">
        <v>5739</v>
      </c>
      <c r="G203" s="141" t="s">
        <v>2447</v>
      </c>
      <c r="H203" s="142">
        <v>1</v>
      </c>
      <c r="I203" s="143"/>
      <c r="J203" s="142">
        <f t="shared" si="50"/>
        <v>0</v>
      </c>
      <c r="K203" s="140" t="s">
        <v>1</v>
      </c>
      <c r="L203" s="32"/>
      <c r="M203" s="144" t="s">
        <v>1</v>
      </c>
      <c r="N203" s="145" t="s">
        <v>42</v>
      </c>
      <c r="P203" s="146">
        <f t="shared" si="51"/>
        <v>0</v>
      </c>
      <c r="Q203" s="146">
        <v>0</v>
      </c>
      <c r="R203" s="146">
        <f t="shared" si="52"/>
        <v>0</v>
      </c>
      <c r="S203" s="146">
        <v>0</v>
      </c>
      <c r="T203" s="147">
        <f t="shared" si="53"/>
        <v>0</v>
      </c>
      <c r="AR203" s="148" t="s">
        <v>369</v>
      </c>
      <c r="AT203" s="148" t="s">
        <v>264</v>
      </c>
      <c r="AU203" s="148" t="s">
        <v>103</v>
      </c>
      <c r="AY203" s="17" t="s">
        <v>262</v>
      </c>
      <c r="BE203" s="149">
        <f t="shared" si="54"/>
        <v>0</v>
      </c>
      <c r="BF203" s="149">
        <f t="shared" si="55"/>
        <v>0</v>
      </c>
      <c r="BG203" s="149">
        <f t="shared" si="56"/>
        <v>0</v>
      </c>
      <c r="BH203" s="149">
        <f t="shared" si="57"/>
        <v>0</v>
      </c>
      <c r="BI203" s="149">
        <f t="shared" si="58"/>
        <v>0</v>
      </c>
      <c r="BJ203" s="17" t="s">
        <v>85</v>
      </c>
      <c r="BK203" s="149">
        <f t="shared" si="59"/>
        <v>0</v>
      </c>
      <c r="BL203" s="17" t="s">
        <v>369</v>
      </c>
      <c r="BM203" s="148" t="s">
        <v>839</v>
      </c>
    </row>
    <row r="204" spans="2:65" s="1" customFormat="1" ht="16.5" customHeight="1">
      <c r="B204" s="32"/>
      <c r="C204" s="138" t="s">
        <v>549</v>
      </c>
      <c r="D204" s="138" t="s">
        <v>264</v>
      </c>
      <c r="E204" s="139" t="s">
        <v>5740</v>
      </c>
      <c r="F204" s="140" t="s">
        <v>3678</v>
      </c>
      <c r="G204" s="141" t="s">
        <v>2447</v>
      </c>
      <c r="H204" s="142">
        <v>1</v>
      </c>
      <c r="I204" s="143"/>
      <c r="J204" s="142">
        <f t="shared" si="50"/>
        <v>0</v>
      </c>
      <c r="K204" s="140" t="s">
        <v>1</v>
      </c>
      <c r="L204" s="32"/>
      <c r="M204" s="144" t="s">
        <v>1</v>
      </c>
      <c r="N204" s="145" t="s">
        <v>42</v>
      </c>
      <c r="P204" s="146">
        <f t="shared" si="51"/>
        <v>0</v>
      </c>
      <c r="Q204" s="146">
        <v>0</v>
      </c>
      <c r="R204" s="146">
        <f t="shared" si="52"/>
        <v>0</v>
      </c>
      <c r="S204" s="146">
        <v>0</v>
      </c>
      <c r="T204" s="147">
        <f t="shared" si="53"/>
        <v>0</v>
      </c>
      <c r="AR204" s="148" t="s">
        <v>369</v>
      </c>
      <c r="AT204" s="148" t="s">
        <v>264</v>
      </c>
      <c r="AU204" s="148" t="s">
        <v>103</v>
      </c>
      <c r="AY204" s="17" t="s">
        <v>262</v>
      </c>
      <c r="BE204" s="149">
        <f t="shared" si="54"/>
        <v>0</v>
      </c>
      <c r="BF204" s="149">
        <f t="shared" si="55"/>
        <v>0</v>
      </c>
      <c r="BG204" s="149">
        <f t="shared" si="56"/>
        <v>0</v>
      </c>
      <c r="BH204" s="149">
        <f t="shared" si="57"/>
        <v>0</v>
      </c>
      <c r="BI204" s="149">
        <f t="shared" si="58"/>
        <v>0</v>
      </c>
      <c r="BJ204" s="17" t="s">
        <v>85</v>
      </c>
      <c r="BK204" s="149">
        <f t="shared" si="59"/>
        <v>0</v>
      </c>
      <c r="BL204" s="17" t="s">
        <v>369</v>
      </c>
      <c r="BM204" s="148" t="s">
        <v>880</v>
      </c>
    </row>
    <row r="205" spans="2:65" s="1" customFormat="1" ht="16.5" customHeight="1">
      <c r="B205" s="32"/>
      <c r="C205" s="138" t="s">
        <v>559</v>
      </c>
      <c r="D205" s="138" t="s">
        <v>264</v>
      </c>
      <c r="E205" s="139" t="s">
        <v>5741</v>
      </c>
      <c r="F205" s="140" t="s">
        <v>5322</v>
      </c>
      <c r="G205" s="141" t="s">
        <v>2447</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369</v>
      </c>
      <c r="AT205" s="148" t="s">
        <v>264</v>
      </c>
      <c r="AU205" s="148" t="s">
        <v>103</v>
      </c>
      <c r="AY205" s="17" t="s">
        <v>262</v>
      </c>
      <c r="BE205" s="149">
        <f t="shared" si="54"/>
        <v>0</v>
      </c>
      <c r="BF205" s="149">
        <f t="shared" si="55"/>
        <v>0</v>
      </c>
      <c r="BG205" s="149">
        <f t="shared" si="56"/>
        <v>0</v>
      </c>
      <c r="BH205" s="149">
        <f t="shared" si="57"/>
        <v>0</v>
      </c>
      <c r="BI205" s="149">
        <f t="shared" si="58"/>
        <v>0</v>
      </c>
      <c r="BJ205" s="17" t="s">
        <v>85</v>
      </c>
      <c r="BK205" s="149">
        <f t="shared" si="59"/>
        <v>0</v>
      </c>
      <c r="BL205" s="17" t="s">
        <v>369</v>
      </c>
      <c r="BM205" s="148" t="s">
        <v>900</v>
      </c>
    </row>
    <row r="206" spans="2:65" s="1" customFormat="1" ht="44.25" customHeight="1">
      <c r="B206" s="32"/>
      <c r="C206" s="138" t="s">
        <v>563</v>
      </c>
      <c r="D206" s="138" t="s">
        <v>264</v>
      </c>
      <c r="E206" s="139" t="s">
        <v>5599</v>
      </c>
      <c r="F206" s="140" t="s">
        <v>5600</v>
      </c>
      <c r="G206" s="141" t="s">
        <v>794</v>
      </c>
      <c r="H206" s="143"/>
      <c r="I206" s="143"/>
      <c r="J206" s="142">
        <f t="shared" si="50"/>
        <v>0</v>
      </c>
      <c r="K206" s="140" t="s">
        <v>267</v>
      </c>
      <c r="L206" s="32"/>
      <c r="M206" s="193" t="s">
        <v>1</v>
      </c>
      <c r="N206" s="194" t="s">
        <v>42</v>
      </c>
      <c r="O206" s="191"/>
      <c r="P206" s="195">
        <f t="shared" si="51"/>
        <v>0</v>
      </c>
      <c r="Q206" s="195">
        <v>0</v>
      </c>
      <c r="R206" s="195">
        <f t="shared" si="52"/>
        <v>0</v>
      </c>
      <c r="S206" s="195">
        <v>0</v>
      </c>
      <c r="T206" s="196">
        <f t="shared" si="53"/>
        <v>0</v>
      </c>
      <c r="AR206" s="148" t="s">
        <v>369</v>
      </c>
      <c r="AT206" s="148" t="s">
        <v>264</v>
      </c>
      <c r="AU206" s="148" t="s">
        <v>103</v>
      </c>
      <c r="AY206" s="17" t="s">
        <v>262</v>
      </c>
      <c r="BE206" s="149">
        <f t="shared" si="54"/>
        <v>0</v>
      </c>
      <c r="BF206" s="149">
        <f t="shared" si="55"/>
        <v>0</v>
      </c>
      <c r="BG206" s="149">
        <f t="shared" si="56"/>
        <v>0</v>
      </c>
      <c r="BH206" s="149">
        <f t="shared" si="57"/>
        <v>0</v>
      </c>
      <c r="BI206" s="149">
        <f t="shared" si="58"/>
        <v>0</v>
      </c>
      <c r="BJ206" s="17" t="s">
        <v>85</v>
      </c>
      <c r="BK206" s="149">
        <f t="shared" si="59"/>
        <v>0</v>
      </c>
      <c r="BL206" s="17" t="s">
        <v>369</v>
      </c>
      <c r="BM206" s="148" t="s">
        <v>5742</v>
      </c>
    </row>
    <row r="207" spans="2:12" s="1" customFormat="1" ht="6.95" customHeight="1">
      <c r="B207" s="44"/>
      <c r="C207" s="45"/>
      <c r="D207" s="45"/>
      <c r="E207" s="45"/>
      <c r="F207" s="45"/>
      <c r="G207" s="45"/>
      <c r="H207" s="45"/>
      <c r="I207" s="45"/>
      <c r="J207" s="45"/>
      <c r="K207" s="45"/>
      <c r="L207" s="32"/>
    </row>
  </sheetData>
  <sheetProtection algorithmName="SHA-512" hashValue="bXQHvVIqA4n3a1DQ+7E7i/VJBEWPmc0lcgFe+vg5+twMgHMRxbdBTQtIadC0SxfL57fk2OwLW2qaes365GhGpw==" saltValue="T6Od2DIP7qEVwbH7oA+u/otmO+E9q+MG6bAcPMGDZdq7osiZcU9tmslv64KdtOBcnlKbWF7uf1tHIOvVxoemXQ==" spinCount="100000" sheet="1" objects="1" scenarios="1" formatColumns="0" formatRows="0" autoFilter="0"/>
  <autoFilter ref="C135:K206"/>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3511</v>
      </c>
      <c r="F9" s="258"/>
      <c r="G9" s="258"/>
      <c r="H9" s="258"/>
      <c r="L9" s="32"/>
    </row>
    <row r="10" spans="2:12" s="1" customFormat="1" ht="12" customHeight="1">
      <c r="B10" s="32"/>
      <c r="D10" s="27" t="s">
        <v>3512</v>
      </c>
      <c r="L10" s="32"/>
    </row>
    <row r="11" spans="2:12" s="1" customFormat="1" ht="16.5" customHeight="1">
      <c r="B11" s="32"/>
      <c r="E11" s="213" t="s">
        <v>5743</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ROUND((SUM(BE130:BE184)),2)</f>
        <v>0</v>
      </c>
      <c r="I35" s="98">
        <v>0.21</v>
      </c>
      <c r="J35" s="86">
        <f>ROUND(((SUM(BE130:BE184))*I35),2)</f>
        <v>0</v>
      </c>
      <c r="L35" s="32"/>
    </row>
    <row r="36" spans="2:12" s="1" customFormat="1" ht="14.45" customHeight="1">
      <c r="B36" s="32"/>
      <c r="E36" s="27" t="s">
        <v>43</v>
      </c>
      <c r="F36" s="86">
        <f>ROUND((SUM(BF130:BF184)),2)</f>
        <v>0</v>
      </c>
      <c r="I36" s="98">
        <v>0.15</v>
      </c>
      <c r="J36" s="86">
        <f>ROUND(((SUM(BF130:BF184))*I36),2)</f>
        <v>0</v>
      </c>
      <c r="L36" s="32"/>
    </row>
    <row r="37" spans="2:12" s="1" customFormat="1" ht="14.45" customHeight="1" hidden="1">
      <c r="B37" s="32"/>
      <c r="E37" s="27" t="s">
        <v>44</v>
      </c>
      <c r="F37" s="86">
        <f>ROUND((SUM(BG130:BG184)),2)</f>
        <v>0</v>
      </c>
      <c r="I37" s="98">
        <v>0.21</v>
      </c>
      <c r="J37" s="86">
        <f>0</f>
        <v>0</v>
      </c>
      <c r="L37" s="32"/>
    </row>
    <row r="38" spans="2:12" s="1" customFormat="1" ht="14.45" customHeight="1" hidden="1">
      <c r="B38" s="32"/>
      <c r="E38" s="27" t="s">
        <v>45</v>
      </c>
      <c r="F38" s="86">
        <f>ROUND((SUM(BH130:BH184)),2)</f>
        <v>0</v>
      </c>
      <c r="I38" s="98">
        <v>0.15</v>
      </c>
      <c r="J38" s="86">
        <f>0</f>
        <v>0</v>
      </c>
      <c r="L38" s="32"/>
    </row>
    <row r="39" spans="2:12" s="1" customFormat="1" ht="14.45" customHeight="1" hidden="1">
      <c r="B39" s="32"/>
      <c r="E39" s="27" t="s">
        <v>46</v>
      </c>
      <c r="F39" s="86">
        <f>ROUND((SUM(BI130:BI184)),2)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3511</v>
      </c>
      <c r="F87" s="258"/>
      <c r="G87" s="258"/>
      <c r="H87" s="258"/>
      <c r="L87" s="32"/>
    </row>
    <row r="88" spans="2:12" s="1" customFormat="1" ht="12" customHeight="1">
      <c r="B88" s="32"/>
      <c r="C88" s="27" t="s">
        <v>3512</v>
      </c>
      <c r="L88" s="32"/>
    </row>
    <row r="89" spans="2:12" s="1" customFormat="1" ht="16.5" customHeight="1">
      <c r="B89" s="32"/>
      <c r="E89" s="213" t="str">
        <f>E11</f>
        <v>PR-AKU - Prostorová akustika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25. 10. 2023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5744</v>
      </c>
      <c r="E99" s="112"/>
      <c r="F99" s="112"/>
      <c r="G99" s="112"/>
      <c r="H99" s="112"/>
      <c r="I99" s="112"/>
      <c r="J99" s="113">
        <f>J131</f>
        <v>0</v>
      </c>
      <c r="L99" s="110"/>
    </row>
    <row r="100" spans="2:12" s="9" customFormat="1" ht="19.9" customHeight="1">
      <c r="B100" s="114"/>
      <c r="D100" s="115" t="s">
        <v>5745</v>
      </c>
      <c r="E100" s="116"/>
      <c r="F100" s="116"/>
      <c r="G100" s="116"/>
      <c r="H100" s="116"/>
      <c r="I100" s="116"/>
      <c r="J100" s="117">
        <f>J132</f>
        <v>0</v>
      </c>
      <c r="L100" s="114"/>
    </row>
    <row r="101" spans="2:12" s="9" customFormat="1" ht="19.9" customHeight="1">
      <c r="B101" s="114"/>
      <c r="D101" s="115" t="s">
        <v>5746</v>
      </c>
      <c r="E101" s="116"/>
      <c r="F101" s="116"/>
      <c r="G101" s="116"/>
      <c r="H101" s="116"/>
      <c r="I101" s="116"/>
      <c r="J101" s="117">
        <f>J137</f>
        <v>0</v>
      </c>
      <c r="L101" s="114"/>
    </row>
    <row r="102" spans="2:12" s="9" customFormat="1" ht="19.9" customHeight="1">
      <c r="B102" s="114"/>
      <c r="D102" s="115" t="s">
        <v>5747</v>
      </c>
      <c r="E102" s="116"/>
      <c r="F102" s="116"/>
      <c r="G102" s="116"/>
      <c r="H102" s="116"/>
      <c r="I102" s="116"/>
      <c r="J102" s="117">
        <f>J142</f>
        <v>0</v>
      </c>
      <c r="L102" s="114"/>
    </row>
    <row r="103" spans="2:12" s="9" customFormat="1" ht="19.9" customHeight="1">
      <c r="B103" s="114"/>
      <c r="D103" s="115" t="s">
        <v>5748</v>
      </c>
      <c r="E103" s="116"/>
      <c r="F103" s="116"/>
      <c r="G103" s="116"/>
      <c r="H103" s="116"/>
      <c r="I103" s="116"/>
      <c r="J103" s="117">
        <f>J145</f>
        <v>0</v>
      </c>
      <c r="L103" s="114"/>
    </row>
    <row r="104" spans="2:12" s="9" customFormat="1" ht="19.9" customHeight="1">
      <c r="B104" s="114"/>
      <c r="D104" s="115" t="s">
        <v>5749</v>
      </c>
      <c r="E104" s="116"/>
      <c r="F104" s="116"/>
      <c r="G104" s="116"/>
      <c r="H104" s="116"/>
      <c r="I104" s="116"/>
      <c r="J104" s="117">
        <f>J150</f>
        <v>0</v>
      </c>
      <c r="L104" s="114"/>
    </row>
    <row r="105" spans="2:12" s="9" customFormat="1" ht="19.9" customHeight="1">
      <c r="B105" s="114"/>
      <c r="D105" s="115" t="s">
        <v>5750</v>
      </c>
      <c r="E105" s="116"/>
      <c r="F105" s="116"/>
      <c r="G105" s="116"/>
      <c r="H105" s="116"/>
      <c r="I105" s="116"/>
      <c r="J105" s="117">
        <f>J161</f>
        <v>0</v>
      </c>
      <c r="L105" s="114"/>
    </row>
    <row r="106" spans="2:12" s="9" customFormat="1" ht="19.9" customHeight="1">
      <c r="B106" s="114"/>
      <c r="D106" s="115" t="s">
        <v>5751</v>
      </c>
      <c r="E106" s="116"/>
      <c r="F106" s="116"/>
      <c r="G106" s="116"/>
      <c r="H106" s="116"/>
      <c r="I106" s="116"/>
      <c r="J106" s="117">
        <f>J166</f>
        <v>0</v>
      </c>
      <c r="L106" s="114"/>
    </row>
    <row r="107" spans="2:12" s="9" customFormat="1" ht="19.9" customHeight="1">
      <c r="B107" s="114"/>
      <c r="D107" s="115" t="s">
        <v>5752</v>
      </c>
      <c r="E107" s="116"/>
      <c r="F107" s="116"/>
      <c r="G107" s="116"/>
      <c r="H107" s="116"/>
      <c r="I107" s="116"/>
      <c r="J107" s="117">
        <f>J171</f>
        <v>0</v>
      </c>
      <c r="L107" s="114"/>
    </row>
    <row r="108" spans="2:12" s="9" customFormat="1" ht="19.9" customHeight="1">
      <c r="B108" s="114"/>
      <c r="D108" s="115" t="s">
        <v>5753</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s="1" customFormat="1" ht="16.5" customHeight="1">
      <c r="B120" s="32"/>
      <c r="E120" s="256" t="s">
        <v>3511</v>
      </c>
      <c r="F120" s="258"/>
      <c r="G120" s="258"/>
      <c r="H120" s="258"/>
      <c r="L120" s="32"/>
    </row>
    <row r="121" spans="2:12" s="1" customFormat="1" ht="12" customHeight="1">
      <c r="B121" s="32"/>
      <c r="C121" s="27" t="s">
        <v>3512</v>
      </c>
      <c r="L121" s="32"/>
    </row>
    <row r="122" spans="2:12" s="1" customFormat="1" ht="16.5" customHeight="1">
      <c r="B122" s="32"/>
      <c r="E122" s="213" t="str">
        <f>E11</f>
        <v>PR-AKU - Prostorová akustika</v>
      </c>
      <c r="F122" s="258"/>
      <c r="G122" s="258"/>
      <c r="H122" s="258"/>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25. 10. 2023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1145</v>
      </c>
      <c r="F131" s="128" t="s">
        <v>1146</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4071</v>
      </c>
      <c r="F132" s="136" t="s">
        <v>5754</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5755</v>
      </c>
      <c r="F133" s="140" t="s">
        <v>5756</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268</v>
      </c>
    </row>
    <row r="134" spans="2:47" s="1" customFormat="1" ht="136.5">
      <c r="B134" s="32"/>
      <c r="D134" s="151" t="s">
        <v>708</v>
      </c>
      <c r="F134" s="187" t="s">
        <v>5757</v>
      </c>
      <c r="I134" s="188"/>
      <c r="L134" s="32"/>
      <c r="M134" s="189"/>
      <c r="T134" s="56"/>
      <c r="AT134" s="17" t="s">
        <v>708</v>
      </c>
      <c r="AU134" s="17" t="s">
        <v>87</v>
      </c>
    </row>
    <row r="135" spans="2:65" s="1" customFormat="1" ht="16.5" customHeight="1">
      <c r="B135" s="32"/>
      <c r="C135" s="138" t="s">
        <v>87</v>
      </c>
      <c r="D135" s="138" t="s">
        <v>264</v>
      </c>
      <c r="E135" s="139" t="s">
        <v>5758</v>
      </c>
      <c r="F135" s="140" t="s">
        <v>5759</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312</v>
      </c>
    </row>
    <row r="136" spans="2:47" s="1" customFormat="1" ht="136.5">
      <c r="B136" s="32"/>
      <c r="D136" s="151" t="s">
        <v>708</v>
      </c>
      <c r="F136" s="187" t="s">
        <v>5760</v>
      </c>
      <c r="I136" s="188"/>
      <c r="L136" s="32"/>
      <c r="M136" s="189"/>
      <c r="T136" s="56"/>
      <c r="AT136" s="17" t="s">
        <v>708</v>
      </c>
      <c r="AU136" s="17" t="s">
        <v>87</v>
      </c>
    </row>
    <row r="137" spans="2:63" s="11" customFormat="1" ht="22.9" customHeight="1">
      <c r="B137" s="126"/>
      <c r="D137" s="127" t="s">
        <v>76</v>
      </c>
      <c r="E137" s="136" t="s">
        <v>4250</v>
      </c>
      <c r="F137" s="136" t="s">
        <v>5761</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5755</v>
      </c>
      <c r="F138" s="140" t="s">
        <v>5756</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369</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369</v>
      </c>
      <c r="BM138" s="148" t="s">
        <v>304</v>
      </c>
    </row>
    <row r="139" spans="2:47" s="1" customFormat="1" ht="136.5">
      <c r="B139" s="32"/>
      <c r="D139" s="151" t="s">
        <v>708</v>
      </c>
      <c r="F139" s="187" t="s">
        <v>5757</v>
      </c>
      <c r="I139" s="188"/>
      <c r="L139" s="32"/>
      <c r="M139" s="189"/>
      <c r="T139" s="56"/>
      <c r="AT139" s="17" t="s">
        <v>708</v>
      </c>
      <c r="AU139" s="17" t="s">
        <v>87</v>
      </c>
    </row>
    <row r="140" spans="2:65" s="1" customFormat="1" ht="16.5" customHeight="1">
      <c r="B140" s="32"/>
      <c r="C140" s="138" t="s">
        <v>268</v>
      </c>
      <c r="D140" s="138" t="s">
        <v>264</v>
      </c>
      <c r="E140" s="139" t="s">
        <v>5758</v>
      </c>
      <c r="F140" s="140" t="s">
        <v>5759</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342</v>
      </c>
    </row>
    <row r="141" spans="2:47" s="1" customFormat="1" ht="136.5">
      <c r="B141" s="32"/>
      <c r="D141" s="151" t="s">
        <v>708</v>
      </c>
      <c r="F141" s="187" t="s">
        <v>5760</v>
      </c>
      <c r="I141" s="188"/>
      <c r="L141" s="32"/>
      <c r="M141" s="189"/>
      <c r="T141" s="56"/>
      <c r="AT141" s="17" t="s">
        <v>708</v>
      </c>
      <c r="AU141" s="17" t="s">
        <v>87</v>
      </c>
    </row>
    <row r="142" spans="2:63" s="11" customFormat="1" ht="22.9" customHeight="1">
      <c r="B142" s="126"/>
      <c r="D142" s="127" t="s">
        <v>76</v>
      </c>
      <c r="E142" s="136" t="s">
        <v>4085</v>
      </c>
      <c r="F142" s="136" t="s">
        <v>5762</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295</v>
      </c>
      <c r="D143" s="138" t="s">
        <v>264</v>
      </c>
      <c r="E143" s="139" t="s">
        <v>5763</v>
      </c>
      <c r="F143" s="140" t="s">
        <v>5764</v>
      </c>
      <c r="G143" s="141" t="s">
        <v>5765</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351</v>
      </c>
    </row>
    <row r="144" spans="2:47" s="1" customFormat="1" ht="146.25">
      <c r="B144" s="32"/>
      <c r="D144" s="151" t="s">
        <v>708</v>
      </c>
      <c r="F144" s="187" t="s">
        <v>5766</v>
      </c>
      <c r="I144" s="188"/>
      <c r="L144" s="32"/>
      <c r="M144" s="189"/>
      <c r="T144" s="56"/>
      <c r="AT144" s="17" t="s">
        <v>708</v>
      </c>
      <c r="AU144" s="17" t="s">
        <v>87</v>
      </c>
    </row>
    <row r="145" spans="2:63" s="11" customFormat="1" ht="22.9" customHeight="1">
      <c r="B145" s="126"/>
      <c r="D145" s="127" t="s">
        <v>76</v>
      </c>
      <c r="E145" s="136" t="s">
        <v>4374</v>
      </c>
      <c r="F145" s="136" t="s">
        <v>5767</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312</v>
      </c>
      <c r="D146" s="138" t="s">
        <v>264</v>
      </c>
      <c r="E146" s="139" t="s">
        <v>5755</v>
      </c>
      <c r="F146" s="140" t="s">
        <v>5756</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369</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369</v>
      </c>
      <c r="BM146" s="148" t="s">
        <v>359</v>
      </c>
    </row>
    <row r="147" spans="2:47" s="1" customFormat="1" ht="136.5">
      <c r="B147" s="32"/>
      <c r="D147" s="151" t="s">
        <v>708</v>
      </c>
      <c r="F147" s="187" t="s">
        <v>5757</v>
      </c>
      <c r="I147" s="188"/>
      <c r="L147" s="32"/>
      <c r="M147" s="189"/>
      <c r="T147" s="56"/>
      <c r="AT147" s="17" t="s">
        <v>708</v>
      </c>
      <c r="AU147" s="17" t="s">
        <v>87</v>
      </c>
    </row>
    <row r="148" spans="2:65" s="1" customFormat="1" ht="16.5" customHeight="1">
      <c r="B148" s="32"/>
      <c r="C148" s="138" t="s">
        <v>317</v>
      </c>
      <c r="D148" s="138" t="s">
        <v>264</v>
      </c>
      <c r="E148" s="139" t="s">
        <v>5758</v>
      </c>
      <c r="F148" s="140" t="s">
        <v>5759</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369</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369</v>
      </c>
      <c r="BM148" s="148" t="s">
        <v>369</v>
      </c>
    </row>
    <row r="149" spans="2:47" s="1" customFormat="1" ht="136.5">
      <c r="B149" s="32"/>
      <c r="D149" s="151" t="s">
        <v>708</v>
      </c>
      <c r="F149" s="187" t="s">
        <v>5760</v>
      </c>
      <c r="I149" s="188"/>
      <c r="L149" s="32"/>
      <c r="M149" s="189"/>
      <c r="T149" s="56"/>
      <c r="AT149" s="17" t="s">
        <v>708</v>
      </c>
      <c r="AU149" s="17" t="s">
        <v>87</v>
      </c>
    </row>
    <row r="150" spans="2:63" s="11" customFormat="1" ht="22.9" customHeight="1">
      <c r="B150" s="126"/>
      <c r="D150" s="127" t="s">
        <v>76</v>
      </c>
      <c r="E150" s="136" t="s">
        <v>4128</v>
      </c>
      <c r="F150" s="136" t="s">
        <v>5768</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304</v>
      </c>
      <c r="D151" s="138" t="s">
        <v>264</v>
      </c>
      <c r="E151" s="139" t="s">
        <v>5755</v>
      </c>
      <c r="F151" s="140" t="s">
        <v>5756</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381</v>
      </c>
    </row>
    <row r="152" spans="2:47" s="1" customFormat="1" ht="136.5">
      <c r="B152" s="32"/>
      <c r="D152" s="151" t="s">
        <v>708</v>
      </c>
      <c r="F152" s="187" t="s">
        <v>5757</v>
      </c>
      <c r="I152" s="188"/>
      <c r="L152" s="32"/>
      <c r="M152" s="189"/>
      <c r="T152" s="56"/>
      <c r="AT152" s="17" t="s">
        <v>708</v>
      </c>
      <c r="AU152" s="17" t="s">
        <v>87</v>
      </c>
    </row>
    <row r="153" spans="2:65" s="1" customFormat="1" ht="16.5" customHeight="1">
      <c r="B153" s="32"/>
      <c r="C153" s="138" t="s">
        <v>325</v>
      </c>
      <c r="D153" s="138" t="s">
        <v>264</v>
      </c>
      <c r="E153" s="139" t="s">
        <v>5758</v>
      </c>
      <c r="F153" s="140" t="s">
        <v>5759</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369</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369</v>
      </c>
      <c r="BM153" s="148" t="s">
        <v>400</v>
      </c>
    </row>
    <row r="154" spans="2:47" s="1" customFormat="1" ht="136.5">
      <c r="B154" s="32"/>
      <c r="D154" s="151" t="s">
        <v>708</v>
      </c>
      <c r="F154" s="187" t="s">
        <v>5760</v>
      </c>
      <c r="I154" s="188"/>
      <c r="L154" s="32"/>
      <c r="M154" s="189"/>
      <c r="T154" s="56"/>
      <c r="AT154" s="17" t="s">
        <v>708</v>
      </c>
      <c r="AU154" s="17" t="s">
        <v>87</v>
      </c>
    </row>
    <row r="155" spans="2:65" s="1" customFormat="1" ht="16.5" customHeight="1">
      <c r="B155" s="32"/>
      <c r="C155" s="138" t="s">
        <v>342</v>
      </c>
      <c r="D155" s="138" t="s">
        <v>264</v>
      </c>
      <c r="E155" s="139" t="s">
        <v>5769</v>
      </c>
      <c r="F155" s="140" t="s">
        <v>5770</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369</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369</v>
      </c>
      <c r="BM155" s="148" t="s">
        <v>407</v>
      </c>
    </row>
    <row r="156" spans="2:47" s="1" customFormat="1" ht="204.75">
      <c r="B156" s="32"/>
      <c r="D156" s="151" t="s">
        <v>708</v>
      </c>
      <c r="F156" s="187" t="s">
        <v>5771</v>
      </c>
      <c r="I156" s="188"/>
      <c r="L156" s="32"/>
      <c r="M156" s="189"/>
      <c r="T156" s="56"/>
      <c r="AT156" s="17" t="s">
        <v>708</v>
      </c>
      <c r="AU156" s="17" t="s">
        <v>87</v>
      </c>
    </row>
    <row r="157" spans="2:65" s="1" customFormat="1" ht="16.5" customHeight="1">
      <c r="B157" s="32"/>
      <c r="C157" s="138" t="s">
        <v>347</v>
      </c>
      <c r="D157" s="138" t="s">
        <v>264</v>
      </c>
      <c r="E157" s="139" t="s">
        <v>5772</v>
      </c>
      <c r="F157" s="140" t="s">
        <v>5773</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369</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369</v>
      </c>
      <c r="BM157" s="148" t="s">
        <v>423</v>
      </c>
    </row>
    <row r="158" spans="2:47" s="1" customFormat="1" ht="126.75">
      <c r="B158" s="32"/>
      <c r="D158" s="151" t="s">
        <v>708</v>
      </c>
      <c r="F158" s="187" t="s">
        <v>5774</v>
      </c>
      <c r="I158" s="188"/>
      <c r="L158" s="32"/>
      <c r="M158" s="189"/>
      <c r="T158" s="56"/>
      <c r="AT158" s="17" t="s">
        <v>708</v>
      </c>
      <c r="AU158" s="17" t="s">
        <v>87</v>
      </c>
    </row>
    <row r="159" spans="2:65" s="1" customFormat="1" ht="16.5" customHeight="1">
      <c r="B159" s="32"/>
      <c r="C159" s="138" t="s">
        <v>351</v>
      </c>
      <c r="D159" s="138" t="s">
        <v>264</v>
      </c>
      <c r="E159" s="139" t="s">
        <v>5775</v>
      </c>
      <c r="F159" s="140" t="s">
        <v>5776</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369</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369</v>
      </c>
      <c r="BM159" s="148" t="s">
        <v>431</v>
      </c>
    </row>
    <row r="160" spans="2:47" s="1" customFormat="1" ht="107.25">
      <c r="B160" s="32"/>
      <c r="D160" s="151" t="s">
        <v>708</v>
      </c>
      <c r="F160" s="187" t="s">
        <v>5777</v>
      </c>
      <c r="I160" s="188"/>
      <c r="L160" s="32"/>
      <c r="M160" s="189"/>
      <c r="T160" s="56"/>
      <c r="AT160" s="17" t="s">
        <v>708</v>
      </c>
      <c r="AU160" s="17" t="s">
        <v>87</v>
      </c>
    </row>
    <row r="161" spans="2:63" s="11" customFormat="1" ht="22.9" customHeight="1">
      <c r="B161" s="126"/>
      <c r="D161" s="127" t="s">
        <v>76</v>
      </c>
      <c r="E161" s="136" t="s">
        <v>4156</v>
      </c>
      <c r="F161" s="136" t="s">
        <v>5778</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355</v>
      </c>
      <c r="D162" s="138" t="s">
        <v>264</v>
      </c>
      <c r="E162" s="139" t="s">
        <v>5755</v>
      </c>
      <c r="F162" s="140" t="s">
        <v>5756</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441</v>
      </c>
    </row>
    <row r="163" spans="2:47" s="1" customFormat="1" ht="136.5">
      <c r="B163" s="32"/>
      <c r="D163" s="151" t="s">
        <v>708</v>
      </c>
      <c r="F163" s="187" t="s">
        <v>5757</v>
      </c>
      <c r="I163" s="188"/>
      <c r="L163" s="32"/>
      <c r="M163" s="189"/>
      <c r="T163" s="56"/>
      <c r="AT163" s="17" t="s">
        <v>708</v>
      </c>
      <c r="AU163" s="17" t="s">
        <v>87</v>
      </c>
    </row>
    <row r="164" spans="2:65" s="1" customFormat="1" ht="16.5" customHeight="1">
      <c r="B164" s="32"/>
      <c r="C164" s="138" t="s">
        <v>359</v>
      </c>
      <c r="D164" s="138" t="s">
        <v>264</v>
      </c>
      <c r="E164" s="139" t="s">
        <v>5758</v>
      </c>
      <c r="F164" s="140" t="s">
        <v>5759</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369</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369</v>
      </c>
      <c r="BM164" s="148" t="s">
        <v>451</v>
      </c>
    </row>
    <row r="165" spans="2:47" s="1" customFormat="1" ht="136.5">
      <c r="B165" s="32"/>
      <c r="D165" s="151" t="s">
        <v>708</v>
      </c>
      <c r="F165" s="187" t="s">
        <v>5760</v>
      </c>
      <c r="I165" s="188"/>
      <c r="L165" s="32"/>
      <c r="M165" s="189"/>
      <c r="T165" s="56"/>
      <c r="AT165" s="17" t="s">
        <v>708</v>
      </c>
      <c r="AU165" s="17" t="s">
        <v>87</v>
      </c>
    </row>
    <row r="166" spans="2:63" s="11" customFormat="1" ht="22.9" customHeight="1">
      <c r="B166" s="126"/>
      <c r="D166" s="127" t="s">
        <v>76</v>
      </c>
      <c r="E166" s="136" t="s">
        <v>5779</v>
      </c>
      <c r="F166" s="136" t="s">
        <v>5780</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5755</v>
      </c>
      <c r="F167" s="140" t="s">
        <v>5756</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369</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369</v>
      </c>
      <c r="BM167" s="148" t="s">
        <v>459</v>
      </c>
    </row>
    <row r="168" spans="2:47" s="1" customFormat="1" ht="136.5">
      <c r="B168" s="32"/>
      <c r="D168" s="151" t="s">
        <v>708</v>
      </c>
      <c r="F168" s="187" t="s">
        <v>5757</v>
      </c>
      <c r="I168" s="188"/>
      <c r="L168" s="32"/>
      <c r="M168" s="189"/>
      <c r="T168" s="56"/>
      <c r="AT168" s="17" t="s">
        <v>708</v>
      </c>
      <c r="AU168" s="17" t="s">
        <v>87</v>
      </c>
    </row>
    <row r="169" spans="2:65" s="1" customFormat="1" ht="16.5" customHeight="1">
      <c r="B169" s="32"/>
      <c r="C169" s="138" t="s">
        <v>369</v>
      </c>
      <c r="D169" s="138" t="s">
        <v>264</v>
      </c>
      <c r="E169" s="139" t="s">
        <v>5758</v>
      </c>
      <c r="F169" s="140" t="s">
        <v>5759</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369</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369</v>
      </c>
      <c r="BM169" s="148" t="s">
        <v>472</v>
      </c>
    </row>
    <row r="170" spans="2:47" s="1" customFormat="1" ht="136.5">
      <c r="B170" s="32"/>
      <c r="D170" s="151" t="s">
        <v>708</v>
      </c>
      <c r="F170" s="187" t="s">
        <v>5760</v>
      </c>
      <c r="I170" s="188"/>
      <c r="L170" s="32"/>
      <c r="M170" s="189"/>
      <c r="T170" s="56"/>
      <c r="AT170" s="17" t="s">
        <v>708</v>
      </c>
      <c r="AU170" s="17" t="s">
        <v>87</v>
      </c>
    </row>
    <row r="171" spans="2:63" s="11" customFormat="1" ht="22.9" customHeight="1">
      <c r="B171" s="126"/>
      <c r="D171" s="127" t="s">
        <v>76</v>
      </c>
      <c r="E171" s="136" t="s">
        <v>4435</v>
      </c>
      <c r="F171" s="136" t="s">
        <v>5781</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376</v>
      </c>
      <c r="D172" s="138" t="s">
        <v>264</v>
      </c>
      <c r="E172" s="139" t="s">
        <v>5755</v>
      </c>
      <c r="F172" s="140" t="s">
        <v>5756</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480</v>
      </c>
    </row>
    <row r="173" spans="2:47" s="1" customFormat="1" ht="136.5">
      <c r="B173" s="32"/>
      <c r="D173" s="151" t="s">
        <v>708</v>
      </c>
      <c r="F173" s="187" t="s">
        <v>5757</v>
      </c>
      <c r="I173" s="188"/>
      <c r="L173" s="32"/>
      <c r="M173" s="189"/>
      <c r="T173" s="56"/>
      <c r="AT173" s="17" t="s">
        <v>708</v>
      </c>
      <c r="AU173" s="17" t="s">
        <v>87</v>
      </c>
    </row>
    <row r="174" spans="2:65" s="1" customFormat="1" ht="16.5" customHeight="1">
      <c r="B174" s="32"/>
      <c r="C174" s="138" t="s">
        <v>381</v>
      </c>
      <c r="D174" s="138" t="s">
        <v>264</v>
      </c>
      <c r="E174" s="139" t="s">
        <v>5758</v>
      </c>
      <c r="F174" s="140" t="s">
        <v>5759</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369</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369</v>
      </c>
      <c r="BM174" s="148" t="s">
        <v>492</v>
      </c>
    </row>
    <row r="175" spans="2:47" s="1" customFormat="1" ht="136.5">
      <c r="B175" s="32"/>
      <c r="D175" s="151" t="s">
        <v>708</v>
      </c>
      <c r="F175" s="187" t="s">
        <v>5760</v>
      </c>
      <c r="I175" s="188"/>
      <c r="L175" s="32"/>
      <c r="M175" s="189"/>
      <c r="T175" s="56"/>
      <c r="AT175" s="17" t="s">
        <v>708</v>
      </c>
      <c r="AU175" s="17" t="s">
        <v>87</v>
      </c>
    </row>
    <row r="176" spans="2:63" s="11" customFormat="1" ht="22.9" customHeight="1">
      <c r="B176" s="126"/>
      <c r="D176" s="127" t="s">
        <v>76</v>
      </c>
      <c r="E176" s="136" t="s">
        <v>5782</v>
      </c>
      <c r="F176" s="136" t="s">
        <v>5783</v>
      </c>
      <c r="I176" s="129"/>
      <c r="J176" s="137">
        <f>BK176</f>
        <v>0</v>
      </c>
      <c r="L176" s="126"/>
      <c r="M176" s="131"/>
      <c r="P176" s="132">
        <f>SUM(P177:P184)</f>
        <v>0</v>
      </c>
      <c r="R176" s="132">
        <f>SUM(R177:R184)</f>
        <v>0</v>
      </c>
      <c r="T176" s="133">
        <f>SUM(T177:T184)</f>
        <v>0</v>
      </c>
      <c r="AR176" s="127" t="s">
        <v>85</v>
      </c>
      <c r="AT176" s="134" t="s">
        <v>76</v>
      </c>
      <c r="AU176" s="134" t="s">
        <v>85</v>
      </c>
      <c r="AY176" s="127" t="s">
        <v>262</v>
      </c>
      <c r="BK176" s="135">
        <f>SUM(BK177:BK184)</f>
        <v>0</v>
      </c>
    </row>
    <row r="177" spans="2:65" s="1" customFormat="1" ht="16.5" customHeight="1">
      <c r="B177" s="32"/>
      <c r="C177" s="138" t="s">
        <v>396</v>
      </c>
      <c r="D177" s="138" t="s">
        <v>264</v>
      </c>
      <c r="E177" s="139" t="s">
        <v>5784</v>
      </c>
      <c r="F177" s="140" t="s">
        <v>5785</v>
      </c>
      <c r="G177" s="141" t="s">
        <v>2447</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369</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503</v>
      </c>
    </row>
    <row r="178" spans="2:65" s="1" customFormat="1" ht="16.5" customHeight="1">
      <c r="B178" s="32"/>
      <c r="C178" s="138" t="s">
        <v>400</v>
      </c>
      <c r="D178" s="138" t="s">
        <v>264</v>
      </c>
      <c r="E178" s="139" t="s">
        <v>5786</v>
      </c>
      <c r="F178" s="140" t="s">
        <v>5787</v>
      </c>
      <c r="G178" s="141" t="s">
        <v>2447</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369</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369</v>
      </c>
      <c r="BM178" s="148" t="s">
        <v>529</v>
      </c>
    </row>
    <row r="179" spans="2:47" s="1" customFormat="1" ht="19.5">
      <c r="B179" s="32"/>
      <c r="D179" s="151" t="s">
        <v>708</v>
      </c>
      <c r="F179" s="187" t="s">
        <v>5788</v>
      </c>
      <c r="I179" s="188"/>
      <c r="L179" s="32"/>
      <c r="M179" s="189"/>
      <c r="T179" s="56"/>
      <c r="AT179" s="17" t="s">
        <v>708</v>
      </c>
      <c r="AU179" s="17" t="s">
        <v>87</v>
      </c>
    </row>
    <row r="180" spans="2:65" s="1" customFormat="1" ht="16.5" customHeight="1">
      <c r="B180" s="32"/>
      <c r="C180" s="138" t="s">
        <v>7</v>
      </c>
      <c r="D180" s="138" t="s">
        <v>264</v>
      </c>
      <c r="E180" s="139" t="s">
        <v>5789</v>
      </c>
      <c r="F180" s="140" t="s">
        <v>5790</v>
      </c>
      <c r="G180" s="141" t="s">
        <v>706</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369</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369</v>
      </c>
      <c r="BM180" s="148" t="s">
        <v>549</v>
      </c>
    </row>
    <row r="181" spans="2:47" s="1" customFormat="1" ht="39">
      <c r="B181" s="32"/>
      <c r="D181" s="151" t="s">
        <v>708</v>
      </c>
      <c r="F181" s="187" t="s">
        <v>5791</v>
      </c>
      <c r="I181" s="188"/>
      <c r="L181" s="32"/>
      <c r="M181" s="189"/>
      <c r="T181" s="56"/>
      <c r="AT181" s="17" t="s">
        <v>708</v>
      </c>
      <c r="AU181" s="17" t="s">
        <v>87</v>
      </c>
    </row>
    <row r="182" spans="2:65" s="1" customFormat="1" ht="16.5" customHeight="1">
      <c r="B182" s="32"/>
      <c r="C182" s="138" t="s">
        <v>407</v>
      </c>
      <c r="D182" s="138" t="s">
        <v>264</v>
      </c>
      <c r="E182" s="139" t="s">
        <v>5792</v>
      </c>
      <c r="F182" s="140" t="s">
        <v>5793</v>
      </c>
      <c r="G182" s="141" t="s">
        <v>706</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369</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369</v>
      </c>
      <c r="BM182" s="148" t="s">
        <v>563</v>
      </c>
    </row>
    <row r="183" spans="2:47" s="1" customFormat="1" ht="39">
      <c r="B183" s="32"/>
      <c r="D183" s="151" t="s">
        <v>708</v>
      </c>
      <c r="F183" s="187" t="s">
        <v>5794</v>
      </c>
      <c r="I183" s="188"/>
      <c r="L183" s="32"/>
      <c r="M183" s="189"/>
      <c r="T183" s="56"/>
      <c r="AT183" s="17" t="s">
        <v>708</v>
      </c>
      <c r="AU183" s="17" t="s">
        <v>87</v>
      </c>
    </row>
    <row r="184" spans="2:65" s="1" customFormat="1" ht="49.15" customHeight="1">
      <c r="B184" s="32"/>
      <c r="C184" s="138" t="s">
        <v>413</v>
      </c>
      <c r="D184" s="138" t="s">
        <v>264</v>
      </c>
      <c r="E184" s="139" t="s">
        <v>1448</v>
      </c>
      <c r="F184" s="140" t="s">
        <v>1449</v>
      </c>
      <c r="G184" s="141" t="s">
        <v>794</v>
      </c>
      <c r="H184" s="143"/>
      <c r="I184" s="143"/>
      <c r="J184" s="142">
        <f>ROUND(I184*H184,2)</f>
        <v>0</v>
      </c>
      <c r="K184" s="140" t="s">
        <v>267</v>
      </c>
      <c r="L184" s="32"/>
      <c r="M184" s="193" t="s">
        <v>1</v>
      </c>
      <c r="N184" s="194" t="s">
        <v>42</v>
      </c>
      <c r="O184" s="191"/>
      <c r="P184" s="195">
        <f>O184*H184</f>
        <v>0</v>
      </c>
      <c r="Q184" s="195">
        <v>0</v>
      </c>
      <c r="R184" s="195">
        <f>Q184*H184</f>
        <v>0</v>
      </c>
      <c r="S184" s="195">
        <v>0</v>
      </c>
      <c r="T184" s="196">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5795</v>
      </c>
    </row>
    <row r="185" spans="2:12" s="1" customFormat="1" ht="6.95" customHeight="1">
      <c r="B185" s="44"/>
      <c r="C185" s="45"/>
      <c r="D185" s="45"/>
      <c r="E185" s="45"/>
      <c r="F185" s="45"/>
      <c r="G185" s="45"/>
      <c r="H185" s="45"/>
      <c r="I185" s="45"/>
      <c r="J185" s="45"/>
      <c r="K185" s="45"/>
      <c r="L185" s="32"/>
    </row>
  </sheetData>
  <sheetProtection algorithmName="SHA-512" hashValue="e3YsVGsXo63TZPfAXx7WOcHE1SDttIh97tjOZwEtCVypO7CkkhA2Rpr4LLvqFJRNR8blvGxuWcDK+eKA88WwEA==" saltValue="3YsPnqo2ZEdiVnaQbE2t4WmOO8P0xfQzCaWJAv35G/oaSgNThIUJqXMiVdwbKCKX4ezIJPd6OphGX36z9ucfUQ==" spinCount="100000" sheet="1" objects="1" scenarios="1" formatColumns="0" formatRows="0" autoFilter="0"/>
  <autoFilter ref="C129:K184"/>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8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5796</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ROUND((SUM(BE124:BE188)),2)</f>
        <v>0</v>
      </c>
      <c r="I33" s="98">
        <v>0.21</v>
      </c>
      <c r="J33" s="86">
        <f>ROUND(((SUM(BE124:BE188))*I33),2)</f>
        <v>0</v>
      </c>
      <c r="L33" s="32"/>
    </row>
    <row r="34" spans="2:12" s="1" customFormat="1" ht="14.45" customHeight="1">
      <c r="B34" s="32"/>
      <c r="E34" s="27" t="s">
        <v>43</v>
      </c>
      <c r="F34" s="86">
        <f>ROUND((SUM(BF124:BF188)),2)</f>
        <v>0</v>
      </c>
      <c r="I34" s="98">
        <v>0.15</v>
      </c>
      <c r="J34" s="86">
        <f>ROUND(((SUM(BF124:BF188))*I34),2)</f>
        <v>0</v>
      </c>
      <c r="L34" s="32"/>
    </row>
    <row r="35" spans="2:12" s="1" customFormat="1" ht="14.45" customHeight="1" hidden="1">
      <c r="B35" s="32"/>
      <c r="E35" s="27" t="s">
        <v>44</v>
      </c>
      <c r="F35" s="86">
        <f>ROUND((SUM(BG124:BG188)),2)</f>
        <v>0</v>
      </c>
      <c r="I35" s="98">
        <v>0.21</v>
      </c>
      <c r="J35" s="86">
        <f>0</f>
        <v>0</v>
      </c>
      <c r="L35" s="32"/>
    </row>
    <row r="36" spans="2:12" s="1" customFormat="1" ht="14.45" customHeight="1" hidden="1">
      <c r="B36" s="32"/>
      <c r="E36" s="27" t="s">
        <v>45</v>
      </c>
      <c r="F36" s="86">
        <f>ROUND((SUM(BH124:BH188)),2)</f>
        <v>0</v>
      </c>
      <c r="I36" s="98">
        <v>0.15</v>
      </c>
      <c r="J36" s="86">
        <f>0</f>
        <v>0</v>
      </c>
      <c r="L36" s="32"/>
    </row>
    <row r="37" spans="2:12" s="1" customFormat="1" ht="14.45" customHeight="1" hidden="1">
      <c r="B37" s="32"/>
      <c r="E37" s="27" t="s">
        <v>46</v>
      </c>
      <c r="F37" s="86">
        <f>ROUND((SUM(BI124:BI188)),2)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STA - Stavební úpravy u letního kina</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2714</v>
      </c>
      <c r="E98" s="116"/>
      <c r="F98" s="116"/>
      <c r="G98" s="116"/>
      <c r="H98" s="116"/>
      <c r="I98" s="116"/>
      <c r="J98" s="117">
        <f>J126</f>
        <v>0</v>
      </c>
      <c r="L98" s="114"/>
    </row>
    <row r="99" spans="2:12" s="9" customFormat="1" ht="19.9" customHeight="1">
      <c r="B99" s="114"/>
      <c r="D99" s="115" t="s">
        <v>2715</v>
      </c>
      <c r="E99" s="116"/>
      <c r="F99" s="116"/>
      <c r="G99" s="116"/>
      <c r="H99" s="116"/>
      <c r="I99" s="116"/>
      <c r="J99" s="117">
        <f>J134</f>
        <v>0</v>
      </c>
      <c r="L99" s="114"/>
    </row>
    <row r="100" spans="2:12" s="9" customFormat="1" ht="19.9" customHeight="1">
      <c r="B100" s="114"/>
      <c r="D100" s="115" t="s">
        <v>222</v>
      </c>
      <c r="E100" s="116"/>
      <c r="F100" s="116"/>
      <c r="G100" s="116"/>
      <c r="H100" s="116"/>
      <c r="I100" s="116"/>
      <c r="J100" s="117">
        <f>J143</f>
        <v>0</v>
      </c>
      <c r="L100" s="114"/>
    </row>
    <row r="101" spans="2:12" s="9" customFormat="1" ht="19.9" customHeight="1">
      <c r="B101" s="114"/>
      <c r="D101" s="115" t="s">
        <v>224</v>
      </c>
      <c r="E101" s="116"/>
      <c r="F101" s="116"/>
      <c r="G101" s="116"/>
      <c r="H101" s="116"/>
      <c r="I101" s="116"/>
      <c r="J101" s="117">
        <f>J154</f>
        <v>0</v>
      </c>
      <c r="L101" s="114"/>
    </row>
    <row r="102" spans="2:12" s="9" customFormat="1" ht="19.9" customHeight="1">
      <c r="B102" s="114"/>
      <c r="D102" s="115" t="s">
        <v>225</v>
      </c>
      <c r="E102" s="116"/>
      <c r="F102" s="116"/>
      <c r="G102" s="116"/>
      <c r="H102" s="116"/>
      <c r="I102" s="116"/>
      <c r="J102" s="117">
        <f>J159</f>
        <v>0</v>
      </c>
      <c r="L102" s="114"/>
    </row>
    <row r="103" spans="2:12" s="9" customFormat="1" ht="19.9" customHeight="1">
      <c r="B103" s="114"/>
      <c r="D103" s="115" t="s">
        <v>5797</v>
      </c>
      <c r="E103" s="116"/>
      <c r="F103" s="116"/>
      <c r="G103" s="116"/>
      <c r="H103" s="116"/>
      <c r="I103" s="116"/>
      <c r="J103" s="117">
        <f>J179</f>
        <v>0</v>
      </c>
      <c r="L103" s="114"/>
    </row>
    <row r="104" spans="2:12" s="9" customFormat="1" ht="19.9" customHeight="1">
      <c r="B104" s="114"/>
      <c r="D104" s="115" t="s">
        <v>226</v>
      </c>
      <c r="E104" s="116"/>
      <c r="F104" s="116"/>
      <c r="G104" s="116"/>
      <c r="H104" s="116"/>
      <c r="I104" s="116"/>
      <c r="J104" s="117">
        <f>J187</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STA - Stavební úpravy u letního kina</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P126+P134+P143+P154+P159+P179+P187</f>
        <v>0</v>
      </c>
      <c r="R125" s="132">
        <f>R126+R134+R143+R154+R159+R179+R187</f>
        <v>29.413673499999998</v>
      </c>
      <c r="T125" s="133">
        <f>T126+T134+T143+T154+T159+T179+T187</f>
        <v>122.62125</v>
      </c>
      <c r="AR125" s="127" t="s">
        <v>85</v>
      </c>
      <c r="AT125" s="134" t="s">
        <v>76</v>
      </c>
      <c r="AU125" s="134" t="s">
        <v>77</v>
      </c>
      <c r="AY125" s="127" t="s">
        <v>262</v>
      </c>
      <c r="BK125" s="135">
        <f>BK126+BK134+BK143+BK154+BK159+BK179+BK187</f>
        <v>0</v>
      </c>
    </row>
    <row r="126" spans="2:63" s="11" customFormat="1" ht="22.9" customHeight="1">
      <c r="B126" s="126"/>
      <c r="D126" s="127" t="s">
        <v>76</v>
      </c>
      <c r="E126" s="136" t="s">
        <v>85</v>
      </c>
      <c r="F126" s="136" t="s">
        <v>2718</v>
      </c>
      <c r="I126" s="129"/>
      <c r="J126" s="137">
        <f>BK126</f>
        <v>0</v>
      </c>
      <c r="L126" s="126"/>
      <c r="M126" s="131"/>
      <c r="P126" s="132">
        <f>SUM(P127:P133)</f>
        <v>0</v>
      </c>
      <c r="R126" s="132">
        <f>SUM(R127:R133)</f>
        <v>1.46</v>
      </c>
      <c r="T126" s="133">
        <f>SUM(T127:T133)</f>
        <v>0</v>
      </c>
      <c r="AR126" s="127" t="s">
        <v>85</v>
      </c>
      <c r="AT126" s="134" t="s">
        <v>76</v>
      </c>
      <c r="AU126" s="134" t="s">
        <v>85</v>
      </c>
      <c r="AY126" s="127" t="s">
        <v>262</v>
      </c>
      <c r="BK126" s="135">
        <f>SUM(BK127:BK133)</f>
        <v>0</v>
      </c>
    </row>
    <row r="127" spans="2:65" s="1" customFormat="1" ht="49.15" customHeight="1">
      <c r="B127" s="32"/>
      <c r="C127" s="138" t="s">
        <v>85</v>
      </c>
      <c r="D127" s="138" t="s">
        <v>264</v>
      </c>
      <c r="E127" s="139" t="s">
        <v>5798</v>
      </c>
      <c r="F127" s="140" t="s">
        <v>5799</v>
      </c>
      <c r="G127" s="141" t="s">
        <v>552</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5800</v>
      </c>
    </row>
    <row r="128" spans="2:51" s="12" customFormat="1" ht="11.25">
      <c r="B128" s="150"/>
      <c r="D128" s="151" t="s">
        <v>270</v>
      </c>
      <c r="E128" s="152" t="s">
        <v>1</v>
      </c>
      <c r="F128" s="153" t="s">
        <v>5801</v>
      </c>
      <c r="H128" s="154">
        <v>126</v>
      </c>
      <c r="I128" s="155"/>
      <c r="L128" s="150"/>
      <c r="M128" s="156"/>
      <c r="T128" s="157"/>
      <c r="AT128" s="152" t="s">
        <v>270</v>
      </c>
      <c r="AU128" s="152" t="s">
        <v>87</v>
      </c>
      <c r="AV128" s="12" t="s">
        <v>87</v>
      </c>
      <c r="AW128" s="12" t="s">
        <v>32</v>
      </c>
      <c r="AX128" s="12" t="s">
        <v>85</v>
      </c>
      <c r="AY128" s="152" t="s">
        <v>262</v>
      </c>
    </row>
    <row r="129" spans="2:65" s="1" customFormat="1" ht="66.75" customHeight="1">
      <c r="B129" s="32"/>
      <c r="C129" s="138" t="s">
        <v>87</v>
      </c>
      <c r="D129" s="138" t="s">
        <v>264</v>
      </c>
      <c r="E129" s="139" t="s">
        <v>5802</v>
      </c>
      <c r="F129" s="140" t="s">
        <v>5803</v>
      </c>
      <c r="G129" s="141" t="s">
        <v>552</v>
      </c>
      <c r="H129" s="142">
        <v>0.73</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5804</v>
      </c>
    </row>
    <row r="130" spans="2:51" s="14" customFormat="1" ht="11.25">
      <c r="B130" s="165"/>
      <c r="D130" s="151" t="s">
        <v>270</v>
      </c>
      <c r="E130" s="166" t="s">
        <v>1</v>
      </c>
      <c r="F130" s="167" t="s">
        <v>5805</v>
      </c>
      <c r="H130" s="166" t="s">
        <v>1</v>
      </c>
      <c r="I130" s="168"/>
      <c r="L130" s="165"/>
      <c r="M130" s="169"/>
      <c r="T130" s="170"/>
      <c r="AT130" s="166" t="s">
        <v>270</v>
      </c>
      <c r="AU130" s="166" t="s">
        <v>87</v>
      </c>
      <c r="AV130" s="14" t="s">
        <v>85</v>
      </c>
      <c r="AW130" s="14" t="s">
        <v>32</v>
      </c>
      <c r="AX130" s="14" t="s">
        <v>77</v>
      </c>
      <c r="AY130" s="166" t="s">
        <v>262</v>
      </c>
    </row>
    <row r="131" spans="2:51" s="12" customFormat="1" ht="11.25">
      <c r="B131" s="150"/>
      <c r="D131" s="151" t="s">
        <v>270</v>
      </c>
      <c r="E131" s="152" t="s">
        <v>1</v>
      </c>
      <c r="F131" s="153" t="s">
        <v>5806</v>
      </c>
      <c r="H131" s="154">
        <v>0.73</v>
      </c>
      <c r="I131" s="155"/>
      <c r="L131" s="150"/>
      <c r="M131" s="156"/>
      <c r="T131" s="157"/>
      <c r="AT131" s="152" t="s">
        <v>270</v>
      </c>
      <c r="AU131" s="152" t="s">
        <v>87</v>
      </c>
      <c r="AV131" s="12" t="s">
        <v>87</v>
      </c>
      <c r="AW131" s="12" t="s">
        <v>32</v>
      </c>
      <c r="AX131" s="12" t="s">
        <v>85</v>
      </c>
      <c r="AY131" s="152" t="s">
        <v>262</v>
      </c>
    </row>
    <row r="132" spans="2:65" s="1" customFormat="1" ht="16.5" customHeight="1">
      <c r="B132" s="32"/>
      <c r="C132" s="178" t="s">
        <v>103</v>
      </c>
      <c r="D132" s="178" t="s">
        <v>300</v>
      </c>
      <c r="E132" s="179" t="s">
        <v>5807</v>
      </c>
      <c r="F132" s="180" t="s">
        <v>5808</v>
      </c>
      <c r="G132" s="181" t="s">
        <v>303</v>
      </c>
      <c r="H132" s="182">
        <v>1.46</v>
      </c>
      <c r="I132" s="183"/>
      <c r="J132" s="182">
        <f>ROUND(I132*H132,2)</f>
        <v>0</v>
      </c>
      <c r="K132" s="180" t="s">
        <v>267</v>
      </c>
      <c r="L132" s="184"/>
      <c r="M132" s="185" t="s">
        <v>1</v>
      </c>
      <c r="N132" s="186" t="s">
        <v>42</v>
      </c>
      <c r="P132" s="146">
        <f>O132*H132</f>
        <v>0</v>
      </c>
      <c r="Q132" s="146">
        <v>1</v>
      </c>
      <c r="R132" s="146">
        <f>Q132*H132</f>
        <v>1.46</v>
      </c>
      <c r="S132" s="146">
        <v>0</v>
      </c>
      <c r="T132" s="147">
        <f>S132*H132</f>
        <v>0</v>
      </c>
      <c r="AR132" s="148" t="s">
        <v>304</v>
      </c>
      <c r="AT132" s="148" t="s">
        <v>300</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5809</v>
      </c>
    </row>
    <row r="133" spans="2:51" s="12" customFormat="1" ht="11.25">
      <c r="B133" s="150"/>
      <c r="D133" s="151" t="s">
        <v>270</v>
      </c>
      <c r="F133" s="153" t="s">
        <v>5810</v>
      </c>
      <c r="H133" s="154">
        <v>1.46</v>
      </c>
      <c r="I133" s="155"/>
      <c r="L133" s="150"/>
      <c r="M133" s="156"/>
      <c r="T133" s="157"/>
      <c r="AT133" s="152" t="s">
        <v>270</v>
      </c>
      <c r="AU133" s="152" t="s">
        <v>87</v>
      </c>
      <c r="AV133" s="12" t="s">
        <v>87</v>
      </c>
      <c r="AW133" s="12" t="s">
        <v>4</v>
      </c>
      <c r="AX133" s="12" t="s">
        <v>85</v>
      </c>
      <c r="AY133" s="152" t="s">
        <v>262</v>
      </c>
    </row>
    <row r="134" spans="2:63" s="11" customFormat="1" ht="22.9" customHeight="1">
      <c r="B134" s="126"/>
      <c r="D134" s="127" t="s">
        <v>76</v>
      </c>
      <c r="E134" s="136" t="s">
        <v>87</v>
      </c>
      <c r="F134" s="136" t="s">
        <v>2783</v>
      </c>
      <c r="I134" s="129"/>
      <c r="J134" s="137">
        <f>BK134</f>
        <v>0</v>
      </c>
      <c r="L134" s="126"/>
      <c r="M134" s="131"/>
      <c r="P134" s="132">
        <f>SUM(P135:P142)</f>
        <v>0</v>
      </c>
      <c r="R134" s="132">
        <f>SUM(R135:R142)</f>
        <v>25.335652500000002</v>
      </c>
      <c r="T134" s="133">
        <f>SUM(T135:T142)</f>
        <v>0</v>
      </c>
      <c r="AR134" s="127" t="s">
        <v>85</v>
      </c>
      <c r="AT134" s="134" t="s">
        <v>76</v>
      </c>
      <c r="AU134" s="134" t="s">
        <v>85</v>
      </c>
      <c r="AY134" s="127" t="s">
        <v>262</v>
      </c>
      <c r="BK134" s="135">
        <f>SUM(BK135:BK142)</f>
        <v>0</v>
      </c>
    </row>
    <row r="135" spans="2:65" s="1" customFormat="1" ht="24.2" customHeight="1">
      <c r="B135" s="32"/>
      <c r="C135" s="138" t="s">
        <v>268</v>
      </c>
      <c r="D135" s="138" t="s">
        <v>264</v>
      </c>
      <c r="E135" s="139" t="s">
        <v>2844</v>
      </c>
      <c r="F135" s="140" t="s">
        <v>2845</v>
      </c>
      <c r="G135" s="141" t="s">
        <v>552</v>
      </c>
      <c r="H135" s="142">
        <v>9</v>
      </c>
      <c r="I135" s="143"/>
      <c r="J135" s="142">
        <f>ROUND(I135*H135,2)</f>
        <v>0</v>
      </c>
      <c r="K135" s="140" t="s">
        <v>267</v>
      </c>
      <c r="L135" s="32"/>
      <c r="M135" s="144" t="s">
        <v>1</v>
      </c>
      <c r="N135" s="145" t="s">
        <v>42</v>
      </c>
      <c r="P135" s="146">
        <f>O135*H135</f>
        <v>0</v>
      </c>
      <c r="Q135" s="146">
        <v>2.55328</v>
      </c>
      <c r="R135" s="146">
        <f>Q135*H135</f>
        <v>22.97952</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5811</v>
      </c>
    </row>
    <row r="136" spans="2:51" s="14" customFormat="1" ht="11.25">
      <c r="B136" s="165"/>
      <c r="D136" s="151" t="s">
        <v>270</v>
      </c>
      <c r="E136" s="166" t="s">
        <v>1</v>
      </c>
      <c r="F136" s="167" t="s">
        <v>5812</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5813</v>
      </c>
      <c r="H137" s="154">
        <v>9</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9</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295</v>
      </c>
      <c r="D139" s="138" t="s">
        <v>264</v>
      </c>
      <c r="E139" s="139" t="s">
        <v>2877</v>
      </c>
      <c r="F139" s="140" t="s">
        <v>2878</v>
      </c>
      <c r="G139" s="141" t="s">
        <v>303</v>
      </c>
      <c r="H139" s="142">
        <v>2.25</v>
      </c>
      <c r="I139" s="143"/>
      <c r="J139" s="142">
        <f>ROUND(I139*H139,2)</f>
        <v>0</v>
      </c>
      <c r="K139" s="140" t="s">
        <v>267</v>
      </c>
      <c r="L139" s="32"/>
      <c r="M139" s="144" t="s">
        <v>1</v>
      </c>
      <c r="N139" s="145" t="s">
        <v>42</v>
      </c>
      <c r="P139" s="146">
        <f>O139*H139</f>
        <v>0</v>
      </c>
      <c r="Q139" s="146">
        <v>1.04717</v>
      </c>
      <c r="R139" s="146">
        <f>Q139*H139</f>
        <v>2.3561324999999997</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5814</v>
      </c>
    </row>
    <row r="140" spans="2:51" s="14" customFormat="1" ht="11.25">
      <c r="B140" s="165"/>
      <c r="D140" s="151" t="s">
        <v>270</v>
      </c>
      <c r="E140" s="166" t="s">
        <v>1</v>
      </c>
      <c r="F140" s="167" t="s">
        <v>5812</v>
      </c>
      <c r="H140" s="166" t="s">
        <v>1</v>
      </c>
      <c r="I140" s="168"/>
      <c r="L140" s="165"/>
      <c r="M140" s="169"/>
      <c r="T140" s="170"/>
      <c r="AT140" s="166" t="s">
        <v>270</v>
      </c>
      <c r="AU140" s="166" t="s">
        <v>87</v>
      </c>
      <c r="AV140" s="14" t="s">
        <v>85</v>
      </c>
      <c r="AW140" s="14" t="s">
        <v>32</v>
      </c>
      <c r="AX140" s="14" t="s">
        <v>77</v>
      </c>
      <c r="AY140" s="166" t="s">
        <v>262</v>
      </c>
    </row>
    <row r="141" spans="2:51" s="12" customFormat="1" ht="11.25">
      <c r="B141" s="150"/>
      <c r="D141" s="151" t="s">
        <v>270</v>
      </c>
      <c r="E141" s="152" t="s">
        <v>1</v>
      </c>
      <c r="F141" s="153" t="s">
        <v>5815</v>
      </c>
      <c r="H141" s="154">
        <v>2.25</v>
      </c>
      <c r="I141" s="155"/>
      <c r="L141" s="150"/>
      <c r="M141" s="156"/>
      <c r="T141" s="157"/>
      <c r="AT141" s="152" t="s">
        <v>270</v>
      </c>
      <c r="AU141" s="152" t="s">
        <v>87</v>
      </c>
      <c r="AV141" s="12" t="s">
        <v>87</v>
      </c>
      <c r="AW141" s="12" t="s">
        <v>32</v>
      </c>
      <c r="AX141" s="12" t="s">
        <v>77</v>
      </c>
      <c r="AY141" s="152" t="s">
        <v>262</v>
      </c>
    </row>
    <row r="142" spans="2:51" s="13" customFormat="1" ht="11.25">
      <c r="B142" s="158"/>
      <c r="D142" s="151" t="s">
        <v>270</v>
      </c>
      <c r="E142" s="159" t="s">
        <v>1</v>
      </c>
      <c r="F142" s="160" t="s">
        <v>273</v>
      </c>
      <c r="H142" s="161">
        <v>2.25</v>
      </c>
      <c r="I142" s="162"/>
      <c r="L142" s="158"/>
      <c r="M142" s="163"/>
      <c r="T142" s="164"/>
      <c r="AT142" s="159" t="s">
        <v>270</v>
      </c>
      <c r="AU142" s="159" t="s">
        <v>87</v>
      </c>
      <c r="AV142" s="13" t="s">
        <v>268</v>
      </c>
      <c r="AW142" s="13" t="s">
        <v>32</v>
      </c>
      <c r="AX142" s="13" t="s">
        <v>85</v>
      </c>
      <c r="AY142" s="159" t="s">
        <v>262</v>
      </c>
    </row>
    <row r="143" spans="2:63" s="11" customFormat="1" ht="22.9" customHeight="1">
      <c r="B143" s="126"/>
      <c r="D143" s="127" t="s">
        <v>76</v>
      </c>
      <c r="E143" s="136" t="s">
        <v>103</v>
      </c>
      <c r="F143" s="136" t="s">
        <v>263</v>
      </c>
      <c r="I143" s="129"/>
      <c r="J143" s="137">
        <f>BK143</f>
        <v>0</v>
      </c>
      <c r="L143" s="126"/>
      <c r="M143" s="131"/>
      <c r="P143" s="132">
        <f>SUM(P144:P153)</f>
        <v>0</v>
      </c>
      <c r="R143" s="132">
        <f>SUM(R144:R153)</f>
        <v>2.459016</v>
      </c>
      <c r="T143" s="133">
        <f>SUM(T144:T153)</f>
        <v>0</v>
      </c>
      <c r="AR143" s="127" t="s">
        <v>85</v>
      </c>
      <c r="AT143" s="134" t="s">
        <v>76</v>
      </c>
      <c r="AU143" s="134" t="s">
        <v>85</v>
      </c>
      <c r="AY143" s="127" t="s">
        <v>262</v>
      </c>
      <c r="BK143" s="135">
        <f>SUM(BK144:BK153)</f>
        <v>0</v>
      </c>
    </row>
    <row r="144" spans="2:65" s="1" customFormat="1" ht="55.5" customHeight="1">
      <c r="B144" s="32"/>
      <c r="C144" s="138" t="s">
        <v>312</v>
      </c>
      <c r="D144" s="138" t="s">
        <v>264</v>
      </c>
      <c r="E144" s="139" t="s">
        <v>5816</v>
      </c>
      <c r="F144" s="140" t="s">
        <v>5817</v>
      </c>
      <c r="G144" s="141" t="s">
        <v>552</v>
      </c>
      <c r="H144" s="142">
        <v>3.01</v>
      </c>
      <c r="I144" s="143"/>
      <c r="J144" s="142">
        <f>ROUND(I144*H144,2)</f>
        <v>0</v>
      </c>
      <c r="K144" s="140" t="s">
        <v>1</v>
      </c>
      <c r="L144" s="32"/>
      <c r="M144" s="144" t="s">
        <v>1</v>
      </c>
      <c r="N144" s="145" t="s">
        <v>42</v>
      </c>
      <c r="P144" s="146">
        <f>O144*H144</f>
        <v>0</v>
      </c>
      <c r="Q144" s="146">
        <v>0.7488</v>
      </c>
      <c r="R144" s="146">
        <f>Q144*H144</f>
        <v>2.253888</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5818</v>
      </c>
    </row>
    <row r="145" spans="2:51" s="14" customFormat="1" ht="11.25">
      <c r="B145" s="165"/>
      <c r="D145" s="151" t="s">
        <v>270</v>
      </c>
      <c r="E145" s="166" t="s">
        <v>1</v>
      </c>
      <c r="F145" s="167" t="s">
        <v>5819</v>
      </c>
      <c r="H145" s="166" t="s">
        <v>1</v>
      </c>
      <c r="I145" s="168"/>
      <c r="L145" s="165"/>
      <c r="M145" s="169"/>
      <c r="T145" s="170"/>
      <c r="AT145" s="166" t="s">
        <v>270</v>
      </c>
      <c r="AU145" s="166" t="s">
        <v>87</v>
      </c>
      <c r="AV145" s="14" t="s">
        <v>85</v>
      </c>
      <c r="AW145" s="14" t="s">
        <v>32</v>
      </c>
      <c r="AX145" s="14" t="s">
        <v>77</v>
      </c>
      <c r="AY145" s="166" t="s">
        <v>262</v>
      </c>
    </row>
    <row r="146" spans="2:51" s="12" customFormat="1" ht="11.25">
      <c r="B146" s="150"/>
      <c r="D146" s="151" t="s">
        <v>270</v>
      </c>
      <c r="E146" s="152" t="s">
        <v>1</v>
      </c>
      <c r="F146" s="153" t="s">
        <v>5820</v>
      </c>
      <c r="H146" s="154">
        <v>2.16</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5821</v>
      </c>
      <c r="H147" s="154">
        <v>0.85</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3.01</v>
      </c>
      <c r="I148" s="162"/>
      <c r="L148" s="158"/>
      <c r="M148" s="163"/>
      <c r="T148" s="164"/>
      <c r="AT148" s="159" t="s">
        <v>270</v>
      </c>
      <c r="AU148" s="159" t="s">
        <v>87</v>
      </c>
      <c r="AV148" s="13" t="s">
        <v>268</v>
      </c>
      <c r="AW148" s="13" t="s">
        <v>32</v>
      </c>
      <c r="AX148" s="13" t="s">
        <v>85</v>
      </c>
      <c r="AY148" s="159" t="s">
        <v>262</v>
      </c>
    </row>
    <row r="149" spans="2:65" s="1" customFormat="1" ht="37.9" customHeight="1">
      <c r="B149" s="32"/>
      <c r="C149" s="138" t="s">
        <v>317</v>
      </c>
      <c r="D149" s="138" t="s">
        <v>264</v>
      </c>
      <c r="E149" s="139" t="s">
        <v>5822</v>
      </c>
      <c r="F149" s="140" t="s">
        <v>5823</v>
      </c>
      <c r="G149" s="141" t="s">
        <v>552</v>
      </c>
      <c r="H149" s="142">
        <v>3.01</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5824</v>
      </c>
    </row>
    <row r="150" spans="2:65" s="1" customFormat="1" ht="37.9" customHeight="1">
      <c r="B150" s="32"/>
      <c r="C150" s="138" t="s">
        <v>304</v>
      </c>
      <c r="D150" s="138" t="s">
        <v>264</v>
      </c>
      <c r="E150" s="139" t="s">
        <v>5825</v>
      </c>
      <c r="F150" s="140" t="s">
        <v>5826</v>
      </c>
      <c r="G150" s="141" t="s">
        <v>152</v>
      </c>
      <c r="H150" s="142">
        <v>4.2</v>
      </c>
      <c r="I150" s="143"/>
      <c r="J150" s="142">
        <f>ROUND(I150*H150,2)</f>
        <v>0</v>
      </c>
      <c r="K150" s="140" t="s">
        <v>1</v>
      </c>
      <c r="L150" s="32"/>
      <c r="M150" s="144" t="s">
        <v>1</v>
      </c>
      <c r="N150" s="145" t="s">
        <v>42</v>
      </c>
      <c r="P150" s="146">
        <f>O150*H150</f>
        <v>0</v>
      </c>
      <c r="Q150" s="146">
        <v>0.04884</v>
      </c>
      <c r="R150" s="146">
        <f>Q150*H150</f>
        <v>0.205128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5827</v>
      </c>
    </row>
    <row r="151" spans="2:51" s="12" customFormat="1" ht="11.25">
      <c r="B151" s="150"/>
      <c r="D151" s="151" t="s">
        <v>270</v>
      </c>
      <c r="E151" s="152" t="s">
        <v>1</v>
      </c>
      <c r="F151" s="153" t="s">
        <v>5828</v>
      </c>
      <c r="H151" s="154">
        <v>2.25</v>
      </c>
      <c r="I151" s="155"/>
      <c r="L151" s="150"/>
      <c r="M151" s="156"/>
      <c r="T151" s="157"/>
      <c r="AT151" s="152" t="s">
        <v>270</v>
      </c>
      <c r="AU151" s="152" t="s">
        <v>87</v>
      </c>
      <c r="AV151" s="12" t="s">
        <v>87</v>
      </c>
      <c r="AW151" s="12" t="s">
        <v>32</v>
      </c>
      <c r="AX151" s="12" t="s">
        <v>77</v>
      </c>
      <c r="AY151" s="152" t="s">
        <v>262</v>
      </c>
    </row>
    <row r="152" spans="2:51" s="12" customFormat="1" ht="11.25">
      <c r="B152" s="150"/>
      <c r="D152" s="151" t="s">
        <v>270</v>
      </c>
      <c r="E152" s="152" t="s">
        <v>1</v>
      </c>
      <c r="F152" s="153" t="s">
        <v>5829</v>
      </c>
      <c r="H152" s="154">
        <v>1.95</v>
      </c>
      <c r="I152" s="155"/>
      <c r="L152" s="150"/>
      <c r="M152" s="156"/>
      <c r="T152" s="157"/>
      <c r="AT152" s="152" t="s">
        <v>270</v>
      </c>
      <c r="AU152" s="152" t="s">
        <v>87</v>
      </c>
      <c r="AV152" s="12" t="s">
        <v>87</v>
      </c>
      <c r="AW152" s="12" t="s">
        <v>32</v>
      </c>
      <c r="AX152" s="12" t="s">
        <v>77</v>
      </c>
      <c r="AY152" s="152" t="s">
        <v>262</v>
      </c>
    </row>
    <row r="153" spans="2:51" s="13" customFormat="1" ht="11.25">
      <c r="B153" s="158"/>
      <c r="D153" s="151" t="s">
        <v>270</v>
      </c>
      <c r="E153" s="159" t="s">
        <v>1</v>
      </c>
      <c r="F153" s="160" t="s">
        <v>273</v>
      </c>
      <c r="H153" s="161">
        <v>4.2</v>
      </c>
      <c r="I153" s="162"/>
      <c r="L153" s="158"/>
      <c r="M153" s="163"/>
      <c r="T153" s="164"/>
      <c r="AT153" s="159" t="s">
        <v>270</v>
      </c>
      <c r="AU153" s="159" t="s">
        <v>87</v>
      </c>
      <c r="AV153" s="13" t="s">
        <v>268</v>
      </c>
      <c r="AW153" s="13" t="s">
        <v>32</v>
      </c>
      <c r="AX153" s="13" t="s">
        <v>85</v>
      </c>
      <c r="AY153" s="159" t="s">
        <v>262</v>
      </c>
    </row>
    <row r="154" spans="2:63" s="11" customFormat="1" ht="22.9" customHeight="1">
      <c r="B154" s="126"/>
      <c r="D154" s="127" t="s">
        <v>76</v>
      </c>
      <c r="E154" s="136" t="s">
        <v>312</v>
      </c>
      <c r="F154" s="136" t="s">
        <v>324</v>
      </c>
      <c r="I154" s="129"/>
      <c r="J154" s="137">
        <f>BK154</f>
        <v>0</v>
      </c>
      <c r="L154" s="126"/>
      <c r="M154" s="131"/>
      <c r="P154" s="132">
        <f>SUM(P155:P158)</f>
        <v>0</v>
      </c>
      <c r="R154" s="132">
        <f>SUM(R155:R158)</f>
        <v>0.0616</v>
      </c>
      <c r="T154" s="133">
        <f>SUM(T155:T158)</f>
        <v>0</v>
      </c>
      <c r="AR154" s="127" t="s">
        <v>85</v>
      </c>
      <c r="AT154" s="134" t="s">
        <v>76</v>
      </c>
      <c r="AU154" s="134" t="s">
        <v>85</v>
      </c>
      <c r="AY154" s="127" t="s">
        <v>262</v>
      </c>
      <c r="BK154" s="135">
        <f>SUM(BK155:BK158)</f>
        <v>0</v>
      </c>
    </row>
    <row r="155" spans="2:65" s="1" customFormat="1" ht="24.2" customHeight="1">
      <c r="B155" s="32"/>
      <c r="C155" s="138" t="s">
        <v>325</v>
      </c>
      <c r="D155" s="138" t="s">
        <v>264</v>
      </c>
      <c r="E155" s="139" t="s">
        <v>5830</v>
      </c>
      <c r="F155" s="140" t="s">
        <v>5831</v>
      </c>
      <c r="G155" s="141" t="s">
        <v>152</v>
      </c>
      <c r="H155" s="142">
        <v>19.25</v>
      </c>
      <c r="I155" s="143"/>
      <c r="J155" s="142">
        <f>ROUND(I155*H155,2)</f>
        <v>0</v>
      </c>
      <c r="K155" s="140" t="s">
        <v>1</v>
      </c>
      <c r="L155" s="32"/>
      <c r="M155" s="144" t="s">
        <v>1</v>
      </c>
      <c r="N155" s="145" t="s">
        <v>42</v>
      </c>
      <c r="P155" s="146">
        <f>O155*H155</f>
        <v>0</v>
      </c>
      <c r="Q155" s="146">
        <v>0.0032</v>
      </c>
      <c r="R155" s="146">
        <f>Q155*H155</f>
        <v>0.0616</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5832</v>
      </c>
    </row>
    <row r="156" spans="2:51" s="12" customFormat="1" ht="11.25">
      <c r="B156" s="150"/>
      <c r="D156" s="151" t="s">
        <v>270</v>
      </c>
      <c r="E156" s="152" t="s">
        <v>1</v>
      </c>
      <c r="F156" s="153" t="s">
        <v>5833</v>
      </c>
      <c r="H156" s="154">
        <v>10.8</v>
      </c>
      <c r="I156" s="155"/>
      <c r="L156" s="150"/>
      <c r="M156" s="156"/>
      <c r="T156" s="157"/>
      <c r="AT156" s="152" t="s">
        <v>270</v>
      </c>
      <c r="AU156" s="152" t="s">
        <v>87</v>
      </c>
      <c r="AV156" s="12" t="s">
        <v>87</v>
      </c>
      <c r="AW156" s="12" t="s">
        <v>32</v>
      </c>
      <c r="AX156" s="12" t="s">
        <v>77</v>
      </c>
      <c r="AY156" s="152" t="s">
        <v>262</v>
      </c>
    </row>
    <row r="157" spans="2:51" s="12" customFormat="1" ht="11.25">
      <c r="B157" s="150"/>
      <c r="D157" s="151" t="s">
        <v>270</v>
      </c>
      <c r="E157" s="152" t="s">
        <v>1</v>
      </c>
      <c r="F157" s="153" t="s">
        <v>5834</v>
      </c>
      <c r="H157" s="154">
        <v>8.45</v>
      </c>
      <c r="I157" s="155"/>
      <c r="L157" s="150"/>
      <c r="M157" s="156"/>
      <c r="T157" s="157"/>
      <c r="AT157" s="152" t="s">
        <v>270</v>
      </c>
      <c r="AU157" s="152" t="s">
        <v>87</v>
      </c>
      <c r="AV157" s="12" t="s">
        <v>87</v>
      </c>
      <c r="AW157" s="12" t="s">
        <v>32</v>
      </c>
      <c r="AX157" s="12" t="s">
        <v>77</v>
      </c>
      <c r="AY157" s="152" t="s">
        <v>262</v>
      </c>
    </row>
    <row r="158" spans="2:51" s="13" customFormat="1" ht="11.25">
      <c r="B158" s="158"/>
      <c r="D158" s="151" t="s">
        <v>270</v>
      </c>
      <c r="E158" s="159" t="s">
        <v>1</v>
      </c>
      <c r="F158" s="160" t="s">
        <v>273</v>
      </c>
      <c r="H158" s="161">
        <v>19.25</v>
      </c>
      <c r="I158" s="162"/>
      <c r="L158" s="158"/>
      <c r="M158" s="163"/>
      <c r="T158" s="164"/>
      <c r="AT158" s="159" t="s">
        <v>270</v>
      </c>
      <c r="AU158" s="159" t="s">
        <v>87</v>
      </c>
      <c r="AV158" s="13" t="s">
        <v>268</v>
      </c>
      <c r="AW158" s="13" t="s">
        <v>32</v>
      </c>
      <c r="AX158" s="13" t="s">
        <v>85</v>
      </c>
      <c r="AY158" s="159" t="s">
        <v>262</v>
      </c>
    </row>
    <row r="159" spans="2:63" s="11" customFormat="1" ht="22.9" customHeight="1">
      <c r="B159" s="126"/>
      <c r="D159" s="127" t="s">
        <v>76</v>
      </c>
      <c r="E159" s="136" t="s">
        <v>325</v>
      </c>
      <c r="F159" s="136" t="s">
        <v>635</v>
      </c>
      <c r="I159" s="129"/>
      <c r="J159" s="137">
        <f>BK159</f>
        <v>0</v>
      </c>
      <c r="L159" s="126"/>
      <c r="M159" s="131"/>
      <c r="P159" s="132">
        <f>SUM(P160:P178)</f>
        <v>0</v>
      </c>
      <c r="R159" s="132">
        <f>SUM(R160:R178)</f>
        <v>0.097405</v>
      </c>
      <c r="T159" s="133">
        <f>SUM(T160:T178)</f>
        <v>122.62125</v>
      </c>
      <c r="AR159" s="127" t="s">
        <v>85</v>
      </c>
      <c r="AT159" s="134" t="s">
        <v>76</v>
      </c>
      <c r="AU159" s="134" t="s">
        <v>85</v>
      </c>
      <c r="AY159" s="127" t="s">
        <v>262</v>
      </c>
      <c r="BK159" s="135">
        <f>SUM(BK160:BK178)</f>
        <v>0</v>
      </c>
    </row>
    <row r="160" spans="2:65" s="1" customFormat="1" ht="24.2" customHeight="1">
      <c r="B160" s="32"/>
      <c r="C160" s="138" t="s">
        <v>342</v>
      </c>
      <c r="D160" s="138" t="s">
        <v>264</v>
      </c>
      <c r="E160" s="139" t="s">
        <v>5835</v>
      </c>
      <c r="F160" s="140" t="s">
        <v>5836</v>
      </c>
      <c r="G160" s="141" t="s">
        <v>552</v>
      </c>
      <c r="H160" s="142">
        <v>42.53</v>
      </c>
      <c r="I160" s="143"/>
      <c r="J160" s="142">
        <f>ROUND(I160*H160,2)</f>
        <v>0</v>
      </c>
      <c r="K160" s="140" t="s">
        <v>267</v>
      </c>
      <c r="L160" s="32"/>
      <c r="M160" s="144" t="s">
        <v>1</v>
      </c>
      <c r="N160" s="145" t="s">
        <v>42</v>
      </c>
      <c r="P160" s="146">
        <f>O160*H160</f>
        <v>0</v>
      </c>
      <c r="Q160" s="146">
        <v>0</v>
      </c>
      <c r="R160" s="146">
        <f>Q160*H160</f>
        <v>0</v>
      </c>
      <c r="S160" s="146">
        <v>2.5</v>
      </c>
      <c r="T160" s="147">
        <f>S160*H160</f>
        <v>106.325</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5837</v>
      </c>
    </row>
    <row r="161" spans="2:51" s="12" customFormat="1" ht="11.25">
      <c r="B161" s="150"/>
      <c r="D161" s="151" t="s">
        <v>270</v>
      </c>
      <c r="E161" s="152" t="s">
        <v>1</v>
      </c>
      <c r="F161" s="153" t="s">
        <v>5838</v>
      </c>
      <c r="H161" s="154">
        <v>42.53</v>
      </c>
      <c r="I161" s="155"/>
      <c r="L161" s="150"/>
      <c r="M161" s="156"/>
      <c r="T161" s="157"/>
      <c r="AT161" s="152" t="s">
        <v>270</v>
      </c>
      <c r="AU161" s="152" t="s">
        <v>87</v>
      </c>
      <c r="AV161" s="12" t="s">
        <v>87</v>
      </c>
      <c r="AW161" s="12" t="s">
        <v>32</v>
      </c>
      <c r="AX161" s="12" t="s">
        <v>85</v>
      </c>
      <c r="AY161" s="152" t="s">
        <v>262</v>
      </c>
    </row>
    <row r="162" spans="2:65" s="1" customFormat="1" ht="24.2" customHeight="1">
      <c r="B162" s="32"/>
      <c r="C162" s="138" t="s">
        <v>347</v>
      </c>
      <c r="D162" s="138" t="s">
        <v>264</v>
      </c>
      <c r="E162" s="139" t="s">
        <v>5839</v>
      </c>
      <c r="F162" s="140" t="s">
        <v>5840</v>
      </c>
      <c r="G162" s="141" t="s">
        <v>552</v>
      </c>
      <c r="H162" s="142">
        <v>3.01</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5841</v>
      </c>
    </row>
    <row r="163" spans="2:51" s="14" customFormat="1" ht="11.25">
      <c r="B163" s="165"/>
      <c r="D163" s="151" t="s">
        <v>270</v>
      </c>
      <c r="E163" s="166" t="s">
        <v>1</v>
      </c>
      <c r="F163" s="167" t="s">
        <v>5842</v>
      </c>
      <c r="H163" s="166" t="s">
        <v>1</v>
      </c>
      <c r="I163" s="168"/>
      <c r="L163" s="165"/>
      <c r="M163" s="169"/>
      <c r="T163" s="170"/>
      <c r="AT163" s="166" t="s">
        <v>270</v>
      </c>
      <c r="AU163" s="166" t="s">
        <v>87</v>
      </c>
      <c r="AV163" s="14" t="s">
        <v>85</v>
      </c>
      <c r="AW163" s="14" t="s">
        <v>32</v>
      </c>
      <c r="AX163" s="14" t="s">
        <v>77</v>
      </c>
      <c r="AY163" s="166" t="s">
        <v>262</v>
      </c>
    </row>
    <row r="164" spans="2:51" s="12" customFormat="1" ht="11.25">
      <c r="B164" s="150"/>
      <c r="D164" s="151" t="s">
        <v>270</v>
      </c>
      <c r="E164" s="152" t="s">
        <v>1</v>
      </c>
      <c r="F164" s="153" t="s">
        <v>5820</v>
      </c>
      <c r="H164" s="154">
        <v>2.16</v>
      </c>
      <c r="I164" s="155"/>
      <c r="L164" s="150"/>
      <c r="M164" s="156"/>
      <c r="T164" s="157"/>
      <c r="AT164" s="152" t="s">
        <v>270</v>
      </c>
      <c r="AU164" s="152" t="s">
        <v>87</v>
      </c>
      <c r="AV164" s="12" t="s">
        <v>87</v>
      </c>
      <c r="AW164" s="12" t="s">
        <v>32</v>
      </c>
      <c r="AX164" s="12" t="s">
        <v>77</v>
      </c>
      <c r="AY164" s="152" t="s">
        <v>262</v>
      </c>
    </row>
    <row r="165" spans="2:51" s="12" customFormat="1" ht="11.25">
      <c r="B165" s="150"/>
      <c r="D165" s="151" t="s">
        <v>270</v>
      </c>
      <c r="E165" s="152" t="s">
        <v>1</v>
      </c>
      <c r="F165" s="153" t="s">
        <v>5821</v>
      </c>
      <c r="H165" s="154">
        <v>0.85</v>
      </c>
      <c r="I165" s="155"/>
      <c r="L165" s="150"/>
      <c r="M165" s="156"/>
      <c r="T165" s="157"/>
      <c r="AT165" s="152" t="s">
        <v>270</v>
      </c>
      <c r="AU165" s="152" t="s">
        <v>87</v>
      </c>
      <c r="AV165" s="12" t="s">
        <v>87</v>
      </c>
      <c r="AW165" s="12" t="s">
        <v>32</v>
      </c>
      <c r="AX165" s="12" t="s">
        <v>77</v>
      </c>
      <c r="AY165" s="152" t="s">
        <v>262</v>
      </c>
    </row>
    <row r="166" spans="2:51" s="13" customFormat="1" ht="11.25">
      <c r="B166" s="158"/>
      <c r="D166" s="151" t="s">
        <v>270</v>
      </c>
      <c r="E166" s="159" t="s">
        <v>1</v>
      </c>
      <c r="F166" s="160" t="s">
        <v>273</v>
      </c>
      <c r="H166" s="161">
        <v>3.01</v>
      </c>
      <c r="I166" s="162"/>
      <c r="L166" s="158"/>
      <c r="M166" s="163"/>
      <c r="T166" s="164"/>
      <c r="AT166" s="159" t="s">
        <v>270</v>
      </c>
      <c r="AU166" s="159" t="s">
        <v>87</v>
      </c>
      <c r="AV166" s="13" t="s">
        <v>268</v>
      </c>
      <c r="AW166" s="13" t="s">
        <v>32</v>
      </c>
      <c r="AX166" s="13" t="s">
        <v>85</v>
      </c>
      <c r="AY166" s="159" t="s">
        <v>262</v>
      </c>
    </row>
    <row r="167" spans="2:65" s="1" customFormat="1" ht="24.2" customHeight="1">
      <c r="B167" s="32"/>
      <c r="C167" s="138" t="s">
        <v>351</v>
      </c>
      <c r="D167" s="138" t="s">
        <v>264</v>
      </c>
      <c r="E167" s="139" t="s">
        <v>5843</v>
      </c>
      <c r="F167" s="140" t="s">
        <v>5844</v>
      </c>
      <c r="G167" s="141" t="s">
        <v>552</v>
      </c>
      <c r="H167" s="142">
        <v>6.75</v>
      </c>
      <c r="I167" s="143"/>
      <c r="J167" s="142">
        <f>ROUND(I167*H167,2)</f>
        <v>0</v>
      </c>
      <c r="K167" s="140" t="s">
        <v>267</v>
      </c>
      <c r="L167" s="32"/>
      <c r="M167" s="144" t="s">
        <v>1</v>
      </c>
      <c r="N167" s="145" t="s">
        <v>42</v>
      </c>
      <c r="P167" s="146">
        <f>O167*H167</f>
        <v>0</v>
      </c>
      <c r="Q167" s="146">
        <v>0</v>
      </c>
      <c r="R167" s="146">
        <f>Q167*H167</f>
        <v>0</v>
      </c>
      <c r="S167" s="146">
        <v>2.4</v>
      </c>
      <c r="T167" s="147">
        <f>S167*H167</f>
        <v>16.2</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5845</v>
      </c>
    </row>
    <row r="168" spans="2:51" s="12" customFormat="1" ht="11.25">
      <c r="B168" s="150"/>
      <c r="D168" s="151" t="s">
        <v>270</v>
      </c>
      <c r="E168" s="152" t="s">
        <v>1</v>
      </c>
      <c r="F168" s="153" t="s">
        <v>5846</v>
      </c>
      <c r="H168" s="154">
        <v>6.75</v>
      </c>
      <c r="I168" s="155"/>
      <c r="L168" s="150"/>
      <c r="M168" s="156"/>
      <c r="T168" s="157"/>
      <c r="AT168" s="152" t="s">
        <v>270</v>
      </c>
      <c r="AU168" s="152" t="s">
        <v>87</v>
      </c>
      <c r="AV168" s="12" t="s">
        <v>87</v>
      </c>
      <c r="AW168" s="12" t="s">
        <v>32</v>
      </c>
      <c r="AX168" s="12" t="s">
        <v>77</v>
      </c>
      <c r="AY168" s="152" t="s">
        <v>262</v>
      </c>
    </row>
    <row r="169" spans="2:51" s="13" customFormat="1" ht="11.25">
      <c r="B169" s="158"/>
      <c r="D169" s="151" t="s">
        <v>270</v>
      </c>
      <c r="E169" s="159" t="s">
        <v>1</v>
      </c>
      <c r="F169" s="160" t="s">
        <v>273</v>
      </c>
      <c r="H169" s="161">
        <v>6.75</v>
      </c>
      <c r="I169" s="162"/>
      <c r="L169" s="158"/>
      <c r="M169" s="163"/>
      <c r="T169" s="164"/>
      <c r="AT169" s="159" t="s">
        <v>270</v>
      </c>
      <c r="AU169" s="159" t="s">
        <v>87</v>
      </c>
      <c r="AV169" s="13" t="s">
        <v>268</v>
      </c>
      <c r="AW169" s="13" t="s">
        <v>32</v>
      </c>
      <c r="AX169" s="13" t="s">
        <v>85</v>
      </c>
      <c r="AY169" s="159" t="s">
        <v>262</v>
      </c>
    </row>
    <row r="170" spans="2:65" s="1" customFormat="1" ht="33" customHeight="1">
      <c r="B170" s="32"/>
      <c r="C170" s="138" t="s">
        <v>355</v>
      </c>
      <c r="D170" s="138" t="s">
        <v>264</v>
      </c>
      <c r="E170" s="139" t="s">
        <v>5847</v>
      </c>
      <c r="F170" s="140" t="s">
        <v>5848</v>
      </c>
      <c r="G170" s="141" t="s">
        <v>152</v>
      </c>
      <c r="H170" s="142">
        <v>4.2</v>
      </c>
      <c r="I170" s="143"/>
      <c r="J170" s="142">
        <f>ROUND(I170*H170,2)</f>
        <v>0</v>
      </c>
      <c r="K170" s="140" t="s">
        <v>267</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5849</v>
      </c>
    </row>
    <row r="171" spans="2:51" s="14" customFormat="1" ht="11.25">
      <c r="B171" s="165"/>
      <c r="D171" s="151" t="s">
        <v>270</v>
      </c>
      <c r="E171" s="166" t="s">
        <v>1</v>
      </c>
      <c r="F171" s="167" t="s">
        <v>5850</v>
      </c>
      <c r="H171" s="166" t="s">
        <v>1</v>
      </c>
      <c r="I171" s="168"/>
      <c r="L171" s="165"/>
      <c r="M171" s="169"/>
      <c r="T171" s="170"/>
      <c r="AT171" s="166" t="s">
        <v>270</v>
      </c>
      <c r="AU171" s="166" t="s">
        <v>87</v>
      </c>
      <c r="AV171" s="14" t="s">
        <v>85</v>
      </c>
      <c r="AW171" s="14" t="s">
        <v>32</v>
      </c>
      <c r="AX171" s="14" t="s">
        <v>77</v>
      </c>
      <c r="AY171" s="166" t="s">
        <v>262</v>
      </c>
    </row>
    <row r="172" spans="2:51" s="12" customFormat="1" ht="11.25">
      <c r="B172" s="150"/>
      <c r="D172" s="151" t="s">
        <v>270</v>
      </c>
      <c r="E172" s="152" t="s">
        <v>1</v>
      </c>
      <c r="F172" s="153" t="s">
        <v>5828</v>
      </c>
      <c r="H172" s="154">
        <v>2.25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5829</v>
      </c>
      <c r="H173" s="154">
        <v>1.95</v>
      </c>
      <c r="I173" s="155"/>
      <c r="L173" s="150"/>
      <c r="M173" s="156"/>
      <c r="T173" s="157"/>
      <c r="AT173" s="152" t="s">
        <v>270</v>
      </c>
      <c r="AU173" s="152" t="s">
        <v>87</v>
      </c>
      <c r="AV173" s="12" t="s">
        <v>87</v>
      </c>
      <c r="AW173" s="12" t="s">
        <v>32</v>
      </c>
      <c r="AX173" s="12" t="s">
        <v>77</v>
      </c>
      <c r="AY173" s="152" t="s">
        <v>262</v>
      </c>
    </row>
    <row r="174" spans="2:51" s="13" customFormat="1" ht="11.25">
      <c r="B174" s="158"/>
      <c r="D174" s="151" t="s">
        <v>270</v>
      </c>
      <c r="E174" s="159" t="s">
        <v>1</v>
      </c>
      <c r="F174" s="160" t="s">
        <v>273</v>
      </c>
      <c r="H174" s="161">
        <v>4.2</v>
      </c>
      <c r="I174" s="162"/>
      <c r="L174" s="158"/>
      <c r="M174" s="163"/>
      <c r="T174" s="164"/>
      <c r="AT174" s="159" t="s">
        <v>270</v>
      </c>
      <c r="AU174" s="159" t="s">
        <v>87</v>
      </c>
      <c r="AV174" s="13" t="s">
        <v>268</v>
      </c>
      <c r="AW174" s="13" t="s">
        <v>32</v>
      </c>
      <c r="AX174" s="13" t="s">
        <v>85</v>
      </c>
      <c r="AY174" s="159" t="s">
        <v>262</v>
      </c>
    </row>
    <row r="175" spans="2:65" s="1" customFormat="1" ht="24.2" customHeight="1">
      <c r="B175" s="32"/>
      <c r="C175" s="138" t="s">
        <v>359</v>
      </c>
      <c r="D175" s="138" t="s">
        <v>264</v>
      </c>
      <c r="E175" s="139" t="s">
        <v>5851</v>
      </c>
      <c r="F175" s="140" t="s">
        <v>5852</v>
      </c>
      <c r="G175" s="141" t="s">
        <v>152</v>
      </c>
      <c r="H175" s="142">
        <v>19.25</v>
      </c>
      <c r="I175" s="143"/>
      <c r="J175" s="142">
        <f>ROUND(I175*H175,2)</f>
        <v>0</v>
      </c>
      <c r="K175" s="140" t="s">
        <v>267</v>
      </c>
      <c r="L175" s="32"/>
      <c r="M175" s="144" t="s">
        <v>1</v>
      </c>
      <c r="N175" s="145" t="s">
        <v>42</v>
      </c>
      <c r="P175" s="146">
        <f>O175*H175</f>
        <v>0</v>
      </c>
      <c r="Q175" s="146">
        <v>0.00506</v>
      </c>
      <c r="R175" s="146">
        <f>Q175*H175</f>
        <v>0.097405</v>
      </c>
      <c r="S175" s="146">
        <v>0.005</v>
      </c>
      <c r="T175" s="147">
        <f>S175*H175</f>
        <v>0.09625</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5853</v>
      </c>
    </row>
    <row r="176" spans="2:51" s="12" customFormat="1" ht="11.25">
      <c r="B176" s="150"/>
      <c r="D176" s="151" t="s">
        <v>270</v>
      </c>
      <c r="E176" s="152" t="s">
        <v>1</v>
      </c>
      <c r="F176" s="153" t="s">
        <v>5833</v>
      </c>
      <c r="H176" s="154">
        <v>10.8</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5834</v>
      </c>
      <c r="H177" s="154">
        <v>8.45</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19.25</v>
      </c>
      <c r="I178" s="162"/>
      <c r="L178" s="158"/>
      <c r="M178" s="163"/>
      <c r="T178" s="164"/>
      <c r="AT178" s="159" t="s">
        <v>270</v>
      </c>
      <c r="AU178" s="159" t="s">
        <v>87</v>
      </c>
      <c r="AV178" s="13" t="s">
        <v>268</v>
      </c>
      <c r="AW178" s="13" t="s">
        <v>32</v>
      </c>
      <c r="AX178" s="13" t="s">
        <v>85</v>
      </c>
      <c r="AY178" s="159" t="s">
        <v>262</v>
      </c>
    </row>
    <row r="179" spans="2:63" s="11" customFormat="1" ht="22.9" customHeight="1">
      <c r="B179" s="126"/>
      <c r="D179" s="127" t="s">
        <v>76</v>
      </c>
      <c r="E179" s="136" t="s">
        <v>5854</v>
      </c>
      <c r="F179" s="136" t="s">
        <v>5855</v>
      </c>
      <c r="I179" s="129"/>
      <c r="J179" s="137">
        <f>BK179</f>
        <v>0</v>
      </c>
      <c r="L179" s="126"/>
      <c r="M179" s="131"/>
      <c r="P179" s="132">
        <f>SUM(P180:P186)</f>
        <v>0</v>
      </c>
      <c r="R179" s="132">
        <f>SUM(R180:R186)</f>
        <v>0</v>
      </c>
      <c r="T179" s="133">
        <f>SUM(T180:T186)</f>
        <v>0</v>
      </c>
      <c r="AR179" s="127" t="s">
        <v>85</v>
      </c>
      <c r="AT179" s="134" t="s">
        <v>76</v>
      </c>
      <c r="AU179" s="134" t="s">
        <v>85</v>
      </c>
      <c r="AY179" s="127" t="s">
        <v>262</v>
      </c>
      <c r="BK179" s="135">
        <f>SUM(BK180:BK186)</f>
        <v>0</v>
      </c>
    </row>
    <row r="180" spans="2:65" s="1" customFormat="1" ht="37.9" customHeight="1">
      <c r="B180" s="32"/>
      <c r="C180" s="138" t="s">
        <v>9</v>
      </c>
      <c r="D180" s="138" t="s">
        <v>264</v>
      </c>
      <c r="E180" s="139" t="s">
        <v>5856</v>
      </c>
      <c r="F180" s="140" t="s">
        <v>5857</v>
      </c>
      <c r="G180" s="141" t="s">
        <v>303</v>
      </c>
      <c r="H180" s="142">
        <v>122.62</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5858</v>
      </c>
    </row>
    <row r="181" spans="2:65" s="1" customFormat="1" ht="62.65" customHeight="1">
      <c r="B181" s="32"/>
      <c r="C181" s="138" t="s">
        <v>369</v>
      </c>
      <c r="D181" s="138" t="s">
        <v>264</v>
      </c>
      <c r="E181" s="139" t="s">
        <v>5859</v>
      </c>
      <c r="F181" s="140" t="s">
        <v>5860</v>
      </c>
      <c r="G181" s="141" t="s">
        <v>303</v>
      </c>
      <c r="H181" s="142">
        <v>490.48</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5861</v>
      </c>
    </row>
    <row r="182" spans="2:51" s="12" customFormat="1" ht="11.25">
      <c r="B182" s="150"/>
      <c r="D182" s="151" t="s">
        <v>270</v>
      </c>
      <c r="F182" s="153" t="s">
        <v>5862</v>
      </c>
      <c r="H182" s="154">
        <v>490.48</v>
      </c>
      <c r="I182" s="155"/>
      <c r="L182" s="150"/>
      <c r="M182" s="156"/>
      <c r="T182" s="157"/>
      <c r="AT182" s="152" t="s">
        <v>270</v>
      </c>
      <c r="AU182" s="152" t="s">
        <v>87</v>
      </c>
      <c r="AV182" s="12" t="s">
        <v>87</v>
      </c>
      <c r="AW182" s="12" t="s">
        <v>4</v>
      </c>
      <c r="AX182" s="12" t="s">
        <v>85</v>
      </c>
      <c r="AY182" s="152" t="s">
        <v>262</v>
      </c>
    </row>
    <row r="183" spans="2:65" s="1" customFormat="1" ht="37.9" customHeight="1">
      <c r="B183" s="32"/>
      <c r="C183" s="138" t="s">
        <v>376</v>
      </c>
      <c r="D183" s="138" t="s">
        <v>264</v>
      </c>
      <c r="E183" s="139" t="s">
        <v>5863</v>
      </c>
      <c r="F183" s="140" t="s">
        <v>5864</v>
      </c>
      <c r="G183" s="141" t="s">
        <v>303</v>
      </c>
      <c r="H183" s="142">
        <v>16.2</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5865</v>
      </c>
    </row>
    <row r="184" spans="2:65" s="1" customFormat="1" ht="44.25" customHeight="1">
      <c r="B184" s="32"/>
      <c r="C184" s="138" t="s">
        <v>381</v>
      </c>
      <c r="D184" s="138" t="s">
        <v>264</v>
      </c>
      <c r="E184" s="139" t="s">
        <v>5866</v>
      </c>
      <c r="F184" s="140" t="s">
        <v>5867</v>
      </c>
      <c r="G184" s="141" t="s">
        <v>303</v>
      </c>
      <c r="H184" s="142">
        <v>307.8</v>
      </c>
      <c r="I184" s="143"/>
      <c r="J184" s="142">
        <f>ROUND(I184*H184,2)</f>
        <v>0</v>
      </c>
      <c r="K184" s="140" t="s">
        <v>267</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5868</v>
      </c>
    </row>
    <row r="185" spans="2:51" s="12" customFormat="1" ht="11.25">
      <c r="B185" s="150"/>
      <c r="D185" s="151" t="s">
        <v>270</v>
      </c>
      <c r="F185" s="153" t="s">
        <v>5869</v>
      </c>
      <c r="H185" s="154">
        <v>307.8</v>
      </c>
      <c r="I185" s="155"/>
      <c r="L185" s="150"/>
      <c r="M185" s="156"/>
      <c r="T185" s="157"/>
      <c r="AT185" s="152" t="s">
        <v>270</v>
      </c>
      <c r="AU185" s="152" t="s">
        <v>87</v>
      </c>
      <c r="AV185" s="12" t="s">
        <v>87</v>
      </c>
      <c r="AW185" s="12" t="s">
        <v>4</v>
      </c>
      <c r="AX185" s="12" t="s">
        <v>85</v>
      </c>
      <c r="AY185" s="152" t="s">
        <v>262</v>
      </c>
    </row>
    <row r="186" spans="2:65" s="1" customFormat="1" ht="44.25" customHeight="1">
      <c r="B186" s="32"/>
      <c r="C186" s="138" t="s">
        <v>396</v>
      </c>
      <c r="D186" s="138" t="s">
        <v>264</v>
      </c>
      <c r="E186" s="139" t="s">
        <v>5870</v>
      </c>
      <c r="F186" s="140" t="s">
        <v>5871</v>
      </c>
      <c r="G186" s="141" t="s">
        <v>303</v>
      </c>
      <c r="H186" s="142">
        <v>16.2</v>
      </c>
      <c r="I186" s="143"/>
      <c r="J186" s="142">
        <f>ROUND(I186*H186,2)</f>
        <v>0</v>
      </c>
      <c r="K186" s="140" t="s">
        <v>267</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5872</v>
      </c>
    </row>
    <row r="187" spans="2:63" s="11" customFormat="1" ht="22.9" customHeight="1">
      <c r="B187" s="126"/>
      <c r="D187" s="127" t="s">
        <v>76</v>
      </c>
      <c r="E187" s="136" t="s">
        <v>753</v>
      </c>
      <c r="F187" s="136" t="s">
        <v>754</v>
      </c>
      <c r="I187" s="129"/>
      <c r="J187" s="137">
        <f>BK187</f>
        <v>0</v>
      </c>
      <c r="L187" s="126"/>
      <c r="M187" s="131"/>
      <c r="P187" s="132">
        <f>P188</f>
        <v>0</v>
      </c>
      <c r="R187" s="132">
        <f>R188</f>
        <v>0</v>
      </c>
      <c r="T187" s="133">
        <f>T188</f>
        <v>0</v>
      </c>
      <c r="AR187" s="127" t="s">
        <v>85</v>
      </c>
      <c r="AT187" s="134" t="s">
        <v>76</v>
      </c>
      <c r="AU187" s="134" t="s">
        <v>85</v>
      </c>
      <c r="AY187" s="127" t="s">
        <v>262</v>
      </c>
      <c r="BK187" s="135">
        <f>BK188</f>
        <v>0</v>
      </c>
    </row>
    <row r="188" spans="2:65" s="1" customFormat="1" ht="24.2" customHeight="1">
      <c r="B188" s="32"/>
      <c r="C188" s="138" t="s">
        <v>400</v>
      </c>
      <c r="D188" s="138" t="s">
        <v>264</v>
      </c>
      <c r="E188" s="139" t="s">
        <v>5873</v>
      </c>
      <c r="F188" s="140" t="s">
        <v>5874</v>
      </c>
      <c r="G188" s="141" t="s">
        <v>303</v>
      </c>
      <c r="H188" s="142">
        <v>29.41</v>
      </c>
      <c r="I188" s="143"/>
      <c r="J188" s="142">
        <f>ROUND(I188*H188,2)</f>
        <v>0</v>
      </c>
      <c r="K188" s="140" t="s">
        <v>1</v>
      </c>
      <c r="L188" s="32"/>
      <c r="M188" s="193" t="s">
        <v>1</v>
      </c>
      <c r="N188" s="194" t="s">
        <v>42</v>
      </c>
      <c r="O188" s="191"/>
      <c r="P188" s="195">
        <f>O188*H188</f>
        <v>0</v>
      </c>
      <c r="Q188" s="195">
        <v>0</v>
      </c>
      <c r="R188" s="195">
        <f>Q188*H188</f>
        <v>0</v>
      </c>
      <c r="S188" s="195">
        <v>0</v>
      </c>
      <c r="T188" s="196">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5875</v>
      </c>
    </row>
    <row r="189" spans="2:12" s="1" customFormat="1" ht="6.95" customHeight="1">
      <c r="B189" s="44"/>
      <c r="C189" s="45"/>
      <c r="D189" s="45"/>
      <c r="E189" s="45"/>
      <c r="F189" s="45"/>
      <c r="G189" s="45"/>
      <c r="H189" s="45"/>
      <c r="I189" s="45"/>
      <c r="J189" s="45"/>
      <c r="K189" s="45"/>
      <c r="L189" s="32"/>
    </row>
  </sheetData>
  <sheetProtection algorithmName="SHA-512" hashValue="c4c9VqVGJdqTN8She1GcvlrU+LzqK0b64iIWNUADhJ0zbN+I8mQlRXgDRH8EK6kkrVJaEUFzkEvbauHMr31tMw==" saltValue="meytb0rQUrHlp/h4mOFfT4fMJC13WI/QDwrYUikpvqKrJJdwdJKnxiUe+nLopEd64oBNX5HtNM41/51GOomInA==" spinCount="100000" sheet="1" objects="1" scenarios="1" formatColumns="0" formatRows="0" autoFilter="0"/>
  <autoFilter ref="C123:K18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5876</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ROUND((SUM(BE124:BE205)),2)</f>
        <v>0</v>
      </c>
      <c r="I33" s="98">
        <v>0.21</v>
      </c>
      <c r="J33" s="86">
        <f>ROUND(((SUM(BE124:BE205))*I33),2)</f>
        <v>0</v>
      </c>
      <c r="L33" s="32"/>
    </row>
    <row r="34" spans="2:12" s="1" customFormat="1" ht="14.45" customHeight="1">
      <c r="B34" s="32"/>
      <c r="E34" s="27" t="s">
        <v>43</v>
      </c>
      <c r="F34" s="86">
        <f>ROUND((SUM(BF124:BF205)),2)</f>
        <v>0</v>
      </c>
      <c r="I34" s="98">
        <v>0.15</v>
      </c>
      <c r="J34" s="86">
        <f>ROUND(((SUM(BF124:BF205))*I34),2)</f>
        <v>0</v>
      </c>
      <c r="L34" s="32"/>
    </row>
    <row r="35" spans="2:12" s="1" customFormat="1" ht="14.45" customHeight="1" hidden="1">
      <c r="B35" s="32"/>
      <c r="E35" s="27" t="s">
        <v>44</v>
      </c>
      <c r="F35" s="86">
        <f>ROUND((SUM(BG124:BG205)),2)</f>
        <v>0</v>
      </c>
      <c r="I35" s="98">
        <v>0.21</v>
      </c>
      <c r="J35" s="86">
        <f>0</f>
        <v>0</v>
      </c>
      <c r="L35" s="32"/>
    </row>
    <row r="36" spans="2:12" s="1" customFormat="1" ht="14.45" customHeight="1" hidden="1">
      <c r="B36" s="32"/>
      <c r="E36" s="27" t="s">
        <v>45</v>
      </c>
      <c r="F36" s="86">
        <f>ROUND((SUM(BH124:BH205)),2)</f>
        <v>0</v>
      </c>
      <c r="I36" s="98">
        <v>0.15</v>
      </c>
      <c r="J36" s="86">
        <f>0</f>
        <v>0</v>
      </c>
      <c r="L36" s="32"/>
    </row>
    <row r="37" spans="2:12" s="1" customFormat="1" ht="14.45" customHeight="1" hidden="1">
      <c r="B37" s="32"/>
      <c r="E37" s="27" t="s">
        <v>46</v>
      </c>
      <c r="F37" s="86">
        <f>ROUND((SUM(BI124:BI205)),2)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TÚ - Terénní úpravy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2715</v>
      </c>
      <c r="E98" s="116"/>
      <c r="F98" s="116"/>
      <c r="G98" s="116"/>
      <c r="H98" s="116"/>
      <c r="I98" s="116"/>
      <c r="J98" s="117">
        <f>J126</f>
        <v>0</v>
      </c>
      <c r="L98" s="114"/>
    </row>
    <row r="99" spans="2:12" s="9" customFormat="1" ht="19.9" customHeight="1">
      <c r="B99" s="114"/>
      <c r="D99" s="115" t="s">
        <v>222</v>
      </c>
      <c r="E99" s="116"/>
      <c r="F99" s="116"/>
      <c r="G99" s="116"/>
      <c r="H99" s="116"/>
      <c r="I99" s="116"/>
      <c r="J99" s="117">
        <f>J142</f>
        <v>0</v>
      </c>
      <c r="L99" s="114"/>
    </row>
    <row r="100" spans="2:12" s="9" customFormat="1" ht="19.9" customHeight="1">
      <c r="B100" s="114"/>
      <c r="D100" s="115" t="s">
        <v>2716</v>
      </c>
      <c r="E100" s="116"/>
      <c r="F100" s="116"/>
      <c r="G100" s="116"/>
      <c r="H100" s="116"/>
      <c r="I100" s="116"/>
      <c r="J100" s="117">
        <f>J164</f>
        <v>0</v>
      </c>
      <c r="L100" s="114"/>
    </row>
    <row r="101" spans="2:12" s="9" customFormat="1" ht="19.9" customHeight="1">
      <c r="B101" s="114"/>
      <c r="D101" s="115" t="s">
        <v>224</v>
      </c>
      <c r="E101" s="116"/>
      <c r="F101" s="116"/>
      <c r="G101" s="116"/>
      <c r="H101" s="116"/>
      <c r="I101" s="116"/>
      <c r="J101" s="117">
        <f>J177</f>
        <v>0</v>
      </c>
      <c r="L101" s="114"/>
    </row>
    <row r="102" spans="2:12" s="9" customFormat="1" ht="19.9" customHeight="1">
      <c r="B102" s="114"/>
      <c r="D102" s="115" t="s">
        <v>225</v>
      </c>
      <c r="E102" s="116"/>
      <c r="F102" s="116"/>
      <c r="G102" s="116"/>
      <c r="H102" s="116"/>
      <c r="I102" s="116"/>
      <c r="J102" s="117">
        <f>J180</f>
        <v>0</v>
      </c>
      <c r="L102" s="114"/>
    </row>
    <row r="103" spans="2:12" s="9" customFormat="1" ht="19.9" customHeight="1">
      <c r="B103" s="114"/>
      <c r="D103" s="115" t="s">
        <v>5797</v>
      </c>
      <c r="E103" s="116"/>
      <c r="F103" s="116"/>
      <c r="G103" s="116"/>
      <c r="H103" s="116"/>
      <c r="I103" s="116"/>
      <c r="J103" s="117">
        <f>J191</f>
        <v>0</v>
      </c>
      <c r="L103" s="114"/>
    </row>
    <row r="104" spans="2:12" s="9" customFormat="1" ht="19.9" customHeight="1">
      <c r="B104" s="114"/>
      <c r="D104" s="115" t="s">
        <v>226</v>
      </c>
      <c r="E104" s="116"/>
      <c r="F104" s="116"/>
      <c r="G104" s="116"/>
      <c r="H104" s="116"/>
      <c r="I104" s="116"/>
      <c r="J104" s="117">
        <f>J201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TÚ - Terénní úpravy</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P126+P142+P164+P177+P180+P191+P201</f>
        <v>0</v>
      </c>
      <c r="R125" s="132">
        <f>R126+R142+R164+R177+R180+R191+R201</f>
        <v>189.3469997</v>
      </c>
      <c r="T125" s="133">
        <f>T126+T142+T164+T177+T180+T191+T201</f>
        <v>0.36268</v>
      </c>
      <c r="AR125" s="127" t="s">
        <v>85</v>
      </c>
      <c r="AT125" s="134" t="s">
        <v>76</v>
      </c>
      <c r="AU125" s="134" t="s">
        <v>77</v>
      </c>
      <c r="AY125" s="127" t="s">
        <v>262</v>
      </c>
      <c r="BK125" s="135">
        <f>BK126+BK142+BK164+BK177+BK180+BK191+BK201</f>
        <v>0</v>
      </c>
    </row>
    <row r="126" spans="2:63" s="11" customFormat="1" ht="22.9" customHeight="1">
      <c r="B126" s="126"/>
      <c r="D126" s="127" t="s">
        <v>76</v>
      </c>
      <c r="E126" s="136" t="s">
        <v>87</v>
      </c>
      <c r="F126" s="136" t="s">
        <v>2783</v>
      </c>
      <c r="I126" s="129"/>
      <c r="J126" s="137">
        <f>BK126</f>
        <v>0</v>
      </c>
      <c r="L126" s="126"/>
      <c r="M126" s="131"/>
      <c r="P126" s="132">
        <f>SUM(P127:P141)</f>
        <v>0</v>
      </c>
      <c r="R126" s="132">
        <f>SUM(R127:R141)</f>
        <v>155.5477879</v>
      </c>
      <c r="T126" s="133">
        <f>SUM(T127:T141)</f>
        <v>0</v>
      </c>
      <c r="AR126" s="127" t="s">
        <v>85</v>
      </c>
      <c r="AT126" s="134" t="s">
        <v>76</v>
      </c>
      <c r="AU126" s="134" t="s">
        <v>85</v>
      </c>
      <c r="AY126" s="127" t="s">
        <v>262</v>
      </c>
      <c r="BK126" s="135">
        <f>SUM(BK127:BK141)</f>
        <v>0</v>
      </c>
    </row>
    <row r="127" spans="2:65" s="1" customFormat="1" ht="24.2" customHeight="1">
      <c r="B127" s="32"/>
      <c r="C127" s="138" t="s">
        <v>85</v>
      </c>
      <c r="D127" s="138" t="s">
        <v>264</v>
      </c>
      <c r="E127" s="139" t="s">
        <v>2833</v>
      </c>
      <c r="F127" s="140" t="s">
        <v>2834</v>
      </c>
      <c r="G127" s="141" t="s">
        <v>552</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5877</v>
      </c>
    </row>
    <row r="128" spans="2:51" s="12" customFormat="1" ht="11.25">
      <c r="B128" s="150"/>
      <c r="D128" s="151" t="s">
        <v>270</v>
      </c>
      <c r="E128" s="152" t="s">
        <v>1</v>
      </c>
      <c r="F128" s="153" t="s">
        <v>5878</v>
      </c>
      <c r="H128" s="154">
        <v>1.3</v>
      </c>
      <c r="I128" s="155"/>
      <c r="L128" s="150"/>
      <c r="M128" s="156"/>
      <c r="T128" s="157"/>
      <c r="AT128" s="152" t="s">
        <v>270</v>
      </c>
      <c r="AU128" s="152" t="s">
        <v>87</v>
      </c>
      <c r="AV128" s="12" t="s">
        <v>87</v>
      </c>
      <c r="AW128" s="12" t="s">
        <v>32</v>
      </c>
      <c r="AX128" s="12" t="s">
        <v>85</v>
      </c>
      <c r="AY128" s="152" t="s">
        <v>262</v>
      </c>
    </row>
    <row r="129" spans="2:65" s="1" customFormat="1" ht="24.2" customHeight="1">
      <c r="B129" s="32"/>
      <c r="C129" s="138" t="s">
        <v>87</v>
      </c>
      <c r="D129" s="138" t="s">
        <v>264</v>
      </c>
      <c r="E129" s="139" t="s">
        <v>2901</v>
      </c>
      <c r="F129" s="140" t="s">
        <v>2902</v>
      </c>
      <c r="G129" s="141" t="s">
        <v>552</v>
      </c>
      <c r="H129" s="142">
        <v>60.42</v>
      </c>
      <c r="I129" s="143"/>
      <c r="J129" s="142">
        <f>ROUND(I129*H129,2)</f>
        <v>0</v>
      </c>
      <c r="K129" s="140" t="s">
        <v>267</v>
      </c>
      <c r="L129" s="32"/>
      <c r="M129" s="144" t="s">
        <v>1</v>
      </c>
      <c r="N129" s="145" t="s">
        <v>42</v>
      </c>
      <c r="P129" s="146">
        <f>O129*H129</f>
        <v>0</v>
      </c>
      <c r="Q129" s="146">
        <v>2.50187</v>
      </c>
      <c r="R129" s="146">
        <f>Q129*H129</f>
        <v>151.1629854</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5879</v>
      </c>
    </row>
    <row r="130" spans="2:51" s="14" customFormat="1" ht="11.25">
      <c r="B130" s="165"/>
      <c r="D130" s="151" t="s">
        <v>270</v>
      </c>
      <c r="E130" s="166" t="s">
        <v>1</v>
      </c>
      <c r="F130" s="167" t="s">
        <v>5880</v>
      </c>
      <c r="H130" s="166" t="s">
        <v>1</v>
      </c>
      <c r="I130" s="168"/>
      <c r="L130" s="165"/>
      <c r="M130" s="169"/>
      <c r="T130" s="170"/>
      <c r="AT130" s="166" t="s">
        <v>270</v>
      </c>
      <c r="AU130" s="166" t="s">
        <v>87</v>
      </c>
      <c r="AV130" s="14" t="s">
        <v>85</v>
      </c>
      <c r="AW130" s="14" t="s">
        <v>32</v>
      </c>
      <c r="AX130" s="14" t="s">
        <v>77</v>
      </c>
      <c r="AY130" s="166" t="s">
        <v>262</v>
      </c>
    </row>
    <row r="131" spans="2:51" s="12" customFormat="1" ht="11.25">
      <c r="B131" s="150"/>
      <c r="D131" s="151" t="s">
        <v>270</v>
      </c>
      <c r="E131" s="152" t="s">
        <v>1</v>
      </c>
      <c r="F131" s="153" t="s">
        <v>5881</v>
      </c>
      <c r="H131" s="154">
        <v>2.44</v>
      </c>
      <c r="I131" s="155"/>
      <c r="L131" s="150"/>
      <c r="M131" s="156"/>
      <c r="T131" s="157"/>
      <c r="AT131" s="152" t="s">
        <v>270</v>
      </c>
      <c r="AU131" s="152" t="s">
        <v>87</v>
      </c>
      <c r="AV131" s="12" t="s">
        <v>87</v>
      </c>
      <c r="AW131" s="12" t="s">
        <v>32</v>
      </c>
      <c r="AX131" s="12" t="s">
        <v>77</v>
      </c>
      <c r="AY131" s="152" t="s">
        <v>262</v>
      </c>
    </row>
    <row r="132" spans="2:51" s="14" customFormat="1" ht="11.25">
      <c r="B132" s="165"/>
      <c r="D132" s="151" t="s">
        <v>270</v>
      </c>
      <c r="E132" s="166" t="s">
        <v>1</v>
      </c>
      <c r="F132" s="167" t="s">
        <v>5882</v>
      </c>
      <c r="H132" s="166" t="s">
        <v>1</v>
      </c>
      <c r="I132" s="168"/>
      <c r="L132" s="165"/>
      <c r="M132" s="169"/>
      <c r="T132" s="170"/>
      <c r="AT132" s="166" t="s">
        <v>270</v>
      </c>
      <c r="AU132" s="166" t="s">
        <v>87</v>
      </c>
      <c r="AV132" s="14" t="s">
        <v>85</v>
      </c>
      <c r="AW132" s="14" t="s">
        <v>32</v>
      </c>
      <c r="AX132" s="14" t="s">
        <v>77</v>
      </c>
      <c r="AY132" s="166" t="s">
        <v>262</v>
      </c>
    </row>
    <row r="133" spans="2:51" s="12" customFormat="1" ht="11.25">
      <c r="B133" s="150"/>
      <c r="D133" s="151" t="s">
        <v>270</v>
      </c>
      <c r="E133" s="152" t="s">
        <v>1</v>
      </c>
      <c r="F133" s="153" t="s">
        <v>5883</v>
      </c>
      <c r="H133" s="154">
        <v>57.98</v>
      </c>
      <c r="I133" s="155"/>
      <c r="L133" s="150"/>
      <c r="M133" s="156"/>
      <c r="T133" s="157"/>
      <c r="AT133" s="152" t="s">
        <v>270</v>
      </c>
      <c r="AU133" s="152" t="s">
        <v>87</v>
      </c>
      <c r="AV133" s="12" t="s">
        <v>87</v>
      </c>
      <c r="AW133" s="12" t="s">
        <v>32</v>
      </c>
      <c r="AX133" s="12" t="s">
        <v>77</v>
      </c>
      <c r="AY133" s="152" t="s">
        <v>262</v>
      </c>
    </row>
    <row r="134" spans="2:51" s="13" customFormat="1" ht="11.25">
      <c r="B134" s="158"/>
      <c r="D134" s="151" t="s">
        <v>270</v>
      </c>
      <c r="E134" s="159" t="s">
        <v>1</v>
      </c>
      <c r="F134" s="160" t="s">
        <v>273</v>
      </c>
      <c r="H134" s="161">
        <v>60.42</v>
      </c>
      <c r="I134" s="162"/>
      <c r="L134" s="158"/>
      <c r="M134" s="163"/>
      <c r="T134" s="164"/>
      <c r="AT134" s="159" t="s">
        <v>270</v>
      </c>
      <c r="AU134" s="159" t="s">
        <v>87</v>
      </c>
      <c r="AV134" s="13" t="s">
        <v>268</v>
      </c>
      <c r="AW134" s="13" t="s">
        <v>32</v>
      </c>
      <c r="AX134" s="13" t="s">
        <v>85</v>
      </c>
      <c r="AY134" s="159" t="s">
        <v>262</v>
      </c>
    </row>
    <row r="135" spans="2:65" s="1" customFormat="1" ht="24.2" customHeight="1">
      <c r="B135" s="32"/>
      <c r="C135" s="138" t="s">
        <v>103</v>
      </c>
      <c r="D135" s="138" t="s">
        <v>264</v>
      </c>
      <c r="E135" s="139" t="s">
        <v>2951</v>
      </c>
      <c r="F135" s="140" t="s">
        <v>2952</v>
      </c>
      <c r="G135" s="141" t="s">
        <v>152</v>
      </c>
      <c r="H135" s="142">
        <v>112.45</v>
      </c>
      <c r="I135" s="143"/>
      <c r="J135" s="142">
        <f>ROUND(I135*H135,2)</f>
        <v>0</v>
      </c>
      <c r="K135" s="140" t="s">
        <v>267</v>
      </c>
      <c r="L135" s="32"/>
      <c r="M135" s="144" t="s">
        <v>1</v>
      </c>
      <c r="N135" s="145" t="s">
        <v>42</v>
      </c>
      <c r="P135" s="146">
        <f>O135*H135</f>
        <v>0</v>
      </c>
      <c r="Q135" s="146">
        <v>0.01007</v>
      </c>
      <c r="R135" s="146">
        <f>Q135*H135</f>
        <v>1.1323715</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5884</v>
      </c>
    </row>
    <row r="136" spans="2:51" s="14" customFormat="1" ht="11.25">
      <c r="B136" s="165"/>
      <c r="D136" s="151" t="s">
        <v>270</v>
      </c>
      <c r="E136" s="166" t="s">
        <v>1</v>
      </c>
      <c r="F136" s="167" t="s">
        <v>5880</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5885</v>
      </c>
      <c r="H137" s="154">
        <v>23.25</v>
      </c>
      <c r="I137" s="155"/>
      <c r="L137" s="150"/>
      <c r="M137" s="156"/>
      <c r="T137" s="157"/>
      <c r="AT137" s="152" t="s">
        <v>270</v>
      </c>
      <c r="AU137" s="152" t="s">
        <v>87</v>
      </c>
      <c r="AV137" s="12" t="s">
        <v>87</v>
      </c>
      <c r="AW137" s="12" t="s">
        <v>32</v>
      </c>
      <c r="AX137" s="12" t="s">
        <v>77</v>
      </c>
      <c r="AY137" s="152" t="s">
        <v>262</v>
      </c>
    </row>
    <row r="138" spans="2:51" s="14" customFormat="1" ht="11.25">
      <c r="B138" s="165"/>
      <c r="D138" s="151" t="s">
        <v>270</v>
      </c>
      <c r="E138" s="166" t="s">
        <v>1</v>
      </c>
      <c r="F138" s="167" t="s">
        <v>5882</v>
      </c>
      <c r="H138" s="166" t="s">
        <v>1</v>
      </c>
      <c r="I138" s="168"/>
      <c r="L138" s="165"/>
      <c r="M138" s="169"/>
      <c r="T138" s="170"/>
      <c r="AT138" s="166" t="s">
        <v>270</v>
      </c>
      <c r="AU138" s="166" t="s">
        <v>87</v>
      </c>
      <c r="AV138" s="14" t="s">
        <v>85</v>
      </c>
      <c r="AW138" s="14" t="s">
        <v>32</v>
      </c>
      <c r="AX138" s="14" t="s">
        <v>77</v>
      </c>
      <c r="AY138" s="166" t="s">
        <v>262</v>
      </c>
    </row>
    <row r="139" spans="2:51" s="12" customFormat="1" ht="11.25">
      <c r="B139" s="150"/>
      <c r="D139" s="151" t="s">
        <v>270</v>
      </c>
      <c r="E139" s="152" t="s">
        <v>1</v>
      </c>
      <c r="F139" s="153" t="s">
        <v>5886</v>
      </c>
      <c r="H139" s="154">
        <v>89.2</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112.45</v>
      </c>
      <c r="I140" s="162"/>
      <c r="L140" s="158"/>
      <c r="M140" s="163"/>
      <c r="T140" s="164"/>
      <c r="AT140" s="159" t="s">
        <v>270</v>
      </c>
      <c r="AU140" s="159" t="s">
        <v>87</v>
      </c>
      <c r="AV140" s="13" t="s">
        <v>268</v>
      </c>
      <c r="AW140" s="13" t="s">
        <v>32</v>
      </c>
      <c r="AX140" s="13" t="s">
        <v>85</v>
      </c>
      <c r="AY140" s="159" t="s">
        <v>262</v>
      </c>
    </row>
    <row r="141" spans="2:65" s="1" customFormat="1" ht="24.2" customHeight="1">
      <c r="B141" s="32"/>
      <c r="C141" s="138" t="s">
        <v>268</v>
      </c>
      <c r="D141" s="138" t="s">
        <v>264</v>
      </c>
      <c r="E141" s="139" t="s">
        <v>2957</v>
      </c>
      <c r="F141" s="140" t="s">
        <v>2958</v>
      </c>
      <c r="G141" s="141" t="s">
        <v>152</v>
      </c>
      <c r="H141" s="142">
        <v>112.45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5887</v>
      </c>
    </row>
    <row r="142" spans="2:63" s="11" customFormat="1" ht="22.9" customHeight="1">
      <c r="B142" s="126"/>
      <c r="D142" s="127" t="s">
        <v>76</v>
      </c>
      <c r="E142" s="136" t="s">
        <v>103</v>
      </c>
      <c r="F142" s="136" t="s">
        <v>263</v>
      </c>
      <c r="I142" s="129"/>
      <c r="J142" s="137">
        <f>BK142</f>
        <v>0</v>
      </c>
      <c r="L142" s="126"/>
      <c r="M142" s="131"/>
      <c r="P142" s="132">
        <f>SUM(P143:P163)</f>
        <v>0</v>
      </c>
      <c r="R142" s="132">
        <f>SUM(R143:R163)</f>
        <v>14.0656176</v>
      </c>
      <c r="T142" s="133">
        <f>SUM(T143:T163)</f>
        <v>0</v>
      </c>
      <c r="AR142" s="127" t="s">
        <v>85</v>
      </c>
      <c r="AT142" s="134" t="s">
        <v>76</v>
      </c>
      <c r="AU142" s="134" t="s">
        <v>85</v>
      </c>
      <c r="AY142" s="127" t="s">
        <v>262</v>
      </c>
      <c r="BK142" s="135">
        <f>SUM(BK143:BK163)</f>
        <v>0</v>
      </c>
    </row>
    <row r="143" spans="2:65" s="1" customFormat="1" ht="55.5" customHeight="1">
      <c r="B143" s="32"/>
      <c r="C143" s="138" t="s">
        <v>295</v>
      </c>
      <c r="D143" s="138" t="s">
        <v>264</v>
      </c>
      <c r="E143" s="139" t="s">
        <v>5816</v>
      </c>
      <c r="F143" s="140" t="s">
        <v>5817</v>
      </c>
      <c r="G143" s="141" t="s">
        <v>552</v>
      </c>
      <c r="H143" s="142">
        <v>6.78</v>
      </c>
      <c r="I143" s="143"/>
      <c r="J143" s="142">
        <f>ROUND(I143*H143,2)</f>
        <v>0</v>
      </c>
      <c r="K143" s="140" t="s">
        <v>1</v>
      </c>
      <c r="L143" s="32"/>
      <c r="M143" s="144" t="s">
        <v>1</v>
      </c>
      <c r="N143" s="145" t="s">
        <v>42</v>
      </c>
      <c r="P143" s="146">
        <f>O143*H143</f>
        <v>0</v>
      </c>
      <c r="Q143" s="146">
        <v>0.7488</v>
      </c>
      <c r="R143" s="146">
        <f>Q143*H143</f>
        <v>5.0768640000000005</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5888</v>
      </c>
    </row>
    <row r="144" spans="2:51" s="12" customFormat="1" ht="11.25">
      <c r="B144" s="150"/>
      <c r="D144" s="151" t="s">
        <v>270</v>
      </c>
      <c r="E144" s="152" t="s">
        <v>1</v>
      </c>
      <c r="F144" s="153" t="s">
        <v>5889</v>
      </c>
      <c r="H144" s="154">
        <v>6.78</v>
      </c>
      <c r="I144" s="155"/>
      <c r="L144" s="150"/>
      <c r="M144" s="156"/>
      <c r="T144" s="157"/>
      <c r="AT144" s="152" t="s">
        <v>270</v>
      </c>
      <c r="AU144" s="152" t="s">
        <v>87</v>
      </c>
      <c r="AV144" s="12" t="s">
        <v>87</v>
      </c>
      <c r="AW144" s="12" t="s">
        <v>32</v>
      </c>
      <c r="AX144" s="12" t="s">
        <v>85</v>
      </c>
      <c r="AY144" s="152" t="s">
        <v>262</v>
      </c>
    </row>
    <row r="145" spans="2:65" s="1" customFormat="1" ht="16.5" customHeight="1">
      <c r="B145" s="32"/>
      <c r="C145" s="178" t="s">
        <v>312</v>
      </c>
      <c r="D145" s="178" t="s">
        <v>300</v>
      </c>
      <c r="E145" s="179" t="s">
        <v>5890</v>
      </c>
      <c r="F145" s="180" t="s">
        <v>5891</v>
      </c>
      <c r="G145" s="181" t="s">
        <v>152</v>
      </c>
      <c r="H145" s="182">
        <v>6.4</v>
      </c>
      <c r="I145" s="183"/>
      <c r="J145" s="182">
        <f>ROUND(I145*H145,2)</f>
        <v>0</v>
      </c>
      <c r="K145" s="180" t="s">
        <v>267</v>
      </c>
      <c r="L145" s="184"/>
      <c r="M145" s="185" t="s">
        <v>1</v>
      </c>
      <c r="N145" s="186" t="s">
        <v>42</v>
      </c>
      <c r="P145" s="146">
        <f>O145*H145</f>
        <v>0</v>
      </c>
      <c r="Q145" s="146">
        <v>0.35</v>
      </c>
      <c r="R145" s="146">
        <f>Q145*H145</f>
        <v>2.2399999999999998</v>
      </c>
      <c r="S145" s="146">
        <v>0</v>
      </c>
      <c r="T145" s="147">
        <f>S145*H145</f>
        <v>0</v>
      </c>
      <c r="AR145" s="148" t="s">
        <v>304</v>
      </c>
      <c r="AT145" s="148" t="s">
        <v>300</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5892</v>
      </c>
    </row>
    <row r="146" spans="2:51" s="12" customFormat="1" ht="11.25">
      <c r="B146" s="150"/>
      <c r="D146" s="151" t="s">
        <v>270</v>
      </c>
      <c r="F146" s="153" t="s">
        <v>5893</v>
      </c>
      <c r="H146" s="154">
        <v>6.4</v>
      </c>
      <c r="I146" s="155"/>
      <c r="L146" s="150"/>
      <c r="M146" s="156"/>
      <c r="T146" s="157"/>
      <c r="AT146" s="152" t="s">
        <v>270</v>
      </c>
      <c r="AU146" s="152" t="s">
        <v>87</v>
      </c>
      <c r="AV146" s="12" t="s">
        <v>87</v>
      </c>
      <c r="AW146" s="12" t="s">
        <v>4</v>
      </c>
      <c r="AX146" s="12" t="s">
        <v>85</v>
      </c>
      <c r="AY146" s="152" t="s">
        <v>262</v>
      </c>
    </row>
    <row r="147" spans="2:65" s="1" customFormat="1" ht="37.9" customHeight="1">
      <c r="B147" s="32"/>
      <c r="C147" s="138" t="s">
        <v>317</v>
      </c>
      <c r="D147" s="138" t="s">
        <v>264</v>
      </c>
      <c r="E147" s="139" t="s">
        <v>5822</v>
      </c>
      <c r="F147" s="140" t="s">
        <v>5823</v>
      </c>
      <c r="G147" s="141" t="s">
        <v>552</v>
      </c>
      <c r="H147" s="142">
        <v>6.78</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5894</v>
      </c>
    </row>
    <row r="148" spans="2:51" s="12" customFormat="1" ht="11.25">
      <c r="B148" s="150"/>
      <c r="D148" s="151" t="s">
        <v>270</v>
      </c>
      <c r="E148" s="152" t="s">
        <v>1</v>
      </c>
      <c r="F148" s="153" t="s">
        <v>5889</v>
      </c>
      <c r="H148" s="154">
        <v>6.78</v>
      </c>
      <c r="I148" s="155"/>
      <c r="L148" s="150"/>
      <c r="M148" s="156"/>
      <c r="T148" s="157"/>
      <c r="AT148" s="152" t="s">
        <v>270</v>
      </c>
      <c r="AU148" s="152" t="s">
        <v>87</v>
      </c>
      <c r="AV148" s="12" t="s">
        <v>87</v>
      </c>
      <c r="AW148" s="12" t="s">
        <v>32</v>
      </c>
      <c r="AX148" s="12" t="s">
        <v>85</v>
      </c>
      <c r="AY148" s="152" t="s">
        <v>262</v>
      </c>
    </row>
    <row r="149" spans="2:65" s="1" customFormat="1" ht="37.9" customHeight="1">
      <c r="B149" s="32"/>
      <c r="C149" s="138" t="s">
        <v>304</v>
      </c>
      <c r="D149" s="138" t="s">
        <v>264</v>
      </c>
      <c r="E149" s="139" t="s">
        <v>5825</v>
      </c>
      <c r="F149" s="140" t="s">
        <v>5826</v>
      </c>
      <c r="G149" s="141" t="s">
        <v>152</v>
      </c>
      <c r="H149" s="142">
        <v>4.29</v>
      </c>
      <c r="I149" s="143"/>
      <c r="J149" s="142">
        <f>ROUND(I149*H149,2)</f>
        <v>0</v>
      </c>
      <c r="K149" s="140" t="s">
        <v>1</v>
      </c>
      <c r="L149" s="32"/>
      <c r="M149" s="144" t="s">
        <v>1</v>
      </c>
      <c r="N149" s="145" t="s">
        <v>42</v>
      </c>
      <c r="P149" s="146">
        <f>O149*H149</f>
        <v>0</v>
      </c>
      <c r="Q149" s="146">
        <v>0.04884</v>
      </c>
      <c r="R149" s="146">
        <f>Q149*H149</f>
        <v>0.2095236</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5895</v>
      </c>
    </row>
    <row r="150" spans="2:51" s="12" customFormat="1" ht="11.25">
      <c r="B150" s="150"/>
      <c r="D150" s="151" t="s">
        <v>270</v>
      </c>
      <c r="E150" s="152" t="s">
        <v>1</v>
      </c>
      <c r="F150" s="153" t="s">
        <v>5896</v>
      </c>
      <c r="H150" s="154">
        <v>4.29</v>
      </c>
      <c r="I150" s="155"/>
      <c r="L150" s="150"/>
      <c r="M150" s="156"/>
      <c r="T150" s="157"/>
      <c r="AT150" s="152" t="s">
        <v>270</v>
      </c>
      <c r="AU150" s="152" t="s">
        <v>87</v>
      </c>
      <c r="AV150" s="12" t="s">
        <v>87</v>
      </c>
      <c r="AW150" s="12" t="s">
        <v>32</v>
      </c>
      <c r="AX150" s="12" t="s">
        <v>85</v>
      </c>
      <c r="AY150" s="152" t="s">
        <v>262</v>
      </c>
    </row>
    <row r="151" spans="2:65" s="1" customFormat="1" ht="24.2" customHeight="1">
      <c r="B151" s="32"/>
      <c r="C151" s="178" t="s">
        <v>325</v>
      </c>
      <c r="D151" s="178" t="s">
        <v>300</v>
      </c>
      <c r="E151" s="179" t="s">
        <v>5897</v>
      </c>
      <c r="F151" s="180" t="s">
        <v>5898</v>
      </c>
      <c r="G151" s="181" t="s">
        <v>303</v>
      </c>
      <c r="H151" s="182">
        <v>2.16</v>
      </c>
      <c r="I151" s="183"/>
      <c r="J151" s="182">
        <f>ROUND(I151*H151,2)</f>
        <v>0</v>
      </c>
      <c r="K151" s="180" t="s">
        <v>267</v>
      </c>
      <c r="L151" s="184"/>
      <c r="M151" s="185" t="s">
        <v>1</v>
      </c>
      <c r="N151" s="186" t="s">
        <v>42</v>
      </c>
      <c r="P151" s="146">
        <f>O151*H151</f>
        <v>0</v>
      </c>
      <c r="Q151" s="146">
        <v>1</v>
      </c>
      <c r="R151" s="146">
        <f>Q151*H151</f>
        <v>2.16</v>
      </c>
      <c r="S151" s="146">
        <v>0</v>
      </c>
      <c r="T151" s="147">
        <f>S151*H151</f>
        <v>0</v>
      </c>
      <c r="AR151" s="148" t="s">
        <v>304</v>
      </c>
      <c r="AT151" s="148" t="s">
        <v>300</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5899</v>
      </c>
    </row>
    <row r="152" spans="2:51" s="12" customFormat="1" ht="11.25">
      <c r="B152" s="150"/>
      <c r="D152" s="151" t="s">
        <v>270</v>
      </c>
      <c r="E152" s="152" t="s">
        <v>1</v>
      </c>
      <c r="F152" s="153" t="s">
        <v>5900</v>
      </c>
      <c r="H152" s="154">
        <v>0.83</v>
      </c>
      <c r="I152" s="155"/>
      <c r="L152" s="150"/>
      <c r="M152" s="156"/>
      <c r="T152" s="157"/>
      <c r="AT152" s="152" t="s">
        <v>270</v>
      </c>
      <c r="AU152" s="152" t="s">
        <v>87</v>
      </c>
      <c r="AV152" s="12" t="s">
        <v>87</v>
      </c>
      <c r="AW152" s="12" t="s">
        <v>32</v>
      </c>
      <c r="AX152" s="12" t="s">
        <v>85</v>
      </c>
      <c r="AY152" s="152" t="s">
        <v>262</v>
      </c>
    </row>
    <row r="153" spans="2:51" s="12" customFormat="1" ht="11.25">
      <c r="B153" s="150"/>
      <c r="D153" s="151" t="s">
        <v>270</v>
      </c>
      <c r="F153" s="153" t="s">
        <v>5901</v>
      </c>
      <c r="H153" s="154">
        <v>2.16</v>
      </c>
      <c r="I153" s="155"/>
      <c r="L153" s="150"/>
      <c r="M153" s="156"/>
      <c r="T153" s="157"/>
      <c r="AT153" s="152" t="s">
        <v>270</v>
      </c>
      <c r="AU153" s="152" t="s">
        <v>87</v>
      </c>
      <c r="AV153" s="12" t="s">
        <v>87</v>
      </c>
      <c r="AW153" s="12" t="s">
        <v>4</v>
      </c>
      <c r="AX153" s="12" t="s">
        <v>85</v>
      </c>
      <c r="AY153" s="152" t="s">
        <v>262</v>
      </c>
    </row>
    <row r="154" spans="2:65" s="1" customFormat="1" ht="44.25" customHeight="1">
      <c r="B154" s="32"/>
      <c r="C154" s="138" t="s">
        <v>342</v>
      </c>
      <c r="D154" s="138" t="s">
        <v>264</v>
      </c>
      <c r="E154" s="139" t="s">
        <v>5902</v>
      </c>
      <c r="F154" s="140" t="s">
        <v>5903</v>
      </c>
      <c r="G154" s="141" t="s">
        <v>684</v>
      </c>
      <c r="H154" s="142">
        <v>17</v>
      </c>
      <c r="I154" s="143"/>
      <c r="J154" s="142">
        <f>ROUND(I154*H154,2)</f>
        <v>0</v>
      </c>
      <c r="K154" s="140" t="s">
        <v>267</v>
      </c>
      <c r="L154" s="32"/>
      <c r="M154" s="144" t="s">
        <v>1</v>
      </c>
      <c r="N154" s="145" t="s">
        <v>42</v>
      </c>
      <c r="P154" s="146">
        <f>O154*H154</f>
        <v>0</v>
      </c>
      <c r="Q154" s="146">
        <v>0.17489</v>
      </c>
      <c r="R154" s="146">
        <f>Q154*H154</f>
        <v>2.97313</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5904</v>
      </c>
    </row>
    <row r="155" spans="2:51" s="12" customFormat="1" ht="11.25">
      <c r="B155" s="150"/>
      <c r="D155" s="151" t="s">
        <v>270</v>
      </c>
      <c r="E155" s="152" t="s">
        <v>1</v>
      </c>
      <c r="F155" s="153" t="s">
        <v>5905</v>
      </c>
      <c r="H155" s="154">
        <v>15.28</v>
      </c>
      <c r="I155" s="155"/>
      <c r="L155" s="150"/>
      <c r="M155" s="156"/>
      <c r="T155" s="157"/>
      <c r="AT155" s="152" t="s">
        <v>270</v>
      </c>
      <c r="AU155" s="152" t="s">
        <v>87</v>
      </c>
      <c r="AV155" s="12" t="s">
        <v>87</v>
      </c>
      <c r="AW155" s="12" t="s">
        <v>32</v>
      </c>
      <c r="AX155" s="12" t="s">
        <v>77</v>
      </c>
      <c r="AY155" s="152" t="s">
        <v>262</v>
      </c>
    </row>
    <row r="156" spans="2:51" s="12" customFormat="1" ht="11.25">
      <c r="B156" s="150"/>
      <c r="D156" s="151" t="s">
        <v>270</v>
      </c>
      <c r="E156" s="152" t="s">
        <v>1</v>
      </c>
      <c r="F156" s="153" t="s">
        <v>5906</v>
      </c>
      <c r="H156" s="154">
        <v>17</v>
      </c>
      <c r="I156" s="155"/>
      <c r="L156" s="150"/>
      <c r="M156" s="156"/>
      <c r="T156" s="157"/>
      <c r="AT156" s="152" t="s">
        <v>270</v>
      </c>
      <c r="AU156" s="152" t="s">
        <v>87</v>
      </c>
      <c r="AV156" s="12" t="s">
        <v>87</v>
      </c>
      <c r="AW156" s="12" t="s">
        <v>32</v>
      </c>
      <c r="AX156" s="12" t="s">
        <v>85</v>
      </c>
      <c r="AY156" s="152" t="s">
        <v>262</v>
      </c>
    </row>
    <row r="157" spans="2:65" s="1" customFormat="1" ht="24.2" customHeight="1">
      <c r="B157" s="32"/>
      <c r="C157" s="178" t="s">
        <v>347</v>
      </c>
      <c r="D157" s="178" t="s">
        <v>300</v>
      </c>
      <c r="E157" s="179" t="s">
        <v>5907</v>
      </c>
      <c r="F157" s="180" t="s">
        <v>5908</v>
      </c>
      <c r="G157" s="181" t="s">
        <v>684</v>
      </c>
      <c r="H157" s="182">
        <v>17</v>
      </c>
      <c r="I157" s="183"/>
      <c r="J157" s="182">
        <f>ROUND(I157*H157,2)</f>
        <v>0</v>
      </c>
      <c r="K157" s="180" t="s">
        <v>267</v>
      </c>
      <c r="L157" s="184"/>
      <c r="M157" s="185" t="s">
        <v>1</v>
      </c>
      <c r="N157" s="186" t="s">
        <v>42</v>
      </c>
      <c r="P157" s="146">
        <f>O157*H157</f>
        <v>0</v>
      </c>
      <c r="Q157" s="146">
        <v>0.0029</v>
      </c>
      <c r="R157" s="146">
        <f>Q157*H157</f>
        <v>0.0493</v>
      </c>
      <c r="S157" s="146">
        <v>0</v>
      </c>
      <c r="T157" s="147">
        <f>S157*H157</f>
        <v>0</v>
      </c>
      <c r="AR157" s="148" t="s">
        <v>304</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5909</v>
      </c>
    </row>
    <row r="158" spans="2:65" s="1" customFormat="1" ht="24.2" customHeight="1">
      <c r="B158" s="32"/>
      <c r="C158" s="138" t="s">
        <v>351</v>
      </c>
      <c r="D158" s="138" t="s">
        <v>264</v>
      </c>
      <c r="E158" s="139" t="s">
        <v>5910</v>
      </c>
      <c r="F158" s="140" t="s">
        <v>5911</v>
      </c>
      <c r="G158" s="141" t="s">
        <v>684</v>
      </c>
      <c r="H158" s="142">
        <v>16</v>
      </c>
      <c r="I158" s="143"/>
      <c r="J158" s="142">
        <f>ROUND(I158*H158,2)</f>
        <v>0</v>
      </c>
      <c r="K158" s="140" t="s">
        <v>267</v>
      </c>
      <c r="L158" s="32"/>
      <c r="M158" s="144" t="s">
        <v>1</v>
      </c>
      <c r="N158" s="145" t="s">
        <v>42</v>
      </c>
      <c r="P158" s="146">
        <f>O158*H158</f>
        <v>0</v>
      </c>
      <c r="Q158" s="146">
        <v>0.0012</v>
      </c>
      <c r="R158" s="146">
        <f>Q158*H158</f>
        <v>0.0192</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5912</v>
      </c>
    </row>
    <row r="159" spans="2:65" s="1" customFormat="1" ht="37.9" customHeight="1">
      <c r="B159" s="32"/>
      <c r="C159" s="178" t="s">
        <v>355</v>
      </c>
      <c r="D159" s="178" t="s">
        <v>300</v>
      </c>
      <c r="E159" s="179" t="s">
        <v>5913</v>
      </c>
      <c r="F159" s="180" t="s">
        <v>5914</v>
      </c>
      <c r="G159" s="181" t="s">
        <v>684</v>
      </c>
      <c r="H159" s="182">
        <v>16</v>
      </c>
      <c r="I159" s="183"/>
      <c r="J159" s="182">
        <f>ROUND(I159*H159,2)</f>
        <v>0</v>
      </c>
      <c r="K159" s="180" t="s">
        <v>267</v>
      </c>
      <c r="L159" s="184"/>
      <c r="M159" s="185" t="s">
        <v>1</v>
      </c>
      <c r="N159" s="186" t="s">
        <v>42</v>
      </c>
      <c r="P159" s="146">
        <f>O159*H159</f>
        <v>0</v>
      </c>
      <c r="Q159" s="146">
        <v>0.046</v>
      </c>
      <c r="R159" s="146">
        <f>Q159*H159</f>
        <v>0.736</v>
      </c>
      <c r="S159" s="146">
        <v>0</v>
      </c>
      <c r="T159" s="147">
        <f>S159*H159</f>
        <v>0</v>
      </c>
      <c r="AR159" s="148" t="s">
        <v>304</v>
      </c>
      <c r="AT159" s="148" t="s">
        <v>300</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5915</v>
      </c>
    </row>
    <row r="160" spans="2:65" s="1" customFormat="1" ht="37.9" customHeight="1">
      <c r="B160" s="32"/>
      <c r="C160" s="138" t="s">
        <v>359</v>
      </c>
      <c r="D160" s="138" t="s">
        <v>264</v>
      </c>
      <c r="E160" s="139" t="s">
        <v>5916</v>
      </c>
      <c r="F160" s="140" t="s">
        <v>5917</v>
      </c>
      <c r="G160" s="141" t="s">
        <v>416</v>
      </c>
      <c r="H160" s="142">
        <v>38.2</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5918</v>
      </c>
    </row>
    <row r="161" spans="2:51" s="12" customFormat="1" ht="11.25">
      <c r="B161" s="150"/>
      <c r="D161" s="151" t="s">
        <v>270</v>
      </c>
      <c r="E161" s="152" t="s">
        <v>1</v>
      </c>
      <c r="F161" s="153" t="s">
        <v>5919</v>
      </c>
      <c r="H161" s="154">
        <v>38.2</v>
      </c>
      <c r="I161" s="155"/>
      <c r="L161" s="150"/>
      <c r="M161" s="156"/>
      <c r="T161" s="157"/>
      <c r="AT161" s="152" t="s">
        <v>270</v>
      </c>
      <c r="AU161" s="152" t="s">
        <v>87</v>
      </c>
      <c r="AV161" s="12" t="s">
        <v>87</v>
      </c>
      <c r="AW161" s="12" t="s">
        <v>32</v>
      </c>
      <c r="AX161" s="12" t="s">
        <v>85</v>
      </c>
      <c r="AY161" s="152" t="s">
        <v>262</v>
      </c>
    </row>
    <row r="162" spans="2:65" s="1" customFormat="1" ht="44.25" customHeight="1">
      <c r="B162" s="32"/>
      <c r="C162" s="178" t="s">
        <v>9</v>
      </c>
      <c r="D162" s="178" t="s">
        <v>300</v>
      </c>
      <c r="E162" s="179" t="s">
        <v>5920</v>
      </c>
      <c r="F162" s="180" t="s">
        <v>5921</v>
      </c>
      <c r="G162" s="181" t="s">
        <v>684</v>
      </c>
      <c r="H162" s="182">
        <v>16</v>
      </c>
      <c r="I162" s="183"/>
      <c r="J162" s="182">
        <f>ROUND(I162*H162,2)</f>
        <v>0</v>
      </c>
      <c r="K162" s="180" t="s">
        <v>267</v>
      </c>
      <c r="L162" s="184"/>
      <c r="M162" s="185" t="s">
        <v>1</v>
      </c>
      <c r="N162" s="186" t="s">
        <v>42</v>
      </c>
      <c r="P162" s="146">
        <f>O162*H162</f>
        <v>0</v>
      </c>
      <c r="Q162" s="146">
        <v>0.0376</v>
      </c>
      <c r="R162" s="146">
        <f>Q162*H162</f>
        <v>0.6016</v>
      </c>
      <c r="S162" s="146">
        <v>0</v>
      </c>
      <c r="T162" s="147">
        <f>S162*H162</f>
        <v>0</v>
      </c>
      <c r="AR162" s="148" t="s">
        <v>304</v>
      </c>
      <c r="AT162" s="148" t="s">
        <v>300</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5922</v>
      </c>
    </row>
    <row r="163" spans="2:51" s="12" customFormat="1" ht="11.25">
      <c r="B163" s="150"/>
      <c r="D163" s="151" t="s">
        <v>270</v>
      </c>
      <c r="F163" s="153" t="s">
        <v>5923</v>
      </c>
      <c r="H163" s="154">
        <v>16</v>
      </c>
      <c r="I163" s="155"/>
      <c r="L163" s="150"/>
      <c r="M163" s="156"/>
      <c r="T163" s="157"/>
      <c r="AT163" s="152" t="s">
        <v>270</v>
      </c>
      <c r="AU163" s="152" t="s">
        <v>87</v>
      </c>
      <c r="AV163" s="12" t="s">
        <v>87</v>
      </c>
      <c r="AW163" s="12" t="s">
        <v>4</v>
      </c>
      <c r="AX163" s="12" t="s">
        <v>85</v>
      </c>
      <c r="AY163" s="152" t="s">
        <v>262</v>
      </c>
    </row>
    <row r="164" spans="2:63" s="11" customFormat="1" ht="22.9" customHeight="1">
      <c r="B164" s="126"/>
      <c r="D164" s="127" t="s">
        <v>76</v>
      </c>
      <c r="E164" s="136" t="s">
        <v>268</v>
      </c>
      <c r="F164" s="136" t="s">
        <v>3190</v>
      </c>
      <c r="I164" s="129"/>
      <c r="J164" s="137">
        <f>BK164</f>
        <v>0</v>
      </c>
      <c r="L164" s="126"/>
      <c r="M164" s="131"/>
      <c r="P164" s="132">
        <f>SUM(P165:P176)</f>
        <v>0</v>
      </c>
      <c r="R164" s="132">
        <f>SUM(R165:R176)</f>
        <v>19.483893</v>
      </c>
      <c r="T164" s="133">
        <f>SUM(T165:T176)</f>
        <v>0</v>
      </c>
      <c r="AR164" s="127" t="s">
        <v>85</v>
      </c>
      <c r="AT164" s="134" t="s">
        <v>76</v>
      </c>
      <c r="AU164" s="134" t="s">
        <v>85</v>
      </c>
      <c r="AY164" s="127" t="s">
        <v>262</v>
      </c>
      <c r="BK164" s="135">
        <f>SUM(BK165:BK176)</f>
        <v>0</v>
      </c>
    </row>
    <row r="165" spans="2:65" s="1" customFormat="1" ht="16.5" customHeight="1">
      <c r="B165" s="32"/>
      <c r="C165" s="138" t="s">
        <v>369</v>
      </c>
      <c r="D165" s="138" t="s">
        <v>264</v>
      </c>
      <c r="E165" s="139" t="s">
        <v>5924</v>
      </c>
      <c r="F165" s="140" t="s">
        <v>5925</v>
      </c>
      <c r="G165" s="141" t="s">
        <v>684</v>
      </c>
      <c r="H165" s="142">
        <v>16</v>
      </c>
      <c r="I165" s="143"/>
      <c r="J165" s="142">
        <f>ROUND(I165*H165,2)</f>
        <v>0</v>
      </c>
      <c r="K165" s="140" t="s">
        <v>267</v>
      </c>
      <c r="L165" s="32"/>
      <c r="M165" s="144" t="s">
        <v>1</v>
      </c>
      <c r="N165" s="145" t="s">
        <v>42</v>
      </c>
      <c r="P165" s="146">
        <f>O165*H165</f>
        <v>0</v>
      </c>
      <c r="Q165" s="146">
        <v>0.08726</v>
      </c>
      <c r="R165" s="146">
        <f>Q165*H165</f>
        <v>1.39616</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5926</v>
      </c>
    </row>
    <row r="166" spans="2:65" s="1" customFormat="1" ht="55.5" customHeight="1">
      <c r="B166" s="32"/>
      <c r="C166" s="138" t="s">
        <v>376</v>
      </c>
      <c r="D166" s="138" t="s">
        <v>264</v>
      </c>
      <c r="E166" s="139" t="s">
        <v>5927</v>
      </c>
      <c r="F166" s="140" t="s">
        <v>5928</v>
      </c>
      <c r="G166" s="141" t="s">
        <v>416</v>
      </c>
      <c r="H166" s="142">
        <v>25.62</v>
      </c>
      <c r="I166" s="143"/>
      <c r="J166" s="142">
        <f>ROUND(I166*H166,2)</f>
        <v>0</v>
      </c>
      <c r="K166" s="140" t="s">
        <v>267</v>
      </c>
      <c r="L166" s="32"/>
      <c r="M166" s="144" t="s">
        <v>1</v>
      </c>
      <c r="N166" s="145" t="s">
        <v>42</v>
      </c>
      <c r="P166" s="146">
        <f>O166*H166</f>
        <v>0</v>
      </c>
      <c r="Q166" s="146">
        <v>0.03465</v>
      </c>
      <c r="R166" s="146">
        <f>Q166*H166</f>
        <v>0.887733</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5929</v>
      </c>
    </row>
    <row r="167" spans="2:51" s="12" customFormat="1" ht="11.25">
      <c r="B167" s="150"/>
      <c r="D167" s="151" t="s">
        <v>270</v>
      </c>
      <c r="E167" s="152" t="s">
        <v>1</v>
      </c>
      <c r="F167" s="153" t="s">
        <v>5930</v>
      </c>
      <c r="H167" s="154">
        <v>25.62</v>
      </c>
      <c r="I167" s="155"/>
      <c r="L167" s="150"/>
      <c r="M167" s="156"/>
      <c r="T167" s="157"/>
      <c r="AT167" s="152" t="s">
        <v>270</v>
      </c>
      <c r="AU167" s="152" t="s">
        <v>87</v>
      </c>
      <c r="AV167" s="12" t="s">
        <v>87</v>
      </c>
      <c r="AW167" s="12" t="s">
        <v>32</v>
      </c>
      <c r="AX167" s="12" t="s">
        <v>85</v>
      </c>
      <c r="AY167" s="152" t="s">
        <v>262</v>
      </c>
    </row>
    <row r="168" spans="2:65" s="1" customFormat="1" ht="16.5" customHeight="1">
      <c r="B168" s="32"/>
      <c r="C168" s="178" t="s">
        <v>381</v>
      </c>
      <c r="D168" s="178" t="s">
        <v>300</v>
      </c>
      <c r="E168" s="179" t="s">
        <v>5931</v>
      </c>
      <c r="F168" s="180" t="s">
        <v>5932</v>
      </c>
      <c r="G168" s="181" t="s">
        <v>152</v>
      </c>
      <c r="H168" s="182">
        <v>23.25</v>
      </c>
      <c r="I168" s="183"/>
      <c r="J168" s="182">
        <f>ROUND(I168*H168,2)</f>
        <v>0</v>
      </c>
      <c r="K168" s="180" t="s">
        <v>1</v>
      </c>
      <c r="L168" s="184"/>
      <c r="M168" s="185" t="s">
        <v>1</v>
      </c>
      <c r="N168" s="186" t="s">
        <v>42</v>
      </c>
      <c r="P168" s="146">
        <f>O168*H168</f>
        <v>0</v>
      </c>
      <c r="Q168" s="146">
        <v>0.5</v>
      </c>
      <c r="R168" s="146">
        <f>Q168*H168</f>
        <v>11.625</v>
      </c>
      <c r="S168" s="146">
        <v>0</v>
      </c>
      <c r="T168" s="147">
        <f>S168*H168</f>
        <v>0</v>
      </c>
      <c r="AR168" s="148" t="s">
        <v>304</v>
      </c>
      <c r="AT168" s="148" t="s">
        <v>300</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5933</v>
      </c>
    </row>
    <row r="169" spans="2:51" s="12" customFormat="1" ht="11.25">
      <c r="B169" s="150"/>
      <c r="D169" s="151" t="s">
        <v>270</v>
      </c>
      <c r="E169" s="152" t="s">
        <v>1</v>
      </c>
      <c r="F169" s="153" t="s">
        <v>5934</v>
      </c>
      <c r="H169" s="154">
        <v>1.66</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5935</v>
      </c>
      <c r="H170" s="154">
        <v>21.59</v>
      </c>
      <c r="I170" s="155"/>
      <c r="L170" s="150"/>
      <c r="M170" s="156"/>
      <c r="T170" s="157"/>
      <c r="AT170" s="152" t="s">
        <v>270</v>
      </c>
      <c r="AU170" s="152" t="s">
        <v>87</v>
      </c>
      <c r="AV170" s="12" t="s">
        <v>87</v>
      </c>
      <c r="AW170" s="12" t="s">
        <v>32</v>
      </c>
      <c r="AX170" s="12" t="s">
        <v>77</v>
      </c>
      <c r="AY170" s="152" t="s">
        <v>262</v>
      </c>
    </row>
    <row r="171" spans="2:51" s="13" customFormat="1" ht="11.25">
      <c r="B171" s="158"/>
      <c r="D171" s="151" t="s">
        <v>270</v>
      </c>
      <c r="E171" s="159" t="s">
        <v>1</v>
      </c>
      <c r="F171" s="160" t="s">
        <v>273</v>
      </c>
      <c r="H171" s="161">
        <v>23.25</v>
      </c>
      <c r="I171" s="162"/>
      <c r="L171" s="158"/>
      <c r="M171" s="163"/>
      <c r="T171" s="164"/>
      <c r="AT171" s="159" t="s">
        <v>270</v>
      </c>
      <c r="AU171" s="159" t="s">
        <v>87</v>
      </c>
      <c r="AV171" s="13" t="s">
        <v>268</v>
      </c>
      <c r="AW171" s="13" t="s">
        <v>32</v>
      </c>
      <c r="AX171" s="13" t="s">
        <v>85</v>
      </c>
      <c r="AY171" s="159" t="s">
        <v>262</v>
      </c>
    </row>
    <row r="172" spans="2:65" s="1" customFormat="1" ht="16.5" customHeight="1">
      <c r="B172" s="32"/>
      <c r="C172" s="178" t="s">
        <v>396</v>
      </c>
      <c r="D172" s="178" t="s">
        <v>300</v>
      </c>
      <c r="E172" s="179" t="s">
        <v>5936</v>
      </c>
      <c r="F172" s="180" t="s">
        <v>5932</v>
      </c>
      <c r="G172" s="181" t="s">
        <v>152</v>
      </c>
      <c r="H172" s="182">
        <v>11.15</v>
      </c>
      <c r="I172" s="183"/>
      <c r="J172" s="182">
        <f>ROUND(I172*H172,2)</f>
        <v>0</v>
      </c>
      <c r="K172" s="180" t="s">
        <v>1</v>
      </c>
      <c r="L172" s="184"/>
      <c r="M172" s="185" t="s">
        <v>1</v>
      </c>
      <c r="N172" s="186" t="s">
        <v>42</v>
      </c>
      <c r="P172" s="146">
        <f>O172*H172</f>
        <v>0</v>
      </c>
      <c r="Q172" s="146">
        <v>0.5</v>
      </c>
      <c r="R172" s="146">
        <f>Q172*H172</f>
        <v>5.575</v>
      </c>
      <c r="S172" s="146">
        <v>0</v>
      </c>
      <c r="T172" s="147">
        <f>S172*H172</f>
        <v>0</v>
      </c>
      <c r="AR172" s="148" t="s">
        <v>304</v>
      </c>
      <c r="AT172" s="148" t="s">
        <v>300</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5937</v>
      </c>
    </row>
    <row r="173" spans="2:51" s="12" customFormat="1" ht="11.25">
      <c r="B173" s="150"/>
      <c r="D173" s="151" t="s">
        <v>270</v>
      </c>
      <c r="E173" s="152" t="s">
        <v>1</v>
      </c>
      <c r="F173" s="153" t="s">
        <v>5938</v>
      </c>
      <c r="H173" s="154">
        <v>8.56</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5939</v>
      </c>
      <c r="H174" s="154">
        <v>0.37</v>
      </c>
      <c r="I174" s="155"/>
      <c r="L174" s="150"/>
      <c r="M174" s="156"/>
      <c r="T174" s="157"/>
      <c r="AT174" s="152" t="s">
        <v>270</v>
      </c>
      <c r="AU174" s="152" t="s">
        <v>87</v>
      </c>
      <c r="AV174" s="12" t="s">
        <v>87</v>
      </c>
      <c r="AW174" s="12" t="s">
        <v>32</v>
      </c>
      <c r="AX174" s="12" t="s">
        <v>77</v>
      </c>
      <c r="AY174" s="152" t="s">
        <v>262</v>
      </c>
    </row>
    <row r="175" spans="2:51" s="12" customFormat="1" ht="11.25">
      <c r="B175" s="150"/>
      <c r="D175" s="151" t="s">
        <v>270</v>
      </c>
      <c r="E175" s="152" t="s">
        <v>1</v>
      </c>
      <c r="F175" s="153" t="s">
        <v>5940</v>
      </c>
      <c r="H175" s="154">
        <v>2.22</v>
      </c>
      <c r="I175" s="155"/>
      <c r="L175" s="150"/>
      <c r="M175" s="156"/>
      <c r="T175" s="157"/>
      <c r="AT175" s="152" t="s">
        <v>270</v>
      </c>
      <c r="AU175" s="152" t="s">
        <v>87</v>
      </c>
      <c r="AV175" s="12" t="s">
        <v>87</v>
      </c>
      <c r="AW175" s="12" t="s">
        <v>32</v>
      </c>
      <c r="AX175" s="12" t="s">
        <v>77</v>
      </c>
      <c r="AY175" s="152" t="s">
        <v>262</v>
      </c>
    </row>
    <row r="176" spans="2:51" s="13" customFormat="1" ht="11.25">
      <c r="B176" s="158"/>
      <c r="D176" s="151" t="s">
        <v>270</v>
      </c>
      <c r="E176" s="159" t="s">
        <v>1</v>
      </c>
      <c r="F176" s="160" t="s">
        <v>273</v>
      </c>
      <c r="H176" s="161">
        <v>11.15</v>
      </c>
      <c r="I176" s="162"/>
      <c r="L176" s="158"/>
      <c r="M176" s="163"/>
      <c r="T176" s="164"/>
      <c r="AT176" s="159" t="s">
        <v>270</v>
      </c>
      <c r="AU176" s="159" t="s">
        <v>87</v>
      </c>
      <c r="AV176" s="13" t="s">
        <v>268</v>
      </c>
      <c r="AW176" s="13" t="s">
        <v>32</v>
      </c>
      <c r="AX176" s="13" t="s">
        <v>85</v>
      </c>
      <c r="AY176" s="159" t="s">
        <v>262</v>
      </c>
    </row>
    <row r="177" spans="2:63" s="11" customFormat="1" ht="22.9" customHeight="1">
      <c r="B177" s="126"/>
      <c r="D177" s="127" t="s">
        <v>76</v>
      </c>
      <c r="E177" s="136" t="s">
        <v>312</v>
      </c>
      <c r="F177" s="136" t="s">
        <v>324</v>
      </c>
      <c r="I177" s="129"/>
      <c r="J177" s="137">
        <f>BK177</f>
        <v>0</v>
      </c>
      <c r="L177" s="126"/>
      <c r="M177" s="131"/>
      <c r="P177" s="132">
        <f>SUM(P178:P179)</f>
        <v>0</v>
      </c>
      <c r="R177" s="132">
        <f>SUM(R178:R179)</f>
        <v>0.124032</v>
      </c>
      <c r="T177" s="133">
        <f>SUM(T178:T179)</f>
        <v>0</v>
      </c>
      <c r="AR177" s="127" t="s">
        <v>85</v>
      </c>
      <c r="AT177" s="134" t="s">
        <v>76</v>
      </c>
      <c r="AU177" s="134" t="s">
        <v>85</v>
      </c>
      <c r="AY177" s="127" t="s">
        <v>262</v>
      </c>
      <c r="BK177" s="135">
        <f>SUM(BK178:BK179)</f>
        <v>0</v>
      </c>
    </row>
    <row r="178" spans="2:65" s="1" customFormat="1" ht="24.2" customHeight="1">
      <c r="B178" s="32"/>
      <c r="C178" s="138" t="s">
        <v>400</v>
      </c>
      <c r="D178" s="138" t="s">
        <v>264</v>
      </c>
      <c r="E178" s="139" t="s">
        <v>5830</v>
      </c>
      <c r="F178" s="140" t="s">
        <v>5831</v>
      </c>
      <c r="G178" s="141" t="s">
        <v>152</v>
      </c>
      <c r="H178" s="142">
        <v>38.76</v>
      </c>
      <c r="I178" s="143"/>
      <c r="J178" s="142">
        <f>ROUND(I178*H178,2)</f>
        <v>0</v>
      </c>
      <c r="K178" s="140" t="s">
        <v>1</v>
      </c>
      <c r="L178" s="32"/>
      <c r="M178" s="144" t="s">
        <v>1</v>
      </c>
      <c r="N178" s="145" t="s">
        <v>42</v>
      </c>
      <c r="P178" s="146">
        <f>O178*H178</f>
        <v>0</v>
      </c>
      <c r="Q178" s="146">
        <v>0.0032</v>
      </c>
      <c r="R178" s="146">
        <f>Q178*H178</f>
        <v>0.124032</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5941</v>
      </c>
    </row>
    <row r="179" spans="2:51" s="12" customFormat="1" ht="11.25">
      <c r="B179" s="150"/>
      <c r="D179" s="151" t="s">
        <v>270</v>
      </c>
      <c r="E179" s="152" t="s">
        <v>1</v>
      </c>
      <c r="F179" s="153" t="s">
        <v>5942</v>
      </c>
      <c r="H179" s="154">
        <v>38.76</v>
      </c>
      <c r="I179" s="155"/>
      <c r="L179" s="150"/>
      <c r="M179" s="156"/>
      <c r="T179" s="157"/>
      <c r="AT179" s="152" t="s">
        <v>270</v>
      </c>
      <c r="AU179" s="152" t="s">
        <v>87</v>
      </c>
      <c r="AV179" s="12" t="s">
        <v>87</v>
      </c>
      <c r="AW179" s="12" t="s">
        <v>32</v>
      </c>
      <c r="AX179" s="12" t="s">
        <v>85</v>
      </c>
      <c r="AY179" s="152" t="s">
        <v>262</v>
      </c>
    </row>
    <row r="180" spans="2:63" s="11" customFormat="1" ht="22.9" customHeight="1">
      <c r="B180" s="126"/>
      <c r="D180" s="127" t="s">
        <v>76</v>
      </c>
      <c r="E180" s="136" t="s">
        <v>325</v>
      </c>
      <c r="F180" s="136" t="s">
        <v>635</v>
      </c>
      <c r="I180" s="129"/>
      <c r="J180" s="137">
        <f>BK180</f>
        <v>0</v>
      </c>
      <c r="L180" s="126"/>
      <c r="M180" s="131"/>
      <c r="P180" s="132">
        <f>SUM(P181:P190)</f>
        <v>0</v>
      </c>
      <c r="R180" s="132">
        <f>SUM(R181:R190)</f>
        <v>0.1256692</v>
      </c>
      <c r="T180" s="133">
        <f>SUM(T181:T190)</f>
        <v>0.36268</v>
      </c>
      <c r="AR180" s="127" t="s">
        <v>85</v>
      </c>
      <c r="AT180" s="134" t="s">
        <v>76</v>
      </c>
      <c r="AU180" s="134" t="s">
        <v>85</v>
      </c>
      <c r="AY180" s="127" t="s">
        <v>262</v>
      </c>
      <c r="BK180" s="135">
        <f>SUM(BK181:BK190)</f>
        <v>0</v>
      </c>
    </row>
    <row r="181" spans="2:65" s="1" customFormat="1" ht="33" customHeight="1">
      <c r="B181" s="32"/>
      <c r="C181" s="138" t="s">
        <v>7</v>
      </c>
      <c r="D181" s="138" t="s">
        <v>264</v>
      </c>
      <c r="E181" s="139" t="s">
        <v>5943</v>
      </c>
      <c r="F181" s="140" t="s">
        <v>5944</v>
      </c>
      <c r="G181" s="141" t="s">
        <v>152</v>
      </c>
      <c r="H181" s="142">
        <v>38.76</v>
      </c>
      <c r="I181" s="143"/>
      <c r="J181" s="142">
        <f>ROUND(I181*H181,2)</f>
        <v>0</v>
      </c>
      <c r="K181" s="140" t="s">
        <v>1</v>
      </c>
      <c r="L181" s="32"/>
      <c r="M181" s="144" t="s">
        <v>1</v>
      </c>
      <c r="N181" s="145" t="s">
        <v>42</v>
      </c>
      <c r="P181" s="146">
        <f>O181*H181</f>
        <v>0</v>
      </c>
      <c r="Q181" s="146">
        <v>0.00013</v>
      </c>
      <c r="R181" s="146">
        <f>Q181*H181</f>
        <v>0.0050387999999999995</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5945</v>
      </c>
    </row>
    <row r="182" spans="2:51" s="12" customFormat="1" ht="11.25">
      <c r="B182" s="150"/>
      <c r="D182" s="151" t="s">
        <v>270</v>
      </c>
      <c r="E182" s="152" t="s">
        <v>1</v>
      </c>
      <c r="F182" s="153" t="s">
        <v>5942</v>
      </c>
      <c r="H182" s="154">
        <v>38.76</v>
      </c>
      <c r="I182" s="155"/>
      <c r="L182" s="150"/>
      <c r="M182" s="156"/>
      <c r="T182" s="157"/>
      <c r="AT182" s="152" t="s">
        <v>270</v>
      </c>
      <c r="AU182" s="152" t="s">
        <v>87</v>
      </c>
      <c r="AV182" s="12" t="s">
        <v>87</v>
      </c>
      <c r="AW182" s="12" t="s">
        <v>32</v>
      </c>
      <c r="AX182" s="12" t="s">
        <v>85</v>
      </c>
      <c r="AY182" s="152" t="s">
        <v>262</v>
      </c>
    </row>
    <row r="183" spans="2:65" s="1" customFormat="1" ht="24.2" customHeight="1">
      <c r="B183" s="32"/>
      <c r="C183" s="138" t="s">
        <v>407</v>
      </c>
      <c r="D183" s="138" t="s">
        <v>264</v>
      </c>
      <c r="E183" s="139" t="s">
        <v>5839</v>
      </c>
      <c r="F183" s="140" t="s">
        <v>5840</v>
      </c>
      <c r="G183" s="141" t="s">
        <v>552</v>
      </c>
      <c r="H183" s="142">
        <v>5.96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5946</v>
      </c>
    </row>
    <row r="184" spans="2:51" s="12" customFormat="1" ht="11.25">
      <c r="B184" s="150"/>
      <c r="D184" s="151" t="s">
        <v>270</v>
      </c>
      <c r="E184" s="152" t="s">
        <v>1</v>
      </c>
      <c r="F184" s="153" t="s">
        <v>5947</v>
      </c>
      <c r="H184" s="154">
        <v>5.96</v>
      </c>
      <c r="I184" s="155"/>
      <c r="L184" s="150"/>
      <c r="M184" s="156"/>
      <c r="T184" s="157"/>
      <c r="AT184" s="152" t="s">
        <v>270</v>
      </c>
      <c r="AU184" s="152" t="s">
        <v>87</v>
      </c>
      <c r="AV184" s="12" t="s">
        <v>87</v>
      </c>
      <c r="AW184" s="12" t="s">
        <v>32</v>
      </c>
      <c r="AX184" s="12" t="s">
        <v>85</v>
      </c>
      <c r="AY184" s="152" t="s">
        <v>262</v>
      </c>
    </row>
    <row r="185" spans="2:65" s="1" customFormat="1" ht="24.2" customHeight="1">
      <c r="B185" s="32"/>
      <c r="C185" s="138" t="s">
        <v>413</v>
      </c>
      <c r="D185" s="138" t="s">
        <v>264</v>
      </c>
      <c r="E185" s="139" t="s">
        <v>5948</v>
      </c>
      <c r="F185" s="140" t="s">
        <v>5949</v>
      </c>
      <c r="G185" s="141" t="s">
        <v>416</v>
      </c>
      <c r="H185" s="142">
        <v>26</v>
      </c>
      <c r="I185" s="143"/>
      <c r="J185" s="142">
        <f>ROUND(I185*H185,2)</f>
        <v>0</v>
      </c>
      <c r="K185" s="140" t="s">
        <v>267</v>
      </c>
      <c r="L185" s="32"/>
      <c r="M185" s="144" t="s">
        <v>1</v>
      </c>
      <c r="N185" s="145" t="s">
        <v>42</v>
      </c>
      <c r="P185" s="146">
        <f>O185*H185</f>
        <v>0</v>
      </c>
      <c r="Q185" s="146">
        <v>0</v>
      </c>
      <c r="R185" s="146">
        <f>Q185*H185</f>
        <v>0</v>
      </c>
      <c r="S185" s="146">
        <v>0.00198</v>
      </c>
      <c r="T185" s="147">
        <f>S185*H185</f>
        <v>0.05148</v>
      </c>
      <c r="AR185" s="148" t="s">
        <v>268</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5950</v>
      </c>
    </row>
    <row r="186" spans="2:65" s="1" customFormat="1" ht="24.2" customHeight="1">
      <c r="B186" s="32"/>
      <c r="C186" s="138" t="s">
        <v>423</v>
      </c>
      <c r="D186" s="138" t="s">
        <v>264</v>
      </c>
      <c r="E186" s="139" t="s">
        <v>5951</v>
      </c>
      <c r="F186" s="140" t="s">
        <v>5952</v>
      </c>
      <c r="G186" s="141" t="s">
        <v>684</v>
      </c>
      <c r="H186" s="142">
        <v>1</v>
      </c>
      <c r="I186" s="143"/>
      <c r="J186" s="142">
        <f>ROUND(I186*H186,2)</f>
        <v>0</v>
      </c>
      <c r="K186" s="140" t="s">
        <v>267</v>
      </c>
      <c r="L186" s="32"/>
      <c r="M186" s="144" t="s">
        <v>1</v>
      </c>
      <c r="N186" s="145" t="s">
        <v>42</v>
      </c>
      <c r="P186" s="146">
        <f>O186*H186</f>
        <v>0</v>
      </c>
      <c r="Q186" s="146">
        <v>0</v>
      </c>
      <c r="R186" s="146">
        <f>Q186*H186</f>
        <v>0</v>
      </c>
      <c r="S186" s="146">
        <v>0.192</v>
      </c>
      <c r="T186" s="147">
        <f>S186*H186</f>
        <v>0.192</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5953</v>
      </c>
    </row>
    <row r="187" spans="2:65" s="1" customFormat="1" ht="33" customHeight="1">
      <c r="B187" s="32"/>
      <c r="C187" s="138" t="s">
        <v>426</v>
      </c>
      <c r="D187" s="138" t="s">
        <v>264</v>
      </c>
      <c r="E187" s="139" t="s">
        <v>5847</v>
      </c>
      <c r="F187" s="140" t="s">
        <v>5848</v>
      </c>
      <c r="G187" s="141" t="s">
        <v>152</v>
      </c>
      <c r="H187" s="142">
        <v>4.26</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5954</v>
      </c>
    </row>
    <row r="188" spans="2:51" s="12" customFormat="1" ht="11.25">
      <c r="B188" s="150"/>
      <c r="D188" s="151" t="s">
        <v>270</v>
      </c>
      <c r="E188" s="152" t="s">
        <v>1</v>
      </c>
      <c r="F188" s="153" t="s">
        <v>5955</v>
      </c>
      <c r="H188" s="154">
        <v>4.26</v>
      </c>
      <c r="I188" s="155"/>
      <c r="L188" s="150"/>
      <c r="M188" s="156"/>
      <c r="T188" s="157"/>
      <c r="AT188" s="152" t="s">
        <v>270</v>
      </c>
      <c r="AU188" s="152" t="s">
        <v>87</v>
      </c>
      <c r="AV188" s="12" t="s">
        <v>87</v>
      </c>
      <c r="AW188" s="12" t="s">
        <v>32</v>
      </c>
      <c r="AX188" s="12" t="s">
        <v>85</v>
      </c>
      <c r="AY188" s="152" t="s">
        <v>262</v>
      </c>
    </row>
    <row r="189" spans="2:65" s="1" customFormat="1" ht="24.2" customHeight="1">
      <c r="B189" s="32"/>
      <c r="C189" s="138" t="s">
        <v>431</v>
      </c>
      <c r="D189" s="138" t="s">
        <v>264</v>
      </c>
      <c r="E189" s="139" t="s">
        <v>5851</v>
      </c>
      <c r="F189" s="140" t="s">
        <v>5852</v>
      </c>
      <c r="G189" s="141" t="s">
        <v>152</v>
      </c>
      <c r="H189" s="142">
        <v>23.84</v>
      </c>
      <c r="I189" s="143"/>
      <c r="J189" s="142">
        <f>ROUND(I189*H189,2)</f>
        <v>0</v>
      </c>
      <c r="K189" s="140" t="s">
        <v>267</v>
      </c>
      <c r="L189" s="32"/>
      <c r="M189" s="144" t="s">
        <v>1</v>
      </c>
      <c r="N189" s="145" t="s">
        <v>42</v>
      </c>
      <c r="P189" s="146">
        <f>O189*H189</f>
        <v>0</v>
      </c>
      <c r="Q189" s="146">
        <v>0.00506</v>
      </c>
      <c r="R189" s="146">
        <f>Q189*H189</f>
        <v>0.1206304</v>
      </c>
      <c r="S189" s="146">
        <v>0.005</v>
      </c>
      <c r="T189" s="147">
        <f>S189*H189</f>
        <v>0.1192</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5956</v>
      </c>
    </row>
    <row r="190" spans="2:51" s="12" customFormat="1" ht="11.25">
      <c r="B190" s="150"/>
      <c r="D190" s="151" t="s">
        <v>270</v>
      </c>
      <c r="E190" s="152" t="s">
        <v>1</v>
      </c>
      <c r="F190" s="153" t="s">
        <v>5957</v>
      </c>
      <c r="H190" s="154">
        <v>23.84</v>
      </c>
      <c r="I190" s="155"/>
      <c r="L190" s="150"/>
      <c r="M190" s="156"/>
      <c r="T190" s="157"/>
      <c r="AT190" s="152" t="s">
        <v>270</v>
      </c>
      <c r="AU190" s="152" t="s">
        <v>87</v>
      </c>
      <c r="AV190" s="12" t="s">
        <v>87</v>
      </c>
      <c r="AW190" s="12" t="s">
        <v>32</v>
      </c>
      <c r="AX190" s="12" t="s">
        <v>85</v>
      </c>
      <c r="AY190" s="152" t="s">
        <v>262</v>
      </c>
    </row>
    <row r="191" spans="2:63" s="11" customFormat="1" ht="22.9" customHeight="1">
      <c r="B191" s="126"/>
      <c r="D191" s="127" t="s">
        <v>76</v>
      </c>
      <c r="E191" s="136" t="s">
        <v>5854</v>
      </c>
      <c r="F191" s="136" t="s">
        <v>5855</v>
      </c>
      <c r="I191" s="129"/>
      <c r="J191" s="137">
        <f>BK191</f>
        <v>0</v>
      </c>
      <c r="L191" s="126"/>
      <c r="M191" s="131"/>
      <c r="P191" s="132">
        <f>SUM(P192:P200)</f>
        <v>0</v>
      </c>
      <c r="R191" s="132">
        <f>SUM(R192:R200)</f>
        <v>0</v>
      </c>
      <c r="T191" s="133">
        <f>SUM(T192:T200)</f>
        <v>0</v>
      </c>
      <c r="AR191" s="127" t="s">
        <v>85</v>
      </c>
      <c r="AT191" s="134" t="s">
        <v>76</v>
      </c>
      <c r="AU191" s="134" t="s">
        <v>85</v>
      </c>
      <c r="AY191" s="127" t="s">
        <v>262</v>
      </c>
      <c r="BK191" s="135">
        <f>SUM(BK192:BK200)</f>
        <v>0</v>
      </c>
    </row>
    <row r="192" spans="2:65" s="1" customFormat="1" ht="37.9" customHeight="1">
      <c r="B192" s="32"/>
      <c r="C192" s="138" t="s">
        <v>436</v>
      </c>
      <c r="D192" s="138" t="s">
        <v>264</v>
      </c>
      <c r="E192" s="139" t="s">
        <v>5958</v>
      </c>
      <c r="F192" s="140" t="s">
        <v>5959</v>
      </c>
      <c r="G192" s="141" t="s">
        <v>303</v>
      </c>
      <c r="H192" s="142">
        <v>16.98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5960</v>
      </c>
    </row>
    <row r="193" spans="2:51" s="12" customFormat="1" ht="11.25">
      <c r="B193" s="150"/>
      <c r="D193" s="151" t="s">
        <v>270</v>
      </c>
      <c r="E193" s="152" t="s">
        <v>1</v>
      </c>
      <c r="F193" s="153" t="s">
        <v>5961</v>
      </c>
      <c r="H193" s="154">
        <v>1.16</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5962</v>
      </c>
      <c r="H194" s="154">
        <v>15.82</v>
      </c>
      <c r="I194" s="155"/>
      <c r="L194" s="150"/>
      <c r="M194" s="156"/>
      <c r="T194" s="157"/>
      <c r="AT194" s="152" t="s">
        <v>270</v>
      </c>
      <c r="AU194" s="152" t="s">
        <v>87</v>
      </c>
      <c r="AV194" s="12" t="s">
        <v>87</v>
      </c>
      <c r="AW194" s="12" t="s">
        <v>32</v>
      </c>
      <c r="AX194" s="12" t="s">
        <v>77</v>
      </c>
      <c r="AY194" s="152" t="s">
        <v>262</v>
      </c>
    </row>
    <row r="195" spans="2:51" s="13" customFormat="1" ht="11.25">
      <c r="B195" s="158"/>
      <c r="D195" s="151" t="s">
        <v>270</v>
      </c>
      <c r="E195" s="159" t="s">
        <v>1</v>
      </c>
      <c r="F195" s="160" t="s">
        <v>273</v>
      </c>
      <c r="H195" s="161">
        <v>16.98</v>
      </c>
      <c r="I195" s="162"/>
      <c r="L195" s="158"/>
      <c r="M195" s="163"/>
      <c r="T195" s="164"/>
      <c r="AT195" s="159" t="s">
        <v>270</v>
      </c>
      <c r="AU195" s="159" t="s">
        <v>87</v>
      </c>
      <c r="AV195" s="13" t="s">
        <v>268</v>
      </c>
      <c r="AW195" s="13" t="s">
        <v>32</v>
      </c>
      <c r="AX195" s="13" t="s">
        <v>85</v>
      </c>
      <c r="AY195" s="159" t="s">
        <v>262</v>
      </c>
    </row>
    <row r="196" spans="2:65" s="1" customFormat="1" ht="62.65" customHeight="1">
      <c r="B196" s="32"/>
      <c r="C196" s="138" t="s">
        <v>441</v>
      </c>
      <c r="D196" s="138" t="s">
        <v>264</v>
      </c>
      <c r="E196" s="139" t="s">
        <v>5859</v>
      </c>
      <c r="F196" s="140" t="s">
        <v>5860</v>
      </c>
      <c r="G196" s="141" t="s">
        <v>303</v>
      </c>
      <c r="H196" s="142">
        <v>16.98</v>
      </c>
      <c r="I196" s="143"/>
      <c r="J196" s="142">
        <f>ROUND(I196*H196,2)</f>
        <v>0</v>
      </c>
      <c r="K196" s="140" t="s">
        <v>267</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5963</v>
      </c>
    </row>
    <row r="197" spans="2:65" s="1" customFormat="1" ht="37.9" customHeight="1">
      <c r="B197" s="32"/>
      <c r="C197" s="138" t="s">
        <v>446</v>
      </c>
      <c r="D197" s="138" t="s">
        <v>264</v>
      </c>
      <c r="E197" s="139" t="s">
        <v>5863</v>
      </c>
      <c r="F197" s="140" t="s">
        <v>5864</v>
      </c>
      <c r="G197" s="141" t="s">
        <v>303</v>
      </c>
      <c r="H197" s="142">
        <v>0.36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5964</v>
      </c>
    </row>
    <row r="198" spans="2:65" s="1" customFormat="1" ht="44.25" customHeight="1">
      <c r="B198" s="32"/>
      <c r="C198" s="138" t="s">
        <v>451</v>
      </c>
      <c r="D198" s="138" t="s">
        <v>264</v>
      </c>
      <c r="E198" s="139" t="s">
        <v>5866</v>
      </c>
      <c r="F198" s="140" t="s">
        <v>5867</v>
      </c>
      <c r="G198" s="141" t="s">
        <v>303</v>
      </c>
      <c r="H198" s="142">
        <v>6.84</v>
      </c>
      <c r="I198" s="143"/>
      <c r="J198" s="142">
        <f>ROUND(I198*H198,2)</f>
        <v>0</v>
      </c>
      <c r="K198" s="140" t="s">
        <v>267</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5965</v>
      </c>
    </row>
    <row r="199" spans="2:51" s="12" customFormat="1" ht="11.25">
      <c r="B199" s="150"/>
      <c r="D199" s="151" t="s">
        <v>270</v>
      </c>
      <c r="F199" s="153" t="s">
        <v>5966</v>
      </c>
      <c r="H199" s="154">
        <v>6.84</v>
      </c>
      <c r="I199" s="155"/>
      <c r="L199" s="150"/>
      <c r="M199" s="156"/>
      <c r="T199" s="157"/>
      <c r="AT199" s="152" t="s">
        <v>270</v>
      </c>
      <c r="AU199" s="152" t="s">
        <v>87</v>
      </c>
      <c r="AV199" s="12" t="s">
        <v>87</v>
      </c>
      <c r="AW199" s="12" t="s">
        <v>4</v>
      </c>
      <c r="AX199" s="12" t="s">
        <v>85</v>
      </c>
      <c r="AY199" s="152" t="s">
        <v>262</v>
      </c>
    </row>
    <row r="200" spans="2:65" s="1" customFormat="1" ht="44.25" customHeight="1">
      <c r="B200" s="32"/>
      <c r="C200" s="138" t="s">
        <v>189</v>
      </c>
      <c r="D200" s="138" t="s">
        <v>264</v>
      </c>
      <c r="E200" s="139" t="s">
        <v>5870</v>
      </c>
      <c r="F200" s="140" t="s">
        <v>5871</v>
      </c>
      <c r="G200" s="141" t="s">
        <v>303</v>
      </c>
      <c r="H200" s="142">
        <v>0.36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5967</v>
      </c>
    </row>
    <row r="201" spans="2:63" s="11" customFormat="1" ht="22.9" customHeight="1">
      <c r="B201" s="126"/>
      <c r="D201" s="127" t="s">
        <v>76</v>
      </c>
      <c r="E201" s="136" t="s">
        <v>753</v>
      </c>
      <c r="F201" s="136" t="s">
        <v>754</v>
      </c>
      <c r="I201" s="129"/>
      <c r="J201" s="137">
        <f>BK201</f>
        <v>0</v>
      </c>
      <c r="L201" s="126"/>
      <c r="M201" s="131"/>
      <c r="P201" s="132">
        <f>SUM(P202:P205)</f>
        <v>0</v>
      </c>
      <c r="R201" s="132">
        <f>SUM(R202:R205)</f>
        <v>0</v>
      </c>
      <c r="T201" s="133">
        <f>SUM(T202:T205)</f>
        <v>0</v>
      </c>
      <c r="AR201" s="127" t="s">
        <v>85</v>
      </c>
      <c r="AT201" s="134" t="s">
        <v>76</v>
      </c>
      <c r="AU201" s="134" t="s">
        <v>85</v>
      </c>
      <c r="AY201" s="127" t="s">
        <v>262</v>
      </c>
      <c r="BK201" s="135">
        <f>SUM(BK202:BK205)</f>
        <v>0</v>
      </c>
    </row>
    <row r="202" spans="2:65" s="1" customFormat="1" ht="24.2" customHeight="1">
      <c r="B202" s="32"/>
      <c r="C202" s="138" t="s">
        <v>459</v>
      </c>
      <c r="D202" s="138" t="s">
        <v>264</v>
      </c>
      <c r="E202" s="139" t="s">
        <v>5873</v>
      </c>
      <c r="F202" s="140" t="s">
        <v>5874</v>
      </c>
      <c r="G202" s="141" t="s">
        <v>303</v>
      </c>
      <c r="H202" s="142">
        <v>184.68</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5968</v>
      </c>
    </row>
    <row r="203" spans="2:51" s="12" customFormat="1" ht="11.25">
      <c r="B203" s="150"/>
      <c r="D203" s="151" t="s">
        <v>270</v>
      </c>
      <c r="E203" s="152" t="s">
        <v>1</v>
      </c>
      <c r="F203" s="153" t="s">
        <v>5969</v>
      </c>
      <c r="H203" s="154">
        <v>184.68</v>
      </c>
      <c r="I203" s="155"/>
      <c r="L203" s="150"/>
      <c r="M203" s="156"/>
      <c r="T203" s="157"/>
      <c r="AT203" s="152" t="s">
        <v>270</v>
      </c>
      <c r="AU203" s="152" t="s">
        <v>87</v>
      </c>
      <c r="AV203" s="12" t="s">
        <v>87</v>
      </c>
      <c r="AW203" s="12" t="s">
        <v>32</v>
      </c>
      <c r="AX203" s="12" t="s">
        <v>85</v>
      </c>
      <c r="AY203" s="152" t="s">
        <v>262</v>
      </c>
    </row>
    <row r="204" spans="2:65" s="1" customFormat="1" ht="55.5" customHeight="1">
      <c r="B204" s="32"/>
      <c r="C204" s="138" t="s">
        <v>467</v>
      </c>
      <c r="D204" s="138" t="s">
        <v>264</v>
      </c>
      <c r="E204" s="139" t="s">
        <v>5970</v>
      </c>
      <c r="F204" s="140" t="s">
        <v>5971</v>
      </c>
      <c r="G204" s="141" t="s">
        <v>303</v>
      </c>
      <c r="H204" s="142">
        <v>4.38</v>
      </c>
      <c r="I204" s="143"/>
      <c r="J204" s="142">
        <f>ROUND(I204*H204,2)</f>
        <v>0</v>
      </c>
      <c r="K204" s="140" t="s">
        <v>267</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5972</v>
      </c>
    </row>
    <row r="205" spans="2:51" s="12" customFormat="1" ht="11.25">
      <c r="B205" s="150"/>
      <c r="D205" s="151" t="s">
        <v>270</v>
      </c>
      <c r="E205" s="152" t="s">
        <v>1</v>
      </c>
      <c r="F205" s="153" t="s">
        <v>5973</v>
      </c>
      <c r="H205" s="154">
        <v>4.38</v>
      </c>
      <c r="I205" s="155"/>
      <c r="L205" s="150"/>
      <c r="M205" s="199"/>
      <c r="N205" s="200"/>
      <c r="O205" s="200"/>
      <c r="P205" s="200"/>
      <c r="Q205" s="200"/>
      <c r="R205" s="200"/>
      <c r="S205" s="200"/>
      <c r="T205" s="201"/>
      <c r="AT205" s="152" t="s">
        <v>270</v>
      </c>
      <c r="AU205" s="152" t="s">
        <v>87</v>
      </c>
      <c r="AV205" s="12" t="s">
        <v>87</v>
      </c>
      <c r="AW205" s="12" t="s">
        <v>32</v>
      </c>
      <c r="AX205" s="12" t="s">
        <v>85</v>
      </c>
      <c r="AY205" s="152" t="s">
        <v>262</v>
      </c>
    </row>
    <row r="206" spans="2:12" s="1" customFormat="1" ht="6.95" customHeight="1">
      <c r="B206" s="44"/>
      <c r="C206" s="45"/>
      <c r="D206" s="45"/>
      <c r="E206" s="45"/>
      <c r="F206" s="45"/>
      <c r="G206" s="45"/>
      <c r="H206" s="45"/>
      <c r="I206" s="45"/>
      <c r="J206" s="45"/>
      <c r="K206" s="45"/>
      <c r="L206" s="32"/>
    </row>
  </sheetData>
  <sheetProtection algorithmName="SHA-512" hashValue="UINmvvEH8TfK+5VMP40304BlRGQDzHMYkAAfQhsLKpWIEhAz4g+Ndwn/Grs5S28fMpYlPxH9uP+9FJLjUnawcA==" saltValue="Gy9KVaVJ1LVkUXl7oYUU+D5ER0ILwHhIgkuV9mhZH3WCnvlIJpRkf7AZGcQkO2VbsavsnTI3gJ5zXRBAmcwIzA==" spinCount="100000" sheet="1" objects="1" scenarios="1" formatColumns="0" formatRows="0" autoFilter="0"/>
  <autoFilter ref="C123:K20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1"/>
      <c r="M2" s="241"/>
      <c r="N2" s="241"/>
      <c r="O2" s="241"/>
      <c r="P2" s="241"/>
      <c r="Q2" s="241"/>
      <c r="R2" s="241"/>
      <c r="S2" s="241"/>
      <c r="T2" s="241"/>
      <c r="U2" s="241"/>
      <c r="V2" s="241"/>
      <c r="AT2" s="17" t="s">
        <v>147</v>
      </c>
      <c r="AZ2" s="93" t="s">
        <v>5974</v>
      </c>
      <c r="BA2" s="93" t="s">
        <v>5975</v>
      </c>
      <c r="BB2" s="93" t="s">
        <v>706</v>
      </c>
      <c r="BC2" s="93" t="s">
        <v>268</v>
      </c>
      <c r="BD2" s="93" t="s">
        <v>103</v>
      </c>
    </row>
    <row r="3" spans="2:56" ht="6.95" customHeight="1">
      <c r="B3" s="18"/>
      <c r="C3" s="19"/>
      <c r="D3" s="19"/>
      <c r="E3" s="19"/>
      <c r="F3" s="19"/>
      <c r="G3" s="19"/>
      <c r="H3" s="19"/>
      <c r="I3" s="19"/>
      <c r="J3" s="19"/>
      <c r="K3" s="19"/>
      <c r="L3" s="20"/>
      <c r="AT3" s="17" t="s">
        <v>87</v>
      </c>
      <c r="AZ3" s="93" t="s">
        <v>5976</v>
      </c>
      <c r="BA3" s="93" t="s">
        <v>5977</v>
      </c>
      <c r="BB3" s="93" t="s">
        <v>706</v>
      </c>
      <c r="BC3" s="93" t="s">
        <v>359</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5978</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ROUND((SUM(BE128:BE522)),2)</f>
        <v>0</v>
      </c>
      <c r="I33" s="98">
        <v>0.21</v>
      </c>
      <c r="J33" s="86">
        <f>ROUND(((SUM(BE128:BE522))*I33),2)</f>
        <v>0</v>
      </c>
      <c r="L33" s="32"/>
    </row>
    <row r="34" spans="2:12" s="1" customFormat="1" ht="14.45" customHeight="1">
      <c r="B34" s="32"/>
      <c r="E34" s="27" t="s">
        <v>43</v>
      </c>
      <c r="F34" s="86">
        <f>ROUND((SUM(BF128:BF522)),2)</f>
        <v>0</v>
      </c>
      <c r="I34" s="98">
        <v>0.15</v>
      </c>
      <c r="J34" s="86">
        <f>ROUND(((SUM(BF128:BF522))*I34),2)</f>
        <v>0</v>
      </c>
      <c r="L34" s="32"/>
    </row>
    <row r="35" spans="2:12" s="1" customFormat="1" ht="14.45" customHeight="1" hidden="1">
      <c r="B35" s="32"/>
      <c r="E35" s="27" t="s">
        <v>44</v>
      </c>
      <c r="F35" s="86">
        <f>ROUND((SUM(BG128:BG522)),2)</f>
        <v>0</v>
      </c>
      <c r="I35" s="98">
        <v>0.21</v>
      </c>
      <c r="J35" s="86">
        <f>0</f>
        <v>0</v>
      </c>
      <c r="L35" s="32"/>
    </row>
    <row r="36" spans="2:12" s="1" customFormat="1" ht="14.45" customHeight="1" hidden="1">
      <c r="B36" s="32"/>
      <c r="E36" s="27" t="s">
        <v>45</v>
      </c>
      <c r="F36" s="86">
        <f>ROUND((SUM(BH128:BH522)),2)</f>
        <v>0</v>
      </c>
      <c r="I36" s="98">
        <v>0.15</v>
      </c>
      <c r="J36" s="86">
        <f>0</f>
        <v>0</v>
      </c>
      <c r="L36" s="32"/>
    </row>
    <row r="37" spans="2:12" s="1" customFormat="1" ht="14.45" customHeight="1" hidden="1">
      <c r="B37" s="32"/>
      <c r="E37" s="27" t="s">
        <v>46</v>
      </c>
      <c r="F37" s="86">
        <f>ROUND((SUM(BI128:BI522)),2)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SAD - Sadové úpravy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5979</v>
      </c>
      <c r="E97" s="112"/>
      <c r="F97" s="112"/>
      <c r="G97" s="112"/>
      <c r="H97" s="112"/>
      <c r="I97" s="112"/>
      <c r="J97" s="113">
        <f>J129</f>
        <v>0</v>
      </c>
      <c r="L97" s="110"/>
    </row>
    <row r="98" spans="2:12" s="8" customFormat="1" ht="24.95" customHeight="1">
      <c r="B98" s="110"/>
      <c r="D98" s="111" t="s">
        <v>5980</v>
      </c>
      <c r="E98" s="112"/>
      <c r="F98" s="112"/>
      <c r="G98" s="112"/>
      <c r="H98" s="112"/>
      <c r="I98" s="112"/>
      <c r="J98" s="113">
        <f>J139</f>
        <v>0</v>
      </c>
      <c r="L98" s="110"/>
    </row>
    <row r="99" spans="2:12" s="8" customFormat="1" ht="24.95" customHeight="1">
      <c r="B99" s="110"/>
      <c r="D99" s="111" t="s">
        <v>5981</v>
      </c>
      <c r="E99" s="112"/>
      <c r="F99" s="112"/>
      <c r="G99" s="112"/>
      <c r="H99" s="112"/>
      <c r="I99" s="112"/>
      <c r="J99" s="113">
        <f>J184</f>
        <v>0</v>
      </c>
      <c r="L99" s="110"/>
    </row>
    <row r="100" spans="2:12" s="8" customFormat="1" ht="24.95" customHeight="1">
      <c r="B100" s="110"/>
      <c r="D100" s="111" t="s">
        <v>5982</v>
      </c>
      <c r="E100" s="112"/>
      <c r="F100" s="112"/>
      <c r="G100" s="112"/>
      <c r="H100" s="112"/>
      <c r="I100" s="112"/>
      <c r="J100" s="113">
        <f>J215</f>
        <v>0</v>
      </c>
      <c r="L100" s="110"/>
    </row>
    <row r="101" spans="2:12" s="8" customFormat="1" ht="24.95" customHeight="1">
      <c r="B101" s="110"/>
      <c r="D101" s="111" t="s">
        <v>5983</v>
      </c>
      <c r="E101" s="112"/>
      <c r="F101" s="112"/>
      <c r="G101" s="112"/>
      <c r="H101" s="112"/>
      <c r="I101" s="112"/>
      <c r="J101" s="113">
        <f>J270</f>
        <v>0</v>
      </c>
      <c r="L101" s="110"/>
    </row>
    <row r="102" spans="2:12" s="8" customFormat="1" ht="24.95" customHeight="1">
      <c r="B102" s="110"/>
      <c r="D102" s="111" t="s">
        <v>5984</v>
      </c>
      <c r="E102" s="112"/>
      <c r="F102" s="112"/>
      <c r="G102" s="112"/>
      <c r="H102" s="112"/>
      <c r="I102" s="112"/>
      <c r="J102" s="113">
        <f>J293</f>
        <v>0</v>
      </c>
      <c r="L102" s="110"/>
    </row>
    <row r="103" spans="2:12" s="8" customFormat="1" ht="24.95" customHeight="1">
      <c r="B103" s="110"/>
      <c r="D103" s="111" t="s">
        <v>5985</v>
      </c>
      <c r="E103" s="112"/>
      <c r="F103" s="112"/>
      <c r="G103" s="112"/>
      <c r="H103" s="112"/>
      <c r="I103" s="112"/>
      <c r="J103" s="113">
        <f>J320</f>
        <v>0</v>
      </c>
      <c r="L103" s="110"/>
    </row>
    <row r="104" spans="2:12" s="8" customFormat="1" ht="24.95" customHeight="1">
      <c r="B104" s="110"/>
      <c r="D104" s="111" t="s">
        <v>5986</v>
      </c>
      <c r="E104" s="112"/>
      <c r="F104" s="112"/>
      <c r="G104" s="112"/>
      <c r="H104" s="112"/>
      <c r="I104" s="112"/>
      <c r="J104" s="113">
        <f>J367</f>
        <v>0</v>
      </c>
      <c r="L104" s="110"/>
    </row>
    <row r="105" spans="2:12" s="8" customFormat="1" ht="24.95" customHeight="1">
      <c r="B105" s="110"/>
      <c r="D105" s="111" t="s">
        <v>5987</v>
      </c>
      <c r="E105" s="112"/>
      <c r="F105" s="112"/>
      <c r="G105" s="112"/>
      <c r="H105" s="112"/>
      <c r="I105" s="112"/>
      <c r="J105" s="113">
        <f>J409</f>
        <v>0</v>
      </c>
      <c r="L105" s="110"/>
    </row>
    <row r="106" spans="2:12" s="8" customFormat="1" ht="24.95" customHeight="1">
      <c r="B106" s="110"/>
      <c r="D106" s="111" t="s">
        <v>5988</v>
      </c>
      <c r="E106" s="112"/>
      <c r="F106" s="112"/>
      <c r="G106" s="112"/>
      <c r="H106" s="112"/>
      <c r="I106" s="112"/>
      <c r="J106" s="113">
        <f>J419</f>
        <v>0</v>
      </c>
      <c r="L106" s="110"/>
    </row>
    <row r="107" spans="2:12" s="8" customFormat="1" ht="24.95" customHeight="1">
      <c r="B107" s="110"/>
      <c r="D107" s="111" t="s">
        <v>5989</v>
      </c>
      <c r="E107" s="112"/>
      <c r="F107" s="112"/>
      <c r="G107" s="112"/>
      <c r="H107" s="112"/>
      <c r="I107" s="112"/>
      <c r="J107" s="113">
        <f>J427</f>
        <v>0</v>
      </c>
      <c r="L107" s="110"/>
    </row>
    <row r="108" spans="2:12" s="8" customFormat="1" ht="24.95" customHeight="1">
      <c r="B108" s="110"/>
      <c r="D108" s="111" t="s">
        <v>5990</v>
      </c>
      <c r="E108" s="112"/>
      <c r="F108" s="112"/>
      <c r="G108" s="112"/>
      <c r="H108" s="112"/>
      <c r="I108" s="112"/>
      <c r="J108" s="113">
        <f>J468</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s="1" customFormat="1" ht="12" customHeight="1">
      <c r="B119" s="32"/>
      <c r="C119" s="27" t="s">
        <v>164</v>
      </c>
      <c r="L119" s="32"/>
    </row>
    <row r="120" spans="2:12" s="1" customFormat="1" ht="16.5" customHeight="1">
      <c r="B120" s="32"/>
      <c r="E120" s="213" t="str">
        <f>E9</f>
        <v>SAD - Sadové úpravy</v>
      </c>
      <c r="F120" s="258"/>
      <c r="G120" s="258"/>
      <c r="H120" s="258"/>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25. 10. 2023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P129+P139+P184+P215+P270+P293+P320+P367+P409+P419+P427+P468</f>
        <v>0</v>
      </c>
      <c r="Q128" s="53"/>
      <c r="R128" s="123">
        <f>R129+R139+R184+R215+R270+R293+R320+R367+R409+R419+R427+R468</f>
        <v>13.682507600000003</v>
      </c>
      <c r="S128" s="53"/>
      <c r="T128" s="124">
        <f>T129+T139+T184+T215+T270+T293+T320+T367+T409+T419+T427+T468</f>
        <v>0</v>
      </c>
      <c r="AT128" s="17" t="s">
        <v>76</v>
      </c>
      <c r="AU128" s="17" t="s">
        <v>220</v>
      </c>
      <c r="BK128" s="125">
        <f>BK129+BK139+BK184+BK215+BK270+BK293+BK320+BK367+BK409+BK419+BK427+BK468</f>
        <v>0</v>
      </c>
    </row>
    <row r="129" spans="2:63" s="11" customFormat="1" ht="25.9" customHeight="1">
      <c r="B129" s="126"/>
      <c r="D129" s="127" t="s">
        <v>76</v>
      </c>
      <c r="E129" s="128" t="s">
        <v>5991</v>
      </c>
      <c r="F129" s="128" t="s">
        <v>5992</v>
      </c>
      <c r="I129" s="129"/>
      <c r="J129" s="130">
        <f>BK129</f>
        <v>0</v>
      </c>
      <c r="L129" s="126"/>
      <c r="M129" s="131"/>
      <c r="P129" s="132">
        <f>SUM(P130:P138)</f>
        <v>0</v>
      </c>
      <c r="R129" s="132">
        <f>SUM(R130:R138)</f>
        <v>0</v>
      </c>
      <c r="T129" s="133">
        <f>SUM(T130:T138)</f>
        <v>0</v>
      </c>
      <c r="AR129" s="127" t="s">
        <v>85</v>
      </c>
      <c r="AT129" s="134" t="s">
        <v>76</v>
      </c>
      <c r="AU129" s="134" t="s">
        <v>77</v>
      </c>
      <c r="AY129" s="127" t="s">
        <v>262</v>
      </c>
      <c r="BK129" s="135">
        <f>SUM(BK130:BK138)</f>
        <v>0</v>
      </c>
    </row>
    <row r="130" spans="2:65" s="1" customFormat="1" ht="33" customHeight="1">
      <c r="B130" s="32"/>
      <c r="C130" s="138" t="s">
        <v>85</v>
      </c>
      <c r="D130" s="138" t="s">
        <v>264</v>
      </c>
      <c r="E130" s="139" t="s">
        <v>5993</v>
      </c>
      <c r="F130" s="140" t="s">
        <v>5994</v>
      </c>
      <c r="G130" s="141" t="s">
        <v>684</v>
      </c>
      <c r="H130" s="142">
        <v>1</v>
      </c>
      <c r="I130" s="143"/>
      <c r="J130" s="142">
        <f aca="true" t="shared" si="0" ref="J130:J138">ROUND(I130*H130,2)</f>
        <v>0</v>
      </c>
      <c r="K130" s="140" t="s">
        <v>1</v>
      </c>
      <c r="L130" s="32"/>
      <c r="M130" s="144" t="s">
        <v>1</v>
      </c>
      <c r="N130" s="145" t="s">
        <v>42</v>
      </c>
      <c r="P130" s="146">
        <f aca="true" t="shared" si="1" ref="P130:P138">O130*H130</f>
        <v>0</v>
      </c>
      <c r="Q130" s="146">
        <v>0</v>
      </c>
      <c r="R130" s="146">
        <f aca="true" t="shared" si="2" ref="R130:R138">Q130*H130</f>
        <v>0</v>
      </c>
      <c r="S130" s="146">
        <v>0</v>
      </c>
      <c r="T130" s="147">
        <f aca="true" t="shared" si="3" ref="T130:T138">S130*H130</f>
        <v>0</v>
      </c>
      <c r="AR130" s="148" t="s">
        <v>268</v>
      </c>
      <c r="AT130" s="148" t="s">
        <v>264</v>
      </c>
      <c r="AU130" s="148" t="s">
        <v>85</v>
      </c>
      <c r="AY130" s="17" t="s">
        <v>262</v>
      </c>
      <c r="BE130" s="149">
        <f aca="true" t="shared" si="4" ref="BE130:BE138">IF(N130="základní",J130,0)</f>
        <v>0</v>
      </c>
      <c r="BF130" s="149">
        <f aca="true" t="shared" si="5" ref="BF130:BF138">IF(N130="snížená",J130,0)</f>
        <v>0</v>
      </c>
      <c r="BG130" s="149">
        <f aca="true" t="shared" si="6" ref="BG130:BG138">IF(N130="zákl. přenesená",J130,0)</f>
        <v>0</v>
      </c>
      <c r="BH130" s="149">
        <f aca="true" t="shared" si="7" ref="BH130:BH138">IF(N130="sníž. přenesená",J130,0)</f>
        <v>0</v>
      </c>
      <c r="BI130" s="149">
        <f aca="true" t="shared" si="8" ref="BI130:BI138">IF(N130="nulová",J130,0)</f>
        <v>0</v>
      </c>
      <c r="BJ130" s="17" t="s">
        <v>85</v>
      </c>
      <c r="BK130" s="149">
        <f aca="true" t="shared" si="9" ref="BK130:BK138">ROUND(I130*H130,2)</f>
        <v>0</v>
      </c>
      <c r="BL130" s="17" t="s">
        <v>268</v>
      </c>
      <c r="BM130" s="148" t="s">
        <v>5995</v>
      </c>
    </row>
    <row r="131" spans="2:65" s="1" customFormat="1" ht="33" customHeight="1">
      <c r="B131" s="32"/>
      <c r="C131" s="138" t="s">
        <v>87</v>
      </c>
      <c r="D131" s="138" t="s">
        <v>264</v>
      </c>
      <c r="E131" s="139" t="s">
        <v>5996</v>
      </c>
      <c r="F131" s="140" t="s">
        <v>5997</v>
      </c>
      <c r="G131" s="141" t="s">
        <v>684</v>
      </c>
      <c r="H131" s="142">
        <v>1</v>
      </c>
      <c r="I131" s="143"/>
      <c r="J131" s="142">
        <f t="shared" si="0"/>
        <v>0</v>
      </c>
      <c r="K131" s="140" t="s">
        <v>1</v>
      </c>
      <c r="L131" s="32"/>
      <c r="M131" s="144" t="s">
        <v>1</v>
      </c>
      <c r="N131" s="145" t="s">
        <v>42</v>
      </c>
      <c r="P131" s="146">
        <f t="shared" si="1"/>
        <v>0</v>
      </c>
      <c r="Q131" s="146">
        <v>0</v>
      </c>
      <c r="R131" s="146">
        <f t="shared" si="2"/>
        <v>0</v>
      </c>
      <c r="S131" s="146">
        <v>0</v>
      </c>
      <c r="T131" s="147">
        <f t="shared" si="3"/>
        <v>0</v>
      </c>
      <c r="AR131" s="148" t="s">
        <v>268</v>
      </c>
      <c r="AT131" s="148" t="s">
        <v>264</v>
      </c>
      <c r="AU131" s="148" t="s">
        <v>85</v>
      </c>
      <c r="AY131" s="17" t="s">
        <v>262</v>
      </c>
      <c r="BE131" s="149">
        <f t="shared" si="4"/>
        <v>0</v>
      </c>
      <c r="BF131" s="149">
        <f t="shared" si="5"/>
        <v>0</v>
      </c>
      <c r="BG131" s="149">
        <f t="shared" si="6"/>
        <v>0</v>
      </c>
      <c r="BH131" s="149">
        <f t="shared" si="7"/>
        <v>0</v>
      </c>
      <c r="BI131" s="149">
        <f t="shared" si="8"/>
        <v>0</v>
      </c>
      <c r="BJ131" s="17" t="s">
        <v>85</v>
      </c>
      <c r="BK131" s="149">
        <f t="shared" si="9"/>
        <v>0</v>
      </c>
      <c r="BL131" s="17" t="s">
        <v>268</v>
      </c>
      <c r="BM131" s="148" t="s">
        <v>5998</v>
      </c>
    </row>
    <row r="132" spans="2:65" s="1" customFormat="1" ht="37.9" customHeight="1">
      <c r="B132" s="32"/>
      <c r="C132" s="138" t="s">
        <v>103</v>
      </c>
      <c r="D132" s="138" t="s">
        <v>264</v>
      </c>
      <c r="E132" s="139" t="s">
        <v>5999</v>
      </c>
      <c r="F132" s="140" t="s">
        <v>6000</v>
      </c>
      <c r="G132" s="141" t="s">
        <v>684</v>
      </c>
      <c r="H132" s="142">
        <v>1</v>
      </c>
      <c r="I132" s="143"/>
      <c r="J132" s="142">
        <f t="shared" si="0"/>
        <v>0</v>
      </c>
      <c r="K132" s="140" t="s">
        <v>1</v>
      </c>
      <c r="L132" s="32"/>
      <c r="M132" s="144" t="s">
        <v>1</v>
      </c>
      <c r="N132" s="145" t="s">
        <v>42</v>
      </c>
      <c r="P132" s="146">
        <f t="shared" si="1"/>
        <v>0</v>
      </c>
      <c r="Q132" s="146">
        <v>0</v>
      </c>
      <c r="R132" s="146">
        <f t="shared" si="2"/>
        <v>0</v>
      </c>
      <c r="S132" s="146">
        <v>0</v>
      </c>
      <c r="T132" s="147">
        <f t="shared" si="3"/>
        <v>0</v>
      </c>
      <c r="AR132" s="148" t="s">
        <v>268</v>
      </c>
      <c r="AT132" s="148" t="s">
        <v>264</v>
      </c>
      <c r="AU132" s="148" t="s">
        <v>85</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6001</v>
      </c>
    </row>
    <row r="133" spans="2:65" s="1" customFormat="1" ht="24.2" customHeight="1">
      <c r="B133" s="32"/>
      <c r="C133" s="138" t="s">
        <v>268</v>
      </c>
      <c r="D133" s="138" t="s">
        <v>264</v>
      </c>
      <c r="E133" s="139" t="s">
        <v>6002</v>
      </c>
      <c r="F133" s="140" t="s">
        <v>6003</v>
      </c>
      <c r="G133" s="141" t="s">
        <v>684</v>
      </c>
      <c r="H133" s="142">
        <v>2</v>
      </c>
      <c r="I133" s="143"/>
      <c r="J133" s="142">
        <f t="shared" si="0"/>
        <v>0</v>
      </c>
      <c r="K133" s="140" t="s">
        <v>267</v>
      </c>
      <c r="L133" s="32"/>
      <c r="M133" s="144" t="s">
        <v>1</v>
      </c>
      <c r="N133" s="145" t="s">
        <v>42</v>
      </c>
      <c r="P133" s="146">
        <f t="shared" si="1"/>
        <v>0</v>
      </c>
      <c r="Q133" s="146">
        <v>0</v>
      </c>
      <c r="R133" s="146">
        <f t="shared" si="2"/>
        <v>0</v>
      </c>
      <c r="S133" s="146">
        <v>0</v>
      </c>
      <c r="T133" s="147">
        <f t="shared" si="3"/>
        <v>0</v>
      </c>
      <c r="AR133" s="148" t="s">
        <v>268</v>
      </c>
      <c r="AT133" s="148" t="s">
        <v>264</v>
      </c>
      <c r="AU133" s="148" t="s">
        <v>85</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6004</v>
      </c>
    </row>
    <row r="134" spans="2:65" s="1" customFormat="1" ht="101.25" customHeight="1">
      <c r="B134" s="32"/>
      <c r="C134" s="138" t="s">
        <v>295</v>
      </c>
      <c r="D134" s="138" t="s">
        <v>264</v>
      </c>
      <c r="E134" s="139" t="s">
        <v>6005</v>
      </c>
      <c r="F134" s="140" t="s">
        <v>6006</v>
      </c>
      <c r="G134" s="141" t="s">
        <v>552</v>
      </c>
      <c r="H134" s="142">
        <v>3</v>
      </c>
      <c r="I134" s="143"/>
      <c r="J134" s="142">
        <f t="shared" si="0"/>
        <v>0</v>
      </c>
      <c r="K134" s="140" t="s">
        <v>1</v>
      </c>
      <c r="L134" s="32"/>
      <c r="M134" s="144" t="s">
        <v>1</v>
      </c>
      <c r="N134" s="145" t="s">
        <v>42</v>
      </c>
      <c r="P134" s="146">
        <f t="shared" si="1"/>
        <v>0</v>
      </c>
      <c r="Q134" s="146">
        <v>0</v>
      </c>
      <c r="R134" s="146">
        <f t="shared" si="2"/>
        <v>0</v>
      </c>
      <c r="S134" s="146">
        <v>0</v>
      </c>
      <c r="T134" s="147">
        <f t="shared" si="3"/>
        <v>0</v>
      </c>
      <c r="AR134" s="148" t="s">
        <v>268</v>
      </c>
      <c r="AT134" s="148" t="s">
        <v>264</v>
      </c>
      <c r="AU134" s="148" t="s">
        <v>85</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6007</v>
      </c>
    </row>
    <row r="135" spans="2:65" s="1" customFormat="1" ht="16.5" customHeight="1">
      <c r="B135" s="32"/>
      <c r="C135" s="138" t="s">
        <v>312</v>
      </c>
      <c r="D135" s="138" t="s">
        <v>264</v>
      </c>
      <c r="E135" s="139" t="s">
        <v>6008</v>
      </c>
      <c r="F135" s="140" t="s">
        <v>6009</v>
      </c>
      <c r="G135" s="141" t="s">
        <v>552</v>
      </c>
      <c r="H135" s="142">
        <v>5</v>
      </c>
      <c r="I135" s="143"/>
      <c r="J135" s="142">
        <f t="shared" si="0"/>
        <v>0</v>
      </c>
      <c r="K135" s="140" t="s">
        <v>1</v>
      </c>
      <c r="L135" s="32"/>
      <c r="M135" s="144" t="s">
        <v>1</v>
      </c>
      <c r="N135" s="145" t="s">
        <v>42</v>
      </c>
      <c r="P135" s="146">
        <f t="shared" si="1"/>
        <v>0</v>
      </c>
      <c r="Q135" s="146">
        <v>0</v>
      </c>
      <c r="R135" s="146">
        <f t="shared" si="2"/>
        <v>0</v>
      </c>
      <c r="S135" s="146">
        <v>0</v>
      </c>
      <c r="T135" s="147">
        <f t="shared" si="3"/>
        <v>0</v>
      </c>
      <c r="AR135" s="148" t="s">
        <v>268</v>
      </c>
      <c r="AT135" s="148" t="s">
        <v>264</v>
      </c>
      <c r="AU135" s="148" t="s">
        <v>85</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6010</v>
      </c>
    </row>
    <row r="136" spans="2:65" s="1" customFormat="1" ht="33" customHeight="1">
      <c r="B136" s="32"/>
      <c r="C136" s="138" t="s">
        <v>317</v>
      </c>
      <c r="D136" s="138" t="s">
        <v>264</v>
      </c>
      <c r="E136" s="139" t="s">
        <v>6011</v>
      </c>
      <c r="F136" s="140" t="s">
        <v>6012</v>
      </c>
      <c r="G136" s="141" t="s">
        <v>152</v>
      </c>
      <c r="H136" s="142">
        <v>6</v>
      </c>
      <c r="I136" s="143"/>
      <c r="J136" s="142">
        <f t="shared" si="0"/>
        <v>0</v>
      </c>
      <c r="K136" s="140" t="s">
        <v>1</v>
      </c>
      <c r="L136" s="32"/>
      <c r="M136" s="144" t="s">
        <v>1</v>
      </c>
      <c r="N136" s="145" t="s">
        <v>42</v>
      </c>
      <c r="P136" s="146">
        <f t="shared" si="1"/>
        <v>0</v>
      </c>
      <c r="Q136" s="146">
        <v>0</v>
      </c>
      <c r="R136" s="146">
        <f t="shared" si="2"/>
        <v>0</v>
      </c>
      <c r="S136" s="146">
        <v>0</v>
      </c>
      <c r="T136" s="147">
        <f t="shared" si="3"/>
        <v>0</v>
      </c>
      <c r="AR136" s="148" t="s">
        <v>268</v>
      </c>
      <c r="AT136" s="148" t="s">
        <v>264</v>
      </c>
      <c r="AU136" s="148" t="s">
        <v>85</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6013</v>
      </c>
    </row>
    <row r="137" spans="2:65" s="1" customFormat="1" ht="24.2" customHeight="1">
      <c r="B137" s="32"/>
      <c r="C137" s="138" t="s">
        <v>304</v>
      </c>
      <c r="D137" s="138" t="s">
        <v>264</v>
      </c>
      <c r="E137" s="139" t="s">
        <v>6014</v>
      </c>
      <c r="F137" s="140" t="s">
        <v>6015</v>
      </c>
      <c r="G137" s="141" t="s">
        <v>152</v>
      </c>
      <c r="H137" s="142">
        <v>6</v>
      </c>
      <c r="I137" s="143"/>
      <c r="J137" s="142">
        <f t="shared" si="0"/>
        <v>0</v>
      </c>
      <c r="K137" s="140" t="s">
        <v>1</v>
      </c>
      <c r="L137" s="32"/>
      <c r="M137" s="144" t="s">
        <v>1</v>
      </c>
      <c r="N137" s="145" t="s">
        <v>42</v>
      </c>
      <c r="P137" s="146">
        <f t="shared" si="1"/>
        <v>0</v>
      </c>
      <c r="Q137" s="146">
        <v>0</v>
      </c>
      <c r="R137" s="146">
        <f t="shared" si="2"/>
        <v>0</v>
      </c>
      <c r="S137" s="146">
        <v>0</v>
      </c>
      <c r="T137" s="147">
        <f t="shared" si="3"/>
        <v>0</v>
      </c>
      <c r="AR137" s="148" t="s">
        <v>268</v>
      </c>
      <c r="AT137" s="148" t="s">
        <v>264</v>
      </c>
      <c r="AU137" s="148" t="s">
        <v>85</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6016</v>
      </c>
    </row>
    <row r="138" spans="2:65" s="1" customFormat="1" ht="24.2" customHeight="1">
      <c r="B138" s="32"/>
      <c r="C138" s="138" t="s">
        <v>325</v>
      </c>
      <c r="D138" s="138" t="s">
        <v>264</v>
      </c>
      <c r="E138" s="139" t="s">
        <v>6017</v>
      </c>
      <c r="F138" s="140" t="s">
        <v>6018</v>
      </c>
      <c r="G138" s="141" t="s">
        <v>152</v>
      </c>
      <c r="H138" s="142">
        <v>6</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268</v>
      </c>
      <c r="AT138" s="148" t="s">
        <v>264</v>
      </c>
      <c r="AU138" s="148" t="s">
        <v>85</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6019</v>
      </c>
    </row>
    <row r="139" spans="2:63" s="11" customFormat="1" ht="25.9" customHeight="1">
      <c r="B139" s="126"/>
      <c r="D139" s="127" t="s">
        <v>76</v>
      </c>
      <c r="E139" s="128" t="s">
        <v>6020</v>
      </c>
      <c r="F139" s="128" t="s">
        <v>6021</v>
      </c>
      <c r="I139" s="129"/>
      <c r="J139" s="130">
        <f>BK139</f>
        <v>0</v>
      </c>
      <c r="L139" s="126"/>
      <c r="M139" s="131"/>
      <c r="P139" s="132">
        <f>SUM(P140:P183)</f>
        <v>0</v>
      </c>
      <c r="R139" s="132">
        <f>SUM(R140:R183)</f>
        <v>4.636007</v>
      </c>
      <c r="T139" s="133">
        <f>SUM(T140:T183)</f>
        <v>0</v>
      </c>
      <c r="AR139" s="127" t="s">
        <v>85</v>
      </c>
      <c r="AT139" s="134" t="s">
        <v>76</v>
      </c>
      <c r="AU139" s="134" t="s">
        <v>77</v>
      </c>
      <c r="AY139" s="127" t="s">
        <v>262</v>
      </c>
      <c r="BK139" s="135">
        <f>SUM(BK140:BK183)</f>
        <v>0</v>
      </c>
    </row>
    <row r="140" spans="2:65" s="1" customFormat="1" ht="24.2" customHeight="1">
      <c r="B140" s="32"/>
      <c r="C140" s="138" t="s">
        <v>342</v>
      </c>
      <c r="D140" s="138" t="s">
        <v>264</v>
      </c>
      <c r="E140" s="139" t="s">
        <v>6022</v>
      </c>
      <c r="F140" s="140" t="s">
        <v>6023</v>
      </c>
      <c r="G140" s="141" t="s">
        <v>552</v>
      </c>
      <c r="H140" s="142">
        <v>19</v>
      </c>
      <c r="I140" s="143"/>
      <c r="J140" s="142">
        <f aca="true" t="shared" si="10" ref="J140:J156">ROUND(I140*H140,2)</f>
        <v>0</v>
      </c>
      <c r="K140" s="140" t="s">
        <v>1</v>
      </c>
      <c r="L140" s="32"/>
      <c r="M140" s="144" t="s">
        <v>1</v>
      </c>
      <c r="N140" s="145" t="s">
        <v>42</v>
      </c>
      <c r="P140" s="146">
        <f aca="true" t="shared" si="11" ref="P140:P156">O140*H140</f>
        <v>0</v>
      </c>
      <c r="Q140" s="146">
        <v>0</v>
      </c>
      <c r="R140" s="146">
        <f aca="true" t="shared" si="12" ref="R140:R156">Q140*H140</f>
        <v>0</v>
      </c>
      <c r="S140" s="146">
        <v>0</v>
      </c>
      <c r="T140" s="147">
        <f aca="true" t="shared" si="13" ref="T140:T156">S140*H140</f>
        <v>0</v>
      </c>
      <c r="AR140" s="148" t="s">
        <v>268</v>
      </c>
      <c r="AT140" s="148" t="s">
        <v>264</v>
      </c>
      <c r="AU140" s="148" t="s">
        <v>85</v>
      </c>
      <c r="AY140" s="17" t="s">
        <v>262</v>
      </c>
      <c r="BE140" s="149">
        <f aca="true" t="shared" si="14" ref="BE140:BE156">IF(N140="základní",J140,0)</f>
        <v>0</v>
      </c>
      <c r="BF140" s="149">
        <f aca="true" t="shared" si="15" ref="BF140:BF156">IF(N140="snížená",J140,0)</f>
        <v>0</v>
      </c>
      <c r="BG140" s="149">
        <f aca="true" t="shared" si="16" ref="BG140:BG156">IF(N140="zákl. přenesená",J140,0)</f>
        <v>0</v>
      </c>
      <c r="BH140" s="149">
        <f aca="true" t="shared" si="17" ref="BH140:BH156">IF(N140="sníž. přenesená",J140,0)</f>
        <v>0</v>
      </c>
      <c r="BI140" s="149">
        <f aca="true" t="shared" si="18" ref="BI140:BI156">IF(N140="nulová",J140,0)</f>
        <v>0</v>
      </c>
      <c r="BJ140" s="17" t="s">
        <v>85</v>
      </c>
      <c r="BK140" s="149">
        <f aca="true" t="shared" si="19" ref="BK140:BK156">ROUND(I140*H140,2)</f>
        <v>0</v>
      </c>
      <c r="BL140" s="17" t="s">
        <v>268</v>
      </c>
      <c r="BM140" s="148" t="s">
        <v>6024</v>
      </c>
    </row>
    <row r="141" spans="2:65" s="1" customFormat="1" ht="44.25" customHeight="1">
      <c r="B141" s="32"/>
      <c r="C141" s="138" t="s">
        <v>347</v>
      </c>
      <c r="D141" s="138" t="s">
        <v>264</v>
      </c>
      <c r="E141" s="139" t="s">
        <v>6025</v>
      </c>
      <c r="F141" s="140" t="s">
        <v>6026</v>
      </c>
      <c r="G141" s="141" t="s">
        <v>684</v>
      </c>
      <c r="H141" s="142">
        <v>7</v>
      </c>
      <c r="I141" s="143"/>
      <c r="J141" s="142">
        <f t="shared" si="10"/>
        <v>0</v>
      </c>
      <c r="K141" s="140" t="s">
        <v>1</v>
      </c>
      <c r="L141" s="32"/>
      <c r="M141" s="144" t="s">
        <v>1</v>
      </c>
      <c r="N141" s="145" t="s">
        <v>42</v>
      </c>
      <c r="P141" s="146">
        <f t="shared" si="11"/>
        <v>0</v>
      </c>
      <c r="Q141" s="146">
        <v>0</v>
      </c>
      <c r="R141" s="146">
        <f t="shared" si="12"/>
        <v>0</v>
      </c>
      <c r="S141" s="146">
        <v>0</v>
      </c>
      <c r="T141" s="147">
        <f t="shared" si="13"/>
        <v>0</v>
      </c>
      <c r="AR141" s="148" t="s">
        <v>268</v>
      </c>
      <c r="AT141" s="148" t="s">
        <v>264</v>
      </c>
      <c r="AU141" s="148" t="s">
        <v>85</v>
      </c>
      <c r="AY141" s="17" t="s">
        <v>262</v>
      </c>
      <c r="BE141" s="149">
        <f t="shared" si="14"/>
        <v>0</v>
      </c>
      <c r="BF141" s="149">
        <f t="shared" si="15"/>
        <v>0</v>
      </c>
      <c r="BG141" s="149">
        <f t="shared" si="16"/>
        <v>0</v>
      </c>
      <c r="BH141" s="149">
        <f t="shared" si="17"/>
        <v>0</v>
      </c>
      <c r="BI141" s="149">
        <f t="shared" si="18"/>
        <v>0</v>
      </c>
      <c r="BJ141" s="17" t="s">
        <v>85</v>
      </c>
      <c r="BK141" s="149">
        <f t="shared" si="19"/>
        <v>0</v>
      </c>
      <c r="BL141" s="17" t="s">
        <v>268</v>
      </c>
      <c r="BM141" s="148" t="s">
        <v>6027</v>
      </c>
    </row>
    <row r="142" spans="2:65" s="1" customFormat="1" ht="44.25" customHeight="1">
      <c r="B142" s="32"/>
      <c r="C142" s="138" t="s">
        <v>351</v>
      </c>
      <c r="D142" s="138" t="s">
        <v>264</v>
      </c>
      <c r="E142" s="139" t="s">
        <v>6028</v>
      </c>
      <c r="F142" s="140" t="s">
        <v>6029</v>
      </c>
      <c r="G142" s="141" t="s">
        <v>684</v>
      </c>
      <c r="H142" s="142">
        <v>3</v>
      </c>
      <c r="I142" s="143"/>
      <c r="J142" s="142">
        <f t="shared" si="10"/>
        <v>0</v>
      </c>
      <c r="K142" s="140" t="s">
        <v>1</v>
      </c>
      <c r="L142" s="32"/>
      <c r="M142" s="144" t="s">
        <v>1</v>
      </c>
      <c r="N142" s="145" t="s">
        <v>42</v>
      </c>
      <c r="P142" s="146">
        <f t="shared" si="11"/>
        <v>0</v>
      </c>
      <c r="Q142" s="146">
        <v>0</v>
      </c>
      <c r="R142" s="146">
        <f t="shared" si="12"/>
        <v>0</v>
      </c>
      <c r="S142" s="146">
        <v>0</v>
      </c>
      <c r="T142" s="147">
        <f t="shared" si="13"/>
        <v>0</v>
      </c>
      <c r="AR142" s="148" t="s">
        <v>268</v>
      </c>
      <c r="AT142" s="148" t="s">
        <v>264</v>
      </c>
      <c r="AU142" s="148" t="s">
        <v>85</v>
      </c>
      <c r="AY142" s="17" t="s">
        <v>262</v>
      </c>
      <c r="BE142" s="149">
        <f t="shared" si="14"/>
        <v>0</v>
      </c>
      <c r="BF142" s="149">
        <f t="shared" si="15"/>
        <v>0</v>
      </c>
      <c r="BG142" s="149">
        <f t="shared" si="16"/>
        <v>0</v>
      </c>
      <c r="BH142" s="149">
        <f t="shared" si="17"/>
        <v>0</v>
      </c>
      <c r="BI142" s="149">
        <f t="shared" si="18"/>
        <v>0</v>
      </c>
      <c r="BJ142" s="17" t="s">
        <v>85</v>
      </c>
      <c r="BK142" s="149">
        <f t="shared" si="19"/>
        <v>0</v>
      </c>
      <c r="BL142" s="17" t="s">
        <v>268</v>
      </c>
      <c r="BM142" s="148" t="s">
        <v>6030</v>
      </c>
    </row>
    <row r="143" spans="2:65" s="1" customFormat="1" ht="16.5" customHeight="1">
      <c r="B143" s="32"/>
      <c r="C143" s="178" t="s">
        <v>355</v>
      </c>
      <c r="D143" s="178" t="s">
        <v>300</v>
      </c>
      <c r="E143" s="179" t="s">
        <v>6031</v>
      </c>
      <c r="F143" s="180" t="s">
        <v>6032</v>
      </c>
      <c r="G143" s="181" t="s">
        <v>552</v>
      </c>
      <c r="H143" s="182">
        <v>10</v>
      </c>
      <c r="I143" s="183"/>
      <c r="J143" s="182">
        <f t="shared" si="10"/>
        <v>0</v>
      </c>
      <c r="K143" s="180" t="s">
        <v>1</v>
      </c>
      <c r="L143" s="184"/>
      <c r="M143" s="185" t="s">
        <v>1</v>
      </c>
      <c r="N143" s="186" t="s">
        <v>42</v>
      </c>
      <c r="P143" s="146">
        <f t="shared" si="11"/>
        <v>0</v>
      </c>
      <c r="Q143" s="146">
        <v>0.22</v>
      </c>
      <c r="R143" s="146">
        <f t="shared" si="12"/>
        <v>2.2</v>
      </c>
      <c r="S143" s="146">
        <v>0</v>
      </c>
      <c r="T143" s="147">
        <f t="shared" si="13"/>
        <v>0</v>
      </c>
      <c r="AR143" s="148" t="s">
        <v>304</v>
      </c>
      <c r="AT143" s="148" t="s">
        <v>300</v>
      </c>
      <c r="AU143" s="148" t="s">
        <v>85</v>
      </c>
      <c r="AY143" s="17" t="s">
        <v>262</v>
      </c>
      <c r="BE143" s="149">
        <f t="shared" si="14"/>
        <v>0</v>
      </c>
      <c r="BF143" s="149">
        <f t="shared" si="15"/>
        <v>0</v>
      </c>
      <c r="BG143" s="149">
        <f t="shared" si="16"/>
        <v>0</v>
      </c>
      <c r="BH143" s="149">
        <f t="shared" si="17"/>
        <v>0</v>
      </c>
      <c r="BI143" s="149">
        <f t="shared" si="18"/>
        <v>0</v>
      </c>
      <c r="BJ143" s="17" t="s">
        <v>85</v>
      </c>
      <c r="BK143" s="149">
        <f t="shared" si="19"/>
        <v>0</v>
      </c>
      <c r="BL143" s="17" t="s">
        <v>268</v>
      </c>
      <c r="BM143" s="148" t="s">
        <v>6033</v>
      </c>
    </row>
    <row r="144" spans="2:65" s="1" customFormat="1" ht="16.5" customHeight="1">
      <c r="B144" s="32"/>
      <c r="C144" s="178" t="s">
        <v>359</v>
      </c>
      <c r="D144" s="178" t="s">
        <v>300</v>
      </c>
      <c r="E144" s="179" t="s">
        <v>6034</v>
      </c>
      <c r="F144" s="180" t="s">
        <v>6035</v>
      </c>
      <c r="G144" s="181" t="s">
        <v>362</v>
      </c>
      <c r="H144" s="182">
        <v>15.45</v>
      </c>
      <c r="I144" s="183"/>
      <c r="J144" s="182">
        <f t="shared" si="10"/>
        <v>0</v>
      </c>
      <c r="K144" s="180" t="s">
        <v>1</v>
      </c>
      <c r="L144" s="184"/>
      <c r="M144" s="185" t="s">
        <v>1</v>
      </c>
      <c r="N144" s="186" t="s">
        <v>42</v>
      </c>
      <c r="P144" s="146">
        <f t="shared" si="11"/>
        <v>0</v>
      </c>
      <c r="Q144" s="146">
        <v>0</v>
      </c>
      <c r="R144" s="146">
        <f t="shared" si="12"/>
        <v>0</v>
      </c>
      <c r="S144" s="146">
        <v>0</v>
      </c>
      <c r="T144" s="147">
        <f t="shared" si="13"/>
        <v>0</v>
      </c>
      <c r="AR144" s="148" t="s">
        <v>304</v>
      </c>
      <c r="AT144" s="148" t="s">
        <v>300</v>
      </c>
      <c r="AU144" s="148" t="s">
        <v>85</v>
      </c>
      <c r="AY144" s="17" t="s">
        <v>262</v>
      </c>
      <c r="BE144" s="149">
        <f t="shared" si="14"/>
        <v>0</v>
      </c>
      <c r="BF144" s="149">
        <f t="shared" si="15"/>
        <v>0</v>
      </c>
      <c r="BG144" s="149">
        <f t="shared" si="16"/>
        <v>0</v>
      </c>
      <c r="BH144" s="149">
        <f t="shared" si="17"/>
        <v>0</v>
      </c>
      <c r="BI144" s="149">
        <f t="shared" si="18"/>
        <v>0</v>
      </c>
      <c r="BJ144" s="17" t="s">
        <v>85</v>
      </c>
      <c r="BK144" s="149">
        <f t="shared" si="19"/>
        <v>0</v>
      </c>
      <c r="BL144" s="17" t="s">
        <v>268</v>
      </c>
      <c r="BM144" s="148" t="s">
        <v>6036</v>
      </c>
    </row>
    <row r="145" spans="2:65" s="1" customFormat="1" ht="37.9" customHeight="1">
      <c r="B145" s="32"/>
      <c r="C145" s="138" t="s">
        <v>9</v>
      </c>
      <c r="D145" s="138" t="s">
        <v>264</v>
      </c>
      <c r="E145" s="139" t="s">
        <v>6037</v>
      </c>
      <c r="F145" s="140" t="s">
        <v>6038</v>
      </c>
      <c r="G145" s="141" t="s">
        <v>684</v>
      </c>
      <c r="H145" s="142">
        <v>7</v>
      </c>
      <c r="I145" s="143"/>
      <c r="J145" s="142">
        <f t="shared" si="10"/>
        <v>0</v>
      </c>
      <c r="K145" s="140" t="s">
        <v>1</v>
      </c>
      <c r="L145" s="32"/>
      <c r="M145" s="144" t="s">
        <v>1</v>
      </c>
      <c r="N145" s="145" t="s">
        <v>42</v>
      </c>
      <c r="P145" s="146">
        <f t="shared" si="11"/>
        <v>0</v>
      </c>
      <c r="Q145" s="146">
        <v>0</v>
      </c>
      <c r="R145" s="146">
        <f t="shared" si="12"/>
        <v>0</v>
      </c>
      <c r="S145" s="146">
        <v>0</v>
      </c>
      <c r="T145" s="147">
        <f t="shared" si="13"/>
        <v>0</v>
      </c>
      <c r="AR145" s="148" t="s">
        <v>268</v>
      </c>
      <c r="AT145" s="148" t="s">
        <v>264</v>
      </c>
      <c r="AU145" s="148" t="s">
        <v>85</v>
      </c>
      <c r="AY145" s="17" t="s">
        <v>262</v>
      </c>
      <c r="BE145" s="149">
        <f t="shared" si="14"/>
        <v>0</v>
      </c>
      <c r="BF145" s="149">
        <f t="shared" si="15"/>
        <v>0</v>
      </c>
      <c r="BG145" s="149">
        <f t="shared" si="16"/>
        <v>0</v>
      </c>
      <c r="BH145" s="149">
        <f t="shared" si="17"/>
        <v>0</v>
      </c>
      <c r="BI145" s="149">
        <f t="shared" si="18"/>
        <v>0</v>
      </c>
      <c r="BJ145" s="17" t="s">
        <v>85</v>
      </c>
      <c r="BK145" s="149">
        <f t="shared" si="19"/>
        <v>0</v>
      </c>
      <c r="BL145" s="17" t="s">
        <v>268</v>
      </c>
      <c r="BM145" s="148" t="s">
        <v>6039</v>
      </c>
    </row>
    <row r="146" spans="2:65" s="1" customFormat="1" ht="37.9" customHeight="1">
      <c r="B146" s="32"/>
      <c r="C146" s="138" t="s">
        <v>369</v>
      </c>
      <c r="D146" s="138" t="s">
        <v>264</v>
      </c>
      <c r="E146" s="139" t="s">
        <v>6040</v>
      </c>
      <c r="F146" s="140" t="s">
        <v>6041</v>
      </c>
      <c r="G146" s="141" t="s">
        <v>684</v>
      </c>
      <c r="H146" s="142">
        <v>3</v>
      </c>
      <c r="I146" s="143"/>
      <c r="J146" s="142">
        <f t="shared" si="10"/>
        <v>0</v>
      </c>
      <c r="K146" s="140" t="s">
        <v>1</v>
      </c>
      <c r="L146" s="32"/>
      <c r="M146" s="144" t="s">
        <v>1</v>
      </c>
      <c r="N146" s="145" t="s">
        <v>42</v>
      </c>
      <c r="P146" s="146">
        <f t="shared" si="11"/>
        <v>0</v>
      </c>
      <c r="Q146" s="146">
        <v>0</v>
      </c>
      <c r="R146" s="146">
        <f t="shared" si="12"/>
        <v>0</v>
      </c>
      <c r="S146" s="146">
        <v>0</v>
      </c>
      <c r="T146" s="147">
        <f t="shared" si="13"/>
        <v>0</v>
      </c>
      <c r="AR146" s="148" t="s">
        <v>268</v>
      </c>
      <c r="AT146" s="148" t="s">
        <v>264</v>
      </c>
      <c r="AU146" s="148" t="s">
        <v>85</v>
      </c>
      <c r="AY146" s="17" t="s">
        <v>262</v>
      </c>
      <c r="BE146" s="149">
        <f t="shared" si="14"/>
        <v>0</v>
      </c>
      <c r="BF146" s="149">
        <f t="shared" si="15"/>
        <v>0</v>
      </c>
      <c r="BG146" s="149">
        <f t="shared" si="16"/>
        <v>0</v>
      </c>
      <c r="BH146" s="149">
        <f t="shared" si="17"/>
        <v>0</v>
      </c>
      <c r="BI146" s="149">
        <f t="shared" si="18"/>
        <v>0</v>
      </c>
      <c r="BJ146" s="17" t="s">
        <v>85</v>
      </c>
      <c r="BK146" s="149">
        <f t="shared" si="19"/>
        <v>0</v>
      </c>
      <c r="BL146" s="17" t="s">
        <v>268</v>
      </c>
      <c r="BM146" s="148" t="s">
        <v>6042</v>
      </c>
    </row>
    <row r="147" spans="2:65" s="1" customFormat="1" ht="16.5" customHeight="1">
      <c r="B147" s="32"/>
      <c r="C147" s="178" t="s">
        <v>376</v>
      </c>
      <c r="D147" s="178" t="s">
        <v>300</v>
      </c>
      <c r="E147" s="179" t="s">
        <v>6043</v>
      </c>
      <c r="F147" s="180" t="s">
        <v>6044</v>
      </c>
      <c r="G147" s="181" t="s">
        <v>706</v>
      </c>
      <c r="H147" s="182">
        <v>5</v>
      </c>
      <c r="I147" s="183"/>
      <c r="J147" s="182">
        <f t="shared" si="10"/>
        <v>0</v>
      </c>
      <c r="K147" s="180" t="s">
        <v>1</v>
      </c>
      <c r="L147" s="184"/>
      <c r="M147" s="185" t="s">
        <v>1</v>
      </c>
      <c r="N147" s="186" t="s">
        <v>42</v>
      </c>
      <c r="P147" s="146">
        <f t="shared" si="11"/>
        <v>0</v>
      </c>
      <c r="Q147" s="146">
        <v>0</v>
      </c>
      <c r="R147" s="146">
        <f t="shared" si="12"/>
        <v>0</v>
      </c>
      <c r="S147" s="146">
        <v>0</v>
      </c>
      <c r="T147" s="147">
        <f t="shared" si="13"/>
        <v>0</v>
      </c>
      <c r="AR147" s="148" t="s">
        <v>304</v>
      </c>
      <c r="AT147" s="148" t="s">
        <v>300</v>
      </c>
      <c r="AU147" s="148" t="s">
        <v>85</v>
      </c>
      <c r="AY147" s="17" t="s">
        <v>262</v>
      </c>
      <c r="BE147" s="149">
        <f t="shared" si="14"/>
        <v>0</v>
      </c>
      <c r="BF147" s="149">
        <f t="shared" si="15"/>
        <v>0</v>
      </c>
      <c r="BG147" s="149">
        <f t="shared" si="16"/>
        <v>0</v>
      </c>
      <c r="BH147" s="149">
        <f t="shared" si="17"/>
        <v>0</v>
      </c>
      <c r="BI147" s="149">
        <f t="shared" si="18"/>
        <v>0</v>
      </c>
      <c r="BJ147" s="17" t="s">
        <v>85</v>
      </c>
      <c r="BK147" s="149">
        <f t="shared" si="19"/>
        <v>0</v>
      </c>
      <c r="BL147" s="17" t="s">
        <v>268</v>
      </c>
      <c r="BM147" s="148" t="s">
        <v>6045</v>
      </c>
    </row>
    <row r="148" spans="2:65" s="1" customFormat="1" ht="16.5" customHeight="1">
      <c r="B148" s="32"/>
      <c r="C148" s="178" t="s">
        <v>381</v>
      </c>
      <c r="D148" s="178" t="s">
        <v>300</v>
      </c>
      <c r="E148" s="179" t="s">
        <v>6046</v>
      </c>
      <c r="F148" s="180" t="s">
        <v>6047</v>
      </c>
      <c r="G148" s="181" t="s">
        <v>706</v>
      </c>
      <c r="H148" s="182">
        <v>2</v>
      </c>
      <c r="I148" s="183"/>
      <c r="J148" s="182">
        <f t="shared" si="10"/>
        <v>0</v>
      </c>
      <c r="K148" s="180" t="s">
        <v>1</v>
      </c>
      <c r="L148" s="184"/>
      <c r="M148" s="185" t="s">
        <v>1</v>
      </c>
      <c r="N148" s="186" t="s">
        <v>42</v>
      </c>
      <c r="P148" s="146">
        <f t="shared" si="11"/>
        <v>0</v>
      </c>
      <c r="Q148" s="146">
        <v>0</v>
      </c>
      <c r="R148" s="146">
        <f t="shared" si="12"/>
        <v>0</v>
      </c>
      <c r="S148" s="146">
        <v>0</v>
      </c>
      <c r="T148" s="147">
        <f t="shared" si="13"/>
        <v>0</v>
      </c>
      <c r="AR148" s="148" t="s">
        <v>304</v>
      </c>
      <c r="AT148" s="148" t="s">
        <v>300</v>
      </c>
      <c r="AU148" s="148" t="s">
        <v>85</v>
      </c>
      <c r="AY148" s="17" t="s">
        <v>262</v>
      </c>
      <c r="BE148" s="149">
        <f t="shared" si="14"/>
        <v>0</v>
      </c>
      <c r="BF148" s="149">
        <f t="shared" si="15"/>
        <v>0</v>
      </c>
      <c r="BG148" s="149">
        <f t="shared" si="16"/>
        <v>0</v>
      </c>
      <c r="BH148" s="149">
        <f t="shared" si="17"/>
        <v>0</v>
      </c>
      <c r="BI148" s="149">
        <f t="shared" si="18"/>
        <v>0</v>
      </c>
      <c r="BJ148" s="17" t="s">
        <v>85</v>
      </c>
      <c r="BK148" s="149">
        <f t="shared" si="19"/>
        <v>0</v>
      </c>
      <c r="BL148" s="17" t="s">
        <v>268</v>
      </c>
      <c r="BM148" s="148" t="s">
        <v>6048</v>
      </c>
    </row>
    <row r="149" spans="2:65" s="1" customFormat="1" ht="16.5" customHeight="1">
      <c r="B149" s="32"/>
      <c r="C149" s="178" t="s">
        <v>396</v>
      </c>
      <c r="D149" s="178" t="s">
        <v>300</v>
      </c>
      <c r="E149" s="179" t="s">
        <v>6049</v>
      </c>
      <c r="F149" s="180" t="s">
        <v>6050</v>
      </c>
      <c r="G149" s="181" t="s">
        <v>706</v>
      </c>
      <c r="H149" s="182">
        <v>3</v>
      </c>
      <c r="I149" s="183"/>
      <c r="J149" s="182">
        <f t="shared" si="10"/>
        <v>0</v>
      </c>
      <c r="K149" s="180" t="s">
        <v>1</v>
      </c>
      <c r="L149" s="184"/>
      <c r="M149" s="185" t="s">
        <v>1</v>
      </c>
      <c r="N149" s="186" t="s">
        <v>42</v>
      </c>
      <c r="P149" s="146">
        <f t="shared" si="11"/>
        <v>0</v>
      </c>
      <c r="Q149" s="146">
        <v>0</v>
      </c>
      <c r="R149" s="146">
        <f t="shared" si="12"/>
        <v>0</v>
      </c>
      <c r="S149" s="146">
        <v>0</v>
      </c>
      <c r="T149" s="147">
        <f t="shared" si="13"/>
        <v>0</v>
      </c>
      <c r="AR149" s="148" t="s">
        <v>304</v>
      </c>
      <c r="AT149" s="148" t="s">
        <v>300</v>
      </c>
      <c r="AU149" s="148" t="s">
        <v>85</v>
      </c>
      <c r="AY149" s="17" t="s">
        <v>262</v>
      </c>
      <c r="BE149" s="149">
        <f t="shared" si="14"/>
        <v>0</v>
      </c>
      <c r="BF149" s="149">
        <f t="shared" si="15"/>
        <v>0</v>
      </c>
      <c r="BG149" s="149">
        <f t="shared" si="16"/>
        <v>0</v>
      </c>
      <c r="BH149" s="149">
        <f t="shared" si="17"/>
        <v>0</v>
      </c>
      <c r="BI149" s="149">
        <f t="shared" si="18"/>
        <v>0</v>
      </c>
      <c r="BJ149" s="17" t="s">
        <v>85</v>
      </c>
      <c r="BK149" s="149">
        <f t="shared" si="19"/>
        <v>0</v>
      </c>
      <c r="BL149" s="17" t="s">
        <v>268</v>
      </c>
      <c r="BM149" s="148" t="s">
        <v>6051</v>
      </c>
    </row>
    <row r="150" spans="2:65" s="1" customFormat="1" ht="21.75" customHeight="1">
      <c r="B150" s="32"/>
      <c r="C150" s="138" t="s">
        <v>400</v>
      </c>
      <c r="D150" s="138" t="s">
        <v>264</v>
      </c>
      <c r="E150" s="139" t="s">
        <v>6052</v>
      </c>
      <c r="F150" s="140" t="s">
        <v>6053</v>
      </c>
      <c r="G150" s="141" t="s">
        <v>684</v>
      </c>
      <c r="H150" s="142">
        <v>10</v>
      </c>
      <c r="I150" s="143"/>
      <c r="J150" s="142">
        <f t="shared" si="10"/>
        <v>0</v>
      </c>
      <c r="K150" s="140" t="s">
        <v>1</v>
      </c>
      <c r="L150" s="32"/>
      <c r="M150" s="144" t="s">
        <v>1</v>
      </c>
      <c r="N150" s="145" t="s">
        <v>42</v>
      </c>
      <c r="P150" s="146">
        <f t="shared" si="11"/>
        <v>0</v>
      </c>
      <c r="Q150" s="146">
        <v>5.8E-05</v>
      </c>
      <c r="R150" s="146">
        <f t="shared" si="12"/>
        <v>0.00058</v>
      </c>
      <c r="S150" s="146">
        <v>0</v>
      </c>
      <c r="T150" s="147">
        <f t="shared" si="13"/>
        <v>0</v>
      </c>
      <c r="AR150" s="148" t="s">
        <v>268</v>
      </c>
      <c r="AT150" s="148" t="s">
        <v>264</v>
      </c>
      <c r="AU150" s="148" t="s">
        <v>85</v>
      </c>
      <c r="AY150" s="17" t="s">
        <v>262</v>
      </c>
      <c r="BE150" s="149">
        <f t="shared" si="14"/>
        <v>0</v>
      </c>
      <c r="BF150" s="149">
        <f t="shared" si="15"/>
        <v>0</v>
      </c>
      <c r="BG150" s="149">
        <f t="shared" si="16"/>
        <v>0</v>
      </c>
      <c r="BH150" s="149">
        <f t="shared" si="17"/>
        <v>0</v>
      </c>
      <c r="BI150" s="149">
        <f t="shared" si="18"/>
        <v>0</v>
      </c>
      <c r="BJ150" s="17" t="s">
        <v>85</v>
      </c>
      <c r="BK150" s="149">
        <f t="shared" si="19"/>
        <v>0</v>
      </c>
      <c r="BL150" s="17" t="s">
        <v>268</v>
      </c>
      <c r="BM150" s="148" t="s">
        <v>6054</v>
      </c>
    </row>
    <row r="151" spans="2:65" s="1" customFormat="1" ht="21.75" customHeight="1">
      <c r="B151" s="32"/>
      <c r="C151" s="178" t="s">
        <v>7</v>
      </c>
      <c r="D151" s="178" t="s">
        <v>300</v>
      </c>
      <c r="E151" s="179" t="s">
        <v>6055</v>
      </c>
      <c r="F151" s="180" t="s">
        <v>6056</v>
      </c>
      <c r="G151" s="181" t="s">
        <v>684</v>
      </c>
      <c r="H151" s="182">
        <v>30.3</v>
      </c>
      <c r="I151" s="183"/>
      <c r="J151" s="182">
        <f t="shared" si="10"/>
        <v>0</v>
      </c>
      <c r="K151" s="180" t="s">
        <v>1</v>
      </c>
      <c r="L151" s="184"/>
      <c r="M151" s="185" t="s">
        <v>1</v>
      </c>
      <c r="N151" s="186" t="s">
        <v>42</v>
      </c>
      <c r="P151" s="146">
        <f t="shared" si="11"/>
        <v>0</v>
      </c>
      <c r="Q151" s="146">
        <v>0.00709</v>
      </c>
      <c r="R151" s="146">
        <f t="shared" si="12"/>
        <v>0.214827</v>
      </c>
      <c r="S151" s="146">
        <v>0</v>
      </c>
      <c r="T151" s="147">
        <f t="shared" si="13"/>
        <v>0</v>
      </c>
      <c r="AR151" s="148" t="s">
        <v>304</v>
      </c>
      <c r="AT151" s="148" t="s">
        <v>300</v>
      </c>
      <c r="AU151" s="148" t="s">
        <v>85</v>
      </c>
      <c r="AY151" s="17" t="s">
        <v>262</v>
      </c>
      <c r="BE151" s="149">
        <f t="shared" si="14"/>
        <v>0</v>
      </c>
      <c r="BF151" s="149">
        <f t="shared" si="15"/>
        <v>0</v>
      </c>
      <c r="BG151" s="149">
        <f t="shared" si="16"/>
        <v>0</v>
      </c>
      <c r="BH151" s="149">
        <f t="shared" si="17"/>
        <v>0</v>
      </c>
      <c r="BI151" s="149">
        <f t="shared" si="18"/>
        <v>0</v>
      </c>
      <c r="BJ151" s="17" t="s">
        <v>85</v>
      </c>
      <c r="BK151" s="149">
        <f t="shared" si="19"/>
        <v>0</v>
      </c>
      <c r="BL151" s="17" t="s">
        <v>268</v>
      </c>
      <c r="BM151" s="148" t="s">
        <v>6057</v>
      </c>
    </row>
    <row r="152" spans="2:65" s="1" customFormat="1" ht="24.2" customHeight="1">
      <c r="B152" s="32"/>
      <c r="C152" s="178" t="s">
        <v>407</v>
      </c>
      <c r="D152" s="178" t="s">
        <v>300</v>
      </c>
      <c r="E152" s="179" t="s">
        <v>6058</v>
      </c>
      <c r="F152" s="180" t="s">
        <v>6059</v>
      </c>
      <c r="G152" s="181" t="s">
        <v>706</v>
      </c>
      <c r="H152" s="182">
        <v>30.3</v>
      </c>
      <c r="I152" s="183"/>
      <c r="J152" s="182">
        <f t="shared" si="10"/>
        <v>0</v>
      </c>
      <c r="K152" s="180" t="s">
        <v>1</v>
      </c>
      <c r="L152" s="184"/>
      <c r="M152" s="185" t="s">
        <v>1</v>
      </c>
      <c r="N152" s="186" t="s">
        <v>42</v>
      </c>
      <c r="P152" s="146">
        <f t="shared" si="11"/>
        <v>0</v>
      </c>
      <c r="Q152" s="146">
        <v>0</v>
      </c>
      <c r="R152" s="146">
        <f t="shared" si="12"/>
        <v>0</v>
      </c>
      <c r="S152" s="146">
        <v>0</v>
      </c>
      <c r="T152" s="147">
        <f t="shared" si="13"/>
        <v>0</v>
      </c>
      <c r="AR152" s="148" t="s">
        <v>304</v>
      </c>
      <c r="AT152" s="148" t="s">
        <v>300</v>
      </c>
      <c r="AU152" s="148" t="s">
        <v>85</v>
      </c>
      <c r="AY152" s="17" t="s">
        <v>262</v>
      </c>
      <c r="BE152" s="149">
        <f t="shared" si="14"/>
        <v>0</v>
      </c>
      <c r="BF152" s="149">
        <f t="shared" si="15"/>
        <v>0</v>
      </c>
      <c r="BG152" s="149">
        <f t="shared" si="16"/>
        <v>0</v>
      </c>
      <c r="BH152" s="149">
        <f t="shared" si="17"/>
        <v>0</v>
      </c>
      <c r="BI152" s="149">
        <f t="shared" si="18"/>
        <v>0</v>
      </c>
      <c r="BJ152" s="17" t="s">
        <v>85</v>
      </c>
      <c r="BK152" s="149">
        <f t="shared" si="19"/>
        <v>0</v>
      </c>
      <c r="BL152" s="17" t="s">
        <v>268</v>
      </c>
      <c r="BM152" s="148" t="s">
        <v>6060</v>
      </c>
    </row>
    <row r="153" spans="2:65" s="1" customFormat="1" ht="24.2" customHeight="1">
      <c r="B153" s="32"/>
      <c r="C153" s="178" t="s">
        <v>413</v>
      </c>
      <c r="D153" s="178" t="s">
        <v>300</v>
      </c>
      <c r="E153" s="179" t="s">
        <v>6061</v>
      </c>
      <c r="F153" s="180" t="s">
        <v>6062</v>
      </c>
      <c r="G153" s="181" t="s">
        <v>684</v>
      </c>
      <c r="H153" s="182">
        <v>0.01</v>
      </c>
      <c r="I153" s="183"/>
      <c r="J153" s="182">
        <f t="shared" si="10"/>
        <v>0</v>
      </c>
      <c r="K153" s="180" t="s">
        <v>1</v>
      </c>
      <c r="L153" s="184"/>
      <c r="M153" s="185" t="s">
        <v>1</v>
      </c>
      <c r="N153" s="186" t="s">
        <v>42</v>
      </c>
      <c r="P153" s="146">
        <f t="shared" si="11"/>
        <v>0</v>
      </c>
      <c r="Q153" s="146">
        <v>0</v>
      </c>
      <c r="R153" s="146">
        <f t="shared" si="12"/>
        <v>0</v>
      </c>
      <c r="S153" s="146">
        <v>0</v>
      </c>
      <c r="T153" s="147">
        <f t="shared" si="13"/>
        <v>0</v>
      </c>
      <c r="AR153" s="148" t="s">
        <v>304</v>
      </c>
      <c r="AT153" s="148" t="s">
        <v>300</v>
      </c>
      <c r="AU153" s="148" t="s">
        <v>85</v>
      </c>
      <c r="AY153" s="17" t="s">
        <v>262</v>
      </c>
      <c r="BE153" s="149">
        <f t="shared" si="14"/>
        <v>0</v>
      </c>
      <c r="BF153" s="149">
        <f t="shared" si="15"/>
        <v>0</v>
      </c>
      <c r="BG153" s="149">
        <f t="shared" si="16"/>
        <v>0</v>
      </c>
      <c r="BH153" s="149">
        <f t="shared" si="17"/>
        <v>0</v>
      </c>
      <c r="BI153" s="149">
        <f t="shared" si="18"/>
        <v>0</v>
      </c>
      <c r="BJ153" s="17" t="s">
        <v>85</v>
      </c>
      <c r="BK153" s="149">
        <f t="shared" si="19"/>
        <v>0</v>
      </c>
      <c r="BL153" s="17" t="s">
        <v>268</v>
      </c>
      <c r="BM153" s="148" t="s">
        <v>6063</v>
      </c>
    </row>
    <row r="154" spans="2:65" s="1" customFormat="1" ht="33" customHeight="1">
      <c r="B154" s="32"/>
      <c r="C154" s="138" t="s">
        <v>423</v>
      </c>
      <c r="D154" s="138" t="s">
        <v>264</v>
      </c>
      <c r="E154" s="139" t="s">
        <v>6064</v>
      </c>
      <c r="F154" s="140" t="s">
        <v>6065</v>
      </c>
      <c r="G154" s="141" t="s">
        <v>684</v>
      </c>
      <c r="H154" s="142">
        <v>7</v>
      </c>
      <c r="I154" s="143"/>
      <c r="J154" s="142">
        <f t="shared" si="10"/>
        <v>0</v>
      </c>
      <c r="K154" s="140" t="s">
        <v>1</v>
      </c>
      <c r="L154" s="32"/>
      <c r="M154" s="144" t="s">
        <v>1</v>
      </c>
      <c r="N154" s="145" t="s">
        <v>42</v>
      </c>
      <c r="P154" s="146">
        <f t="shared" si="11"/>
        <v>0</v>
      </c>
      <c r="Q154" s="146">
        <v>0</v>
      </c>
      <c r="R154" s="146">
        <f t="shared" si="12"/>
        <v>0</v>
      </c>
      <c r="S154" s="146">
        <v>0</v>
      </c>
      <c r="T154" s="147">
        <f t="shared" si="13"/>
        <v>0</v>
      </c>
      <c r="AR154" s="148" t="s">
        <v>268</v>
      </c>
      <c r="AT154" s="148" t="s">
        <v>264</v>
      </c>
      <c r="AU154" s="148" t="s">
        <v>85</v>
      </c>
      <c r="AY154" s="17" t="s">
        <v>262</v>
      </c>
      <c r="BE154" s="149">
        <f t="shared" si="14"/>
        <v>0</v>
      </c>
      <c r="BF154" s="149">
        <f t="shared" si="15"/>
        <v>0</v>
      </c>
      <c r="BG154" s="149">
        <f t="shared" si="16"/>
        <v>0</v>
      </c>
      <c r="BH154" s="149">
        <f t="shared" si="17"/>
        <v>0</v>
      </c>
      <c r="BI154" s="149">
        <f t="shared" si="18"/>
        <v>0</v>
      </c>
      <c r="BJ154" s="17" t="s">
        <v>85</v>
      </c>
      <c r="BK154" s="149">
        <f t="shared" si="19"/>
        <v>0</v>
      </c>
      <c r="BL154" s="17" t="s">
        <v>268</v>
      </c>
      <c r="BM154" s="148" t="s">
        <v>6066</v>
      </c>
    </row>
    <row r="155" spans="2:65" s="1" customFormat="1" ht="33" customHeight="1">
      <c r="B155" s="32"/>
      <c r="C155" s="138" t="s">
        <v>426</v>
      </c>
      <c r="D155" s="138" t="s">
        <v>264</v>
      </c>
      <c r="E155" s="139" t="s">
        <v>6067</v>
      </c>
      <c r="F155" s="140" t="s">
        <v>6068</v>
      </c>
      <c r="G155" s="141" t="s">
        <v>684</v>
      </c>
      <c r="H155" s="142">
        <v>3</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268</v>
      </c>
      <c r="AT155" s="148" t="s">
        <v>264</v>
      </c>
      <c r="AU155" s="148" t="s">
        <v>85</v>
      </c>
      <c r="AY155" s="17" t="s">
        <v>262</v>
      </c>
      <c r="BE155" s="149">
        <f t="shared" si="14"/>
        <v>0</v>
      </c>
      <c r="BF155" s="149">
        <f t="shared" si="15"/>
        <v>0</v>
      </c>
      <c r="BG155" s="149">
        <f t="shared" si="16"/>
        <v>0</v>
      </c>
      <c r="BH155" s="149">
        <f t="shared" si="17"/>
        <v>0</v>
      </c>
      <c r="BI155" s="149">
        <f t="shared" si="18"/>
        <v>0</v>
      </c>
      <c r="BJ155" s="17" t="s">
        <v>85</v>
      </c>
      <c r="BK155" s="149">
        <f t="shared" si="19"/>
        <v>0</v>
      </c>
      <c r="BL155" s="17" t="s">
        <v>268</v>
      </c>
      <c r="BM155" s="148" t="s">
        <v>6069</v>
      </c>
    </row>
    <row r="156" spans="2:65" s="1" customFormat="1" ht="33" customHeight="1">
      <c r="B156" s="32"/>
      <c r="C156" s="138" t="s">
        <v>431</v>
      </c>
      <c r="D156" s="138" t="s">
        <v>264</v>
      </c>
      <c r="E156" s="139" t="s">
        <v>6070</v>
      </c>
      <c r="F156" s="140" t="s">
        <v>6071</v>
      </c>
      <c r="G156" s="141" t="s">
        <v>152</v>
      </c>
      <c r="H156" s="142">
        <v>14</v>
      </c>
      <c r="I156" s="143"/>
      <c r="J156" s="142">
        <f t="shared" si="10"/>
        <v>0</v>
      </c>
      <c r="K156" s="140" t="s">
        <v>1</v>
      </c>
      <c r="L156" s="32"/>
      <c r="M156" s="144" t="s">
        <v>1</v>
      </c>
      <c r="N156" s="145" t="s">
        <v>42</v>
      </c>
      <c r="P156" s="146">
        <f t="shared" si="11"/>
        <v>0</v>
      </c>
      <c r="Q156" s="146">
        <v>3E-05</v>
      </c>
      <c r="R156" s="146">
        <f t="shared" si="12"/>
        <v>0.00042</v>
      </c>
      <c r="S156" s="146">
        <v>0</v>
      </c>
      <c r="T156" s="147">
        <f t="shared" si="13"/>
        <v>0</v>
      </c>
      <c r="AR156" s="148" t="s">
        <v>268</v>
      </c>
      <c r="AT156" s="148" t="s">
        <v>264</v>
      </c>
      <c r="AU156" s="148" t="s">
        <v>85</v>
      </c>
      <c r="AY156" s="17" t="s">
        <v>262</v>
      </c>
      <c r="BE156" s="149">
        <f t="shared" si="14"/>
        <v>0</v>
      </c>
      <c r="BF156" s="149">
        <f t="shared" si="15"/>
        <v>0</v>
      </c>
      <c r="BG156" s="149">
        <f t="shared" si="16"/>
        <v>0</v>
      </c>
      <c r="BH156" s="149">
        <f t="shared" si="17"/>
        <v>0</v>
      </c>
      <c r="BI156" s="149">
        <f t="shared" si="18"/>
        <v>0</v>
      </c>
      <c r="BJ156" s="17" t="s">
        <v>85</v>
      </c>
      <c r="BK156" s="149">
        <f t="shared" si="19"/>
        <v>0</v>
      </c>
      <c r="BL156" s="17" t="s">
        <v>268</v>
      </c>
      <c r="BM156" s="148" t="s">
        <v>6072</v>
      </c>
    </row>
    <row r="157" spans="2:51" s="12" customFormat="1" ht="11.25">
      <c r="B157" s="150"/>
      <c r="D157" s="151" t="s">
        <v>270</v>
      </c>
      <c r="E157" s="152" t="s">
        <v>1</v>
      </c>
      <c r="F157" s="153" t="s">
        <v>6073</v>
      </c>
      <c r="H157" s="154">
        <v>14</v>
      </c>
      <c r="I157" s="155"/>
      <c r="L157" s="150"/>
      <c r="M157" s="156"/>
      <c r="T157" s="157"/>
      <c r="AT157" s="152" t="s">
        <v>270</v>
      </c>
      <c r="AU157" s="152" t="s">
        <v>85</v>
      </c>
      <c r="AV157" s="12" t="s">
        <v>87</v>
      </c>
      <c r="AW157" s="12" t="s">
        <v>32</v>
      </c>
      <c r="AX157" s="12" t="s">
        <v>77</v>
      </c>
      <c r="AY157" s="152" t="s">
        <v>262</v>
      </c>
    </row>
    <row r="158" spans="2:51" s="13" customFormat="1" ht="11.25">
      <c r="B158" s="158"/>
      <c r="D158" s="151" t="s">
        <v>270</v>
      </c>
      <c r="E158" s="159" t="s">
        <v>1</v>
      </c>
      <c r="F158" s="160" t="s">
        <v>273</v>
      </c>
      <c r="H158" s="161">
        <v>14</v>
      </c>
      <c r="I158" s="162"/>
      <c r="L158" s="158"/>
      <c r="M158" s="163"/>
      <c r="T158" s="164"/>
      <c r="AT158" s="159" t="s">
        <v>270</v>
      </c>
      <c r="AU158" s="159" t="s">
        <v>85</v>
      </c>
      <c r="AV158" s="13" t="s">
        <v>268</v>
      </c>
      <c r="AW158" s="13" t="s">
        <v>32</v>
      </c>
      <c r="AX158" s="13" t="s">
        <v>85</v>
      </c>
      <c r="AY158" s="159" t="s">
        <v>262</v>
      </c>
    </row>
    <row r="159" spans="2:65" s="1" customFormat="1" ht="24.2" customHeight="1">
      <c r="B159" s="32"/>
      <c r="C159" s="138" t="s">
        <v>436</v>
      </c>
      <c r="D159" s="138" t="s">
        <v>264</v>
      </c>
      <c r="E159" s="139" t="s">
        <v>6074</v>
      </c>
      <c r="F159" s="140" t="s">
        <v>6075</v>
      </c>
      <c r="G159" s="141" t="s">
        <v>152</v>
      </c>
      <c r="H159" s="142">
        <v>6</v>
      </c>
      <c r="I159" s="143"/>
      <c r="J159" s="142">
        <f>ROUND(I159*H159,2)</f>
        <v>0</v>
      </c>
      <c r="K159" s="140" t="s">
        <v>1</v>
      </c>
      <c r="L159" s="32"/>
      <c r="M159" s="144" t="s">
        <v>1</v>
      </c>
      <c r="N159" s="145" t="s">
        <v>42</v>
      </c>
      <c r="P159" s="146">
        <f>O159*H159</f>
        <v>0</v>
      </c>
      <c r="Q159" s="146">
        <v>3E-05</v>
      </c>
      <c r="R159" s="146">
        <f>Q159*H159</f>
        <v>0.00018</v>
      </c>
      <c r="S159" s="146">
        <v>0</v>
      </c>
      <c r="T159" s="147">
        <f>S159*H159</f>
        <v>0</v>
      </c>
      <c r="AR159" s="148" t="s">
        <v>268</v>
      </c>
      <c r="AT159" s="148" t="s">
        <v>264</v>
      </c>
      <c r="AU159" s="148" t="s">
        <v>85</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6076</v>
      </c>
    </row>
    <row r="160" spans="2:51" s="12" customFormat="1" ht="11.25">
      <c r="B160" s="150"/>
      <c r="D160" s="151" t="s">
        <v>270</v>
      </c>
      <c r="E160" s="152" t="s">
        <v>1</v>
      </c>
      <c r="F160" s="153" t="s">
        <v>6077</v>
      </c>
      <c r="H160" s="154">
        <v>6</v>
      </c>
      <c r="I160" s="155"/>
      <c r="L160" s="150"/>
      <c r="M160" s="156"/>
      <c r="T160" s="157"/>
      <c r="AT160" s="152" t="s">
        <v>270</v>
      </c>
      <c r="AU160" s="152" t="s">
        <v>85</v>
      </c>
      <c r="AV160" s="12" t="s">
        <v>87</v>
      </c>
      <c r="AW160" s="12" t="s">
        <v>32</v>
      </c>
      <c r="AX160" s="12" t="s">
        <v>77</v>
      </c>
      <c r="AY160" s="152" t="s">
        <v>262</v>
      </c>
    </row>
    <row r="161" spans="2:51" s="13" customFormat="1" ht="11.25">
      <c r="B161" s="158"/>
      <c r="D161" s="151" t="s">
        <v>270</v>
      </c>
      <c r="E161" s="159" t="s">
        <v>1</v>
      </c>
      <c r="F161" s="160" t="s">
        <v>273</v>
      </c>
      <c r="H161" s="161">
        <v>6</v>
      </c>
      <c r="I161" s="162"/>
      <c r="L161" s="158"/>
      <c r="M161" s="163"/>
      <c r="T161" s="164"/>
      <c r="AT161" s="159" t="s">
        <v>270</v>
      </c>
      <c r="AU161" s="159" t="s">
        <v>85</v>
      </c>
      <c r="AV161" s="13" t="s">
        <v>268</v>
      </c>
      <c r="AW161" s="13" t="s">
        <v>32</v>
      </c>
      <c r="AX161" s="13" t="s">
        <v>85</v>
      </c>
      <c r="AY161" s="159" t="s">
        <v>262</v>
      </c>
    </row>
    <row r="162" spans="2:65" s="1" customFormat="1" ht="16.5" customHeight="1">
      <c r="B162" s="32"/>
      <c r="C162" s="178" t="s">
        <v>441</v>
      </c>
      <c r="D162" s="178" t="s">
        <v>300</v>
      </c>
      <c r="E162" s="179" t="s">
        <v>6078</v>
      </c>
      <c r="F162" s="180" t="s">
        <v>6079</v>
      </c>
      <c r="G162" s="181" t="s">
        <v>706</v>
      </c>
      <c r="H162" s="182">
        <v>10.4</v>
      </c>
      <c r="I162" s="183"/>
      <c r="J162" s="182">
        <f aca="true" t="shared" si="20" ref="J162:J167">ROUND(I162*H162,2)</f>
        <v>0</v>
      </c>
      <c r="K162" s="180" t="s">
        <v>1</v>
      </c>
      <c r="L162" s="184"/>
      <c r="M162" s="185" t="s">
        <v>1</v>
      </c>
      <c r="N162" s="186" t="s">
        <v>42</v>
      </c>
      <c r="P162" s="146">
        <f aca="true" t="shared" si="21" ref="P162:P167">O162*H162</f>
        <v>0</v>
      </c>
      <c r="Q162" s="146">
        <v>0</v>
      </c>
      <c r="R162" s="146">
        <f aca="true" t="shared" si="22" ref="R162:R167">Q162*H162</f>
        <v>0</v>
      </c>
      <c r="S162" s="146">
        <v>0</v>
      </c>
      <c r="T162" s="147">
        <f aca="true" t="shared" si="23" ref="T162:T167">S162*H162</f>
        <v>0</v>
      </c>
      <c r="AR162" s="148" t="s">
        <v>304</v>
      </c>
      <c r="AT162" s="148" t="s">
        <v>300</v>
      </c>
      <c r="AU162" s="148" t="s">
        <v>85</v>
      </c>
      <c r="AY162" s="17" t="s">
        <v>262</v>
      </c>
      <c r="BE162" s="149">
        <f aca="true" t="shared" si="24" ref="BE162:BE167">IF(N162="základní",J162,0)</f>
        <v>0</v>
      </c>
      <c r="BF162" s="149">
        <f aca="true" t="shared" si="25" ref="BF162:BF167">IF(N162="snížená",J162,0)</f>
        <v>0</v>
      </c>
      <c r="BG162" s="149">
        <f aca="true" t="shared" si="26" ref="BG162:BG167">IF(N162="zákl. přenesená",J162,0)</f>
        <v>0</v>
      </c>
      <c r="BH162" s="149">
        <f aca="true" t="shared" si="27" ref="BH162:BH167">IF(N162="sníž. přenesená",J162,0)</f>
        <v>0</v>
      </c>
      <c r="BI162" s="149">
        <f aca="true" t="shared" si="28" ref="BI162:BI167">IF(N162="nulová",J162,0)</f>
        <v>0</v>
      </c>
      <c r="BJ162" s="17" t="s">
        <v>85</v>
      </c>
      <c r="BK162" s="149">
        <f aca="true" t="shared" si="29" ref="BK162:BK167">ROUND(I162*H162,2)</f>
        <v>0</v>
      </c>
      <c r="BL162" s="17" t="s">
        <v>268</v>
      </c>
      <c r="BM162" s="148" t="s">
        <v>6080</v>
      </c>
    </row>
    <row r="163" spans="2:65" s="1" customFormat="1" ht="16.5" customHeight="1">
      <c r="B163" s="32"/>
      <c r="C163" s="138" t="s">
        <v>446</v>
      </c>
      <c r="D163" s="138" t="s">
        <v>264</v>
      </c>
      <c r="E163" s="139" t="s">
        <v>6081</v>
      </c>
      <c r="F163" s="140" t="s">
        <v>6082</v>
      </c>
      <c r="G163" s="141" t="s">
        <v>684</v>
      </c>
      <c r="H163" s="142">
        <v>10</v>
      </c>
      <c r="I163" s="143"/>
      <c r="J163" s="142">
        <f t="shared" si="20"/>
        <v>0</v>
      </c>
      <c r="K163" s="140" t="s">
        <v>1</v>
      </c>
      <c r="L163" s="32"/>
      <c r="M163" s="144" t="s">
        <v>1</v>
      </c>
      <c r="N163" s="145" t="s">
        <v>42</v>
      </c>
      <c r="P163" s="146">
        <f t="shared" si="21"/>
        <v>0</v>
      </c>
      <c r="Q163" s="146">
        <v>0</v>
      </c>
      <c r="R163" s="146">
        <f t="shared" si="22"/>
        <v>0</v>
      </c>
      <c r="S163" s="146">
        <v>0</v>
      </c>
      <c r="T163" s="147">
        <f t="shared" si="23"/>
        <v>0</v>
      </c>
      <c r="AR163" s="148" t="s">
        <v>268</v>
      </c>
      <c r="AT163" s="148" t="s">
        <v>264</v>
      </c>
      <c r="AU163" s="148" t="s">
        <v>85</v>
      </c>
      <c r="AY163" s="17" t="s">
        <v>262</v>
      </c>
      <c r="BE163" s="149">
        <f t="shared" si="24"/>
        <v>0</v>
      </c>
      <c r="BF163" s="149">
        <f t="shared" si="25"/>
        <v>0</v>
      </c>
      <c r="BG163" s="149">
        <f t="shared" si="26"/>
        <v>0</v>
      </c>
      <c r="BH163" s="149">
        <f t="shared" si="27"/>
        <v>0</v>
      </c>
      <c r="BI163" s="149">
        <f t="shared" si="28"/>
        <v>0</v>
      </c>
      <c r="BJ163" s="17" t="s">
        <v>85</v>
      </c>
      <c r="BK163" s="149">
        <f t="shared" si="29"/>
        <v>0</v>
      </c>
      <c r="BL163" s="17" t="s">
        <v>268</v>
      </c>
      <c r="BM163" s="148" t="s">
        <v>6083</v>
      </c>
    </row>
    <row r="164" spans="2:65" s="1" customFormat="1" ht="24.2" customHeight="1">
      <c r="B164" s="32"/>
      <c r="C164" s="138" t="s">
        <v>451</v>
      </c>
      <c r="D164" s="138" t="s">
        <v>264</v>
      </c>
      <c r="E164" s="139" t="s">
        <v>6084</v>
      </c>
      <c r="F164" s="140" t="s">
        <v>6085</v>
      </c>
      <c r="G164" s="141" t="s">
        <v>152</v>
      </c>
      <c r="H164" s="142">
        <v>21</v>
      </c>
      <c r="I164" s="143"/>
      <c r="J164" s="142">
        <f t="shared" si="20"/>
        <v>0</v>
      </c>
      <c r="K164" s="140" t="s">
        <v>1</v>
      </c>
      <c r="L164" s="32"/>
      <c r="M164" s="144" t="s">
        <v>1</v>
      </c>
      <c r="N164" s="145" t="s">
        <v>42</v>
      </c>
      <c r="P164" s="146">
        <f t="shared" si="21"/>
        <v>0</v>
      </c>
      <c r="Q164" s="146">
        <v>0</v>
      </c>
      <c r="R164" s="146">
        <f t="shared" si="22"/>
        <v>0</v>
      </c>
      <c r="S164" s="146">
        <v>0</v>
      </c>
      <c r="T164" s="147">
        <f t="shared" si="23"/>
        <v>0</v>
      </c>
      <c r="AR164" s="148" t="s">
        <v>268</v>
      </c>
      <c r="AT164" s="148" t="s">
        <v>264</v>
      </c>
      <c r="AU164" s="148" t="s">
        <v>85</v>
      </c>
      <c r="AY164" s="17" t="s">
        <v>262</v>
      </c>
      <c r="BE164" s="149">
        <f t="shared" si="24"/>
        <v>0</v>
      </c>
      <c r="BF164" s="149">
        <f t="shared" si="25"/>
        <v>0</v>
      </c>
      <c r="BG164" s="149">
        <f t="shared" si="26"/>
        <v>0</v>
      </c>
      <c r="BH164" s="149">
        <f t="shared" si="27"/>
        <v>0</v>
      </c>
      <c r="BI164" s="149">
        <f t="shared" si="28"/>
        <v>0</v>
      </c>
      <c r="BJ164" s="17" t="s">
        <v>85</v>
      </c>
      <c r="BK164" s="149">
        <f t="shared" si="29"/>
        <v>0</v>
      </c>
      <c r="BL164" s="17" t="s">
        <v>268</v>
      </c>
      <c r="BM164" s="148" t="s">
        <v>6086</v>
      </c>
    </row>
    <row r="165" spans="2:65" s="1" customFormat="1" ht="24.2" customHeight="1">
      <c r="B165" s="32"/>
      <c r="C165" s="138" t="s">
        <v>189</v>
      </c>
      <c r="D165" s="138" t="s">
        <v>264</v>
      </c>
      <c r="E165" s="139" t="s">
        <v>6087</v>
      </c>
      <c r="F165" s="140" t="s">
        <v>6088</v>
      </c>
      <c r="G165" s="141" t="s">
        <v>152</v>
      </c>
      <c r="H165" s="142">
        <v>9</v>
      </c>
      <c r="I165" s="143"/>
      <c r="J165" s="142">
        <f t="shared" si="20"/>
        <v>0</v>
      </c>
      <c r="K165" s="140" t="s">
        <v>1</v>
      </c>
      <c r="L165" s="32"/>
      <c r="M165" s="144" t="s">
        <v>1</v>
      </c>
      <c r="N165" s="145" t="s">
        <v>42</v>
      </c>
      <c r="P165" s="146">
        <f t="shared" si="21"/>
        <v>0</v>
      </c>
      <c r="Q165" s="146">
        <v>0</v>
      </c>
      <c r="R165" s="146">
        <f t="shared" si="22"/>
        <v>0</v>
      </c>
      <c r="S165" s="146">
        <v>0</v>
      </c>
      <c r="T165" s="147">
        <f t="shared" si="23"/>
        <v>0</v>
      </c>
      <c r="AR165" s="148" t="s">
        <v>268</v>
      </c>
      <c r="AT165" s="148" t="s">
        <v>264</v>
      </c>
      <c r="AU165" s="148" t="s">
        <v>85</v>
      </c>
      <c r="AY165" s="17" t="s">
        <v>262</v>
      </c>
      <c r="BE165" s="149">
        <f t="shared" si="24"/>
        <v>0</v>
      </c>
      <c r="BF165" s="149">
        <f t="shared" si="25"/>
        <v>0</v>
      </c>
      <c r="BG165" s="149">
        <f t="shared" si="26"/>
        <v>0</v>
      </c>
      <c r="BH165" s="149">
        <f t="shared" si="27"/>
        <v>0</v>
      </c>
      <c r="BI165" s="149">
        <f t="shared" si="28"/>
        <v>0</v>
      </c>
      <c r="BJ165" s="17" t="s">
        <v>85</v>
      </c>
      <c r="BK165" s="149">
        <f t="shared" si="29"/>
        <v>0</v>
      </c>
      <c r="BL165" s="17" t="s">
        <v>268</v>
      </c>
      <c r="BM165" s="148" t="s">
        <v>6089</v>
      </c>
    </row>
    <row r="166" spans="2:65" s="1" customFormat="1" ht="21.75" customHeight="1">
      <c r="B166" s="32"/>
      <c r="C166" s="178" t="s">
        <v>459</v>
      </c>
      <c r="D166" s="178" t="s">
        <v>300</v>
      </c>
      <c r="E166" s="179" t="s">
        <v>6090</v>
      </c>
      <c r="F166" s="180" t="s">
        <v>6091</v>
      </c>
      <c r="G166" s="181" t="s">
        <v>552</v>
      </c>
      <c r="H166" s="182">
        <v>3</v>
      </c>
      <c r="I166" s="183"/>
      <c r="J166" s="182">
        <f t="shared" si="20"/>
        <v>0</v>
      </c>
      <c r="K166" s="180" t="s">
        <v>1</v>
      </c>
      <c r="L166" s="184"/>
      <c r="M166" s="185" t="s">
        <v>1</v>
      </c>
      <c r="N166" s="186" t="s">
        <v>42</v>
      </c>
      <c r="P166" s="146">
        <f t="shared" si="21"/>
        <v>0</v>
      </c>
      <c r="Q166" s="146">
        <v>0.2</v>
      </c>
      <c r="R166" s="146">
        <f t="shared" si="22"/>
        <v>0.6000000000000001</v>
      </c>
      <c r="S166" s="146">
        <v>0</v>
      </c>
      <c r="T166" s="147">
        <f t="shared" si="23"/>
        <v>0</v>
      </c>
      <c r="AR166" s="148" t="s">
        <v>304</v>
      </c>
      <c r="AT166" s="148" t="s">
        <v>300</v>
      </c>
      <c r="AU166" s="148" t="s">
        <v>85</v>
      </c>
      <c r="AY166" s="17" t="s">
        <v>262</v>
      </c>
      <c r="BE166" s="149">
        <f t="shared" si="24"/>
        <v>0</v>
      </c>
      <c r="BF166" s="149">
        <f t="shared" si="25"/>
        <v>0</v>
      </c>
      <c r="BG166" s="149">
        <f t="shared" si="26"/>
        <v>0</v>
      </c>
      <c r="BH166" s="149">
        <f t="shared" si="27"/>
        <v>0</v>
      </c>
      <c r="BI166" s="149">
        <f t="shared" si="28"/>
        <v>0</v>
      </c>
      <c r="BJ166" s="17" t="s">
        <v>85</v>
      </c>
      <c r="BK166" s="149">
        <f t="shared" si="29"/>
        <v>0</v>
      </c>
      <c r="BL166" s="17" t="s">
        <v>268</v>
      </c>
      <c r="BM166" s="148" t="s">
        <v>6092</v>
      </c>
    </row>
    <row r="167" spans="2:65" s="1" customFormat="1" ht="37.9" customHeight="1">
      <c r="B167" s="32"/>
      <c r="C167" s="138" t="s">
        <v>467</v>
      </c>
      <c r="D167" s="138" t="s">
        <v>264</v>
      </c>
      <c r="E167" s="139" t="s">
        <v>6093</v>
      </c>
      <c r="F167" s="140" t="s">
        <v>6094</v>
      </c>
      <c r="G167" s="141" t="s">
        <v>303</v>
      </c>
      <c r="H167" s="142">
        <v>0</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268</v>
      </c>
      <c r="AT167" s="148" t="s">
        <v>264</v>
      </c>
      <c r="AU167" s="148" t="s">
        <v>85</v>
      </c>
      <c r="AY167" s="17" t="s">
        <v>262</v>
      </c>
      <c r="BE167" s="149">
        <f t="shared" si="24"/>
        <v>0</v>
      </c>
      <c r="BF167" s="149">
        <f t="shared" si="25"/>
        <v>0</v>
      </c>
      <c r="BG167" s="149">
        <f t="shared" si="26"/>
        <v>0</v>
      </c>
      <c r="BH167" s="149">
        <f t="shared" si="27"/>
        <v>0</v>
      </c>
      <c r="BI167" s="149">
        <f t="shared" si="28"/>
        <v>0</v>
      </c>
      <c r="BJ167" s="17" t="s">
        <v>85</v>
      </c>
      <c r="BK167" s="149">
        <f t="shared" si="29"/>
        <v>0</v>
      </c>
      <c r="BL167" s="17" t="s">
        <v>268</v>
      </c>
      <c r="BM167" s="148" t="s">
        <v>6095</v>
      </c>
    </row>
    <row r="168" spans="2:51" s="12" customFormat="1" ht="11.25">
      <c r="B168" s="150"/>
      <c r="D168" s="151" t="s">
        <v>270</v>
      </c>
      <c r="E168" s="152" t="s">
        <v>1</v>
      </c>
      <c r="F168" s="153" t="s">
        <v>6096</v>
      </c>
      <c r="H168" s="154">
        <v>0</v>
      </c>
      <c r="I168" s="155"/>
      <c r="L168" s="150"/>
      <c r="M168" s="156"/>
      <c r="T168" s="157"/>
      <c r="AT168" s="152" t="s">
        <v>270</v>
      </c>
      <c r="AU168" s="152" t="s">
        <v>85</v>
      </c>
      <c r="AV168" s="12" t="s">
        <v>87</v>
      </c>
      <c r="AW168" s="12" t="s">
        <v>32</v>
      </c>
      <c r="AX168" s="12" t="s">
        <v>77</v>
      </c>
      <c r="AY168" s="152" t="s">
        <v>262</v>
      </c>
    </row>
    <row r="169" spans="2:51" s="13" customFormat="1" ht="11.25">
      <c r="B169" s="158"/>
      <c r="D169" s="151" t="s">
        <v>270</v>
      </c>
      <c r="E169" s="159" t="s">
        <v>1</v>
      </c>
      <c r="F169" s="160" t="s">
        <v>273</v>
      </c>
      <c r="H169" s="161">
        <v>0</v>
      </c>
      <c r="I169" s="162"/>
      <c r="L169" s="158"/>
      <c r="M169" s="163"/>
      <c r="T169" s="164"/>
      <c r="AT169" s="159" t="s">
        <v>270</v>
      </c>
      <c r="AU169" s="159" t="s">
        <v>85</v>
      </c>
      <c r="AV169" s="13" t="s">
        <v>268</v>
      </c>
      <c r="AW169" s="13" t="s">
        <v>32</v>
      </c>
      <c r="AX169" s="13" t="s">
        <v>85</v>
      </c>
      <c r="AY169" s="159" t="s">
        <v>262</v>
      </c>
    </row>
    <row r="170" spans="2:65" s="1" customFormat="1" ht="33" customHeight="1">
      <c r="B170" s="32"/>
      <c r="C170" s="138" t="s">
        <v>472</v>
      </c>
      <c r="D170" s="138" t="s">
        <v>264</v>
      </c>
      <c r="E170" s="139" t="s">
        <v>6097</v>
      </c>
      <c r="F170" s="140" t="s">
        <v>6098</v>
      </c>
      <c r="G170" s="141" t="s">
        <v>303</v>
      </c>
      <c r="H170" s="142">
        <v>0</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85</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6099</v>
      </c>
    </row>
    <row r="171" spans="2:51" s="12" customFormat="1" ht="11.25">
      <c r="B171" s="150"/>
      <c r="D171" s="151" t="s">
        <v>270</v>
      </c>
      <c r="E171" s="152" t="s">
        <v>1</v>
      </c>
      <c r="F171" s="153" t="s">
        <v>6100</v>
      </c>
      <c r="H171" s="154">
        <v>0</v>
      </c>
      <c r="I171" s="155"/>
      <c r="L171" s="150"/>
      <c r="M171" s="156"/>
      <c r="T171" s="157"/>
      <c r="AT171" s="152" t="s">
        <v>270</v>
      </c>
      <c r="AU171" s="152" t="s">
        <v>85</v>
      </c>
      <c r="AV171" s="12" t="s">
        <v>87</v>
      </c>
      <c r="AW171" s="12" t="s">
        <v>32</v>
      </c>
      <c r="AX171" s="12" t="s">
        <v>77</v>
      </c>
      <c r="AY171" s="152" t="s">
        <v>262</v>
      </c>
    </row>
    <row r="172" spans="2:51" s="13" customFormat="1" ht="11.25">
      <c r="B172" s="158"/>
      <c r="D172" s="151" t="s">
        <v>270</v>
      </c>
      <c r="E172" s="159" t="s">
        <v>1</v>
      </c>
      <c r="F172" s="160" t="s">
        <v>273</v>
      </c>
      <c r="H172" s="161">
        <v>0</v>
      </c>
      <c r="I172" s="162"/>
      <c r="L172" s="158"/>
      <c r="M172" s="163"/>
      <c r="T172" s="164"/>
      <c r="AT172" s="159" t="s">
        <v>270</v>
      </c>
      <c r="AU172" s="159" t="s">
        <v>85</v>
      </c>
      <c r="AV172" s="13" t="s">
        <v>268</v>
      </c>
      <c r="AW172" s="13" t="s">
        <v>32</v>
      </c>
      <c r="AX172" s="13" t="s">
        <v>85</v>
      </c>
      <c r="AY172" s="159" t="s">
        <v>262</v>
      </c>
    </row>
    <row r="173" spans="2:65" s="1" customFormat="1" ht="16.5" customHeight="1">
      <c r="B173" s="32"/>
      <c r="C173" s="178" t="s">
        <v>476</v>
      </c>
      <c r="D173" s="178" t="s">
        <v>300</v>
      </c>
      <c r="E173" s="179" t="s">
        <v>6101</v>
      </c>
      <c r="F173" s="180" t="s">
        <v>6102</v>
      </c>
      <c r="G173" s="181" t="s">
        <v>684</v>
      </c>
      <c r="H173" s="182">
        <v>41.2</v>
      </c>
      <c r="I173" s="183"/>
      <c r="J173" s="182">
        <f aca="true" t="shared" si="30" ref="J173:J181">ROUND(I173*H173,2)</f>
        <v>0</v>
      </c>
      <c r="K173" s="180" t="s">
        <v>1</v>
      </c>
      <c r="L173" s="184"/>
      <c r="M173" s="185" t="s">
        <v>1</v>
      </c>
      <c r="N173" s="186" t="s">
        <v>42</v>
      </c>
      <c r="P173" s="146">
        <f aca="true" t="shared" si="31" ref="P173:P181">O173*H173</f>
        <v>0</v>
      </c>
      <c r="Q173" s="146">
        <v>0</v>
      </c>
      <c r="R173" s="146">
        <f aca="true" t="shared" si="32" ref="R173:R181">Q173*H173</f>
        <v>0</v>
      </c>
      <c r="S173" s="146">
        <v>0</v>
      </c>
      <c r="T173" s="147">
        <f aca="true" t="shared" si="33" ref="T173:T181">S173*H173</f>
        <v>0</v>
      </c>
      <c r="AR173" s="148" t="s">
        <v>304</v>
      </c>
      <c r="AT173" s="148" t="s">
        <v>300</v>
      </c>
      <c r="AU173" s="148" t="s">
        <v>85</v>
      </c>
      <c r="AY173" s="17" t="s">
        <v>262</v>
      </c>
      <c r="BE173" s="149">
        <f aca="true" t="shared" si="34" ref="BE173:BE181">IF(N173="základní",J173,0)</f>
        <v>0</v>
      </c>
      <c r="BF173" s="149">
        <f aca="true" t="shared" si="35" ref="BF173:BF181">IF(N173="snížená",J173,0)</f>
        <v>0</v>
      </c>
      <c r="BG173" s="149">
        <f aca="true" t="shared" si="36" ref="BG173:BG181">IF(N173="zákl. přenesená",J173,0)</f>
        <v>0</v>
      </c>
      <c r="BH173" s="149">
        <f aca="true" t="shared" si="37" ref="BH173:BH181">IF(N173="sníž. přenesená",J173,0)</f>
        <v>0</v>
      </c>
      <c r="BI173" s="149">
        <f aca="true" t="shared" si="38" ref="BI173:BI181">IF(N173="nulová",J173,0)</f>
        <v>0</v>
      </c>
      <c r="BJ173" s="17" t="s">
        <v>85</v>
      </c>
      <c r="BK173" s="149">
        <f aca="true" t="shared" si="39" ref="BK173:BK181">ROUND(I173*H173,2)</f>
        <v>0</v>
      </c>
      <c r="BL173" s="17" t="s">
        <v>268</v>
      </c>
      <c r="BM173" s="148" t="s">
        <v>6103</v>
      </c>
    </row>
    <row r="174" spans="2:65" s="1" customFormat="1" ht="21.75" customHeight="1">
      <c r="B174" s="32"/>
      <c r="C174" s="138" t="s">
        <v>480</v>
      </c>
      <c r="D174" s="138" t="s">
        <v>264</v>
      </c>
      <c r="E174" s="139" t="s">
        <v>6104</v>
      </c>
      <c r="F174" s="140" t="s">
        <v>6105</v>
      </c>
      <c r="G174" s="141" t="s">
        <v>552</v>
      </c>
      <c r="H174" s="142">
        <v>6.5</v>
      </c>
      <c r="I174" s="143"/>
      <c r="J174" s="142">
        <f t="shared" si="30"/>
        <v>0</v>
      </c>
      <c r="K174" s="140" t="s">
        <v>1</v>
      </c>
      <c r="L174" s="32"/>
      <c r="M174" s="144" t="s">
        <v>1</v>
      </c>
      <c r="N174" s="145" t="s">
        <v>42</v>
      </c>
      <c r="P174" s="146">
        <f t="shared" si="31"/>
        <v>0</v>
      </c>
      <c r="Q174" s="146">
        <v>0</v>
      </c>
      <c r="R174" s="146">
        <f t="shared" si="32"/>
        <v>0</v>
      </c>
      <c r="S174" s="146">
        <v>0</v>
      </c>
      <c r="T174" s="147">
        <f t="shared" si="33"/>
        <v>0</v>
      </c>
      <c r="AR174" s="148" t="s">
        <v>268</v>
      </c>
      <c r="AT174" s="148" t="s">
        <v>264</v>
      </c>
      <c r="AU174" s="148" t="s">
        <v>85</v>
      </c>
      <c r="AY174" s="17" t="s">
        <v>262</v>
      </c>
      <c r="BE174" s="149">
        <f t="shared" si="34"/>
        <v>0</v>
      </c>
      <c r="BF174" s="149">
        <f t="shared" si="35"/>
        <v>0</v>
      </c>
      <c r="BG174" s="149">
        <f t="shared" si="36"/>
        <v>0</v>
      </c>
      <c r="BH174" s="149">
        <f t="shared" si="37"/>
        <v>0</v>
      </c>
      <c r="BI174" s="149">
        <f t="shared" si="38"/>
        <v>0</v>
      </c>
      <c r="BJ174" s="17" t="s">
        <v>85</v>
      </c>
      <c r="BK174" s="149">
        <f t="shared" si="39"/>
        <v>0</v>
      </c>
      <c r="BL174" s="17" t="s">
        <v>268</v>
      </c>
      <c r="BM174" s="148" t="s">
        <v>6106</v>
      </c>
    </row>
    <row r="175" spans="2:65" s="1" customFormat="1" ht="21.75" customHeight="1">
      <c r="B175" s="32"/>
      <c r="C175" s="138" t="s">
        <v>484</v>
      </c>
      <c r="D175" s="138" t="s">
        <v>264</v>
      </c>
      <c r="E175" s="139" t="s">
        <v>6107</v>
      </c>
      <c r="F175" s="140" t="s">
        <v>6108</v>
      </c>
      <c r="G175" s="141" t="s">
        <v>552</v>
      </c>
      <c r="H175" s="142">
        <v>6.5</v>
      </c>
      <c r="I175" s="143"/>
      <c r="J175" s="142">
        <f t="shared" si="30"/>
        <v>0</v>
      </c>
      <c r="K175" s="140" t="s">
        <v>1</v>
      </c>
      <c r="L175" s="32"/>
      <c r="M175" s="144" t="s">
        <v>1</v>
      </c>
      <c r="N175" s="145" t="s">
        <v>42</v>
      </c>
      <c r="P175" s="146">
        <f t="shared" si="31"/>
        <v>0</v>
      </c>
      <c r="Q175" s="146">
        <v>0</v>
      </c>
      <c r="R175" s="146">
        <f t="shared" si="32"/>
        <v>0</v>
      </c>
      <c r="S175" s="146">
        <v>0</v>
      </c>
      <c r="T175" s="147">
        <f t="shared" si="33"/>
        <v>0</v>
      </c>
      <c r="AR175" s="148" t="s">
        <v>268</v>
      </c>
      <c r="AT175" s="148" t="s">
        <v>264</v>
      </c>
      <c r="AU175" s="148" t="s">
        <v>85</v>
      </c>
      <c r="AY175" s="17" t="s">
        <v>262</v>
      </c>
      <c r="BE175" s="149">
        <f t="shared" si="34"/>
        <v>0</v>
      </c>
      <c r="BF175" s="149">
        <f t="shared" si="35"/>
        <v>0</v>
      </c>
      <c r="BG175" s="149">
        <f t="shared" si="36"/>
        <v>0</v>
      </c>
      <c r="BH175" s="149">
        <f t="shared" si="37"/>
        <v>0</v>
      </c>
      <c r="BI175" s="149">
        <f t="shared" si="38"/>
        <v>0</v>
      </c>
      <c r="BJ175" s="17" t="s">
        <v>85</v>
      </c>
      <c r="BK175" s="149">
        <f t="shared" si="39"/>
        <v>0</v>
      </c>
      <c r="BL175" s="17" t="s">
        <v>268</v>
      </c>
      <c r="BM175" s="148" t="s">
        <v>6109</v>
      </c>
    </row>
    <row r="176" spans="2:65" s="1" customFormat="1" ht="24.2" customHeight="1">
      <c r="B176" s="32"/>
      <c r="C176" s="138" t="s">
        <v>492</v>
      </c>
      <c r="D176" s="138" t="s">
        <v>264</v>
      </c>
      <c r="E176" s="139" t="s">
        <v>6110</v>
      </c>
      <c r="F176" s="140" t="s">
        <v>6111</v>
      </c>
      <c r="G176" s="141" t="s">
        <v>552</v>
      </c>
      <c r="H176" s="142">
        <v>19.5</v>
      </c>
      <c r="I176" s="143"/>
      <c r="J176" s="142">
        <f t="shared" si="30"/>
        <v>0</v>
      </c>
      <c r="K176" s="140" t="s">
        <v>1</v>
      </c>
      <c r="L176" s="32"/>
      <c r="M176" s="144" t="s">
        <v>1</v>
      </c>
      <c r="N176" s="145" t="s">
        <v>42</v>
      </c>
      <c r="P176" s="146">
        <f t="shared" si="31"/>
        <v>0</v>
      </c>
      <c r="Q176" s="146">
        <v>0</v>
      </c>
      <c r="R176" s="146">
        <f t="shared" si="32"/>
        <v>0</v>
      </c>
      <c r="S176" s="146">
        <v>0</v>
      </c>
      <c r="T176" s="147">
        <f t="shared" si="33"/>
        <v>0</v>
      </c>
      <c r="AR176" s="148" t="s">
        <v>268</v>
      </c>
      <c r="AT176" s="148" t="s">
        <v>264</v>
      </c>
      <c r="AU176" s="148" t="s">
        <v>85</v>
      </c>
      <c r="AY176" s="17" t="s">
        <v>262</v>
      </c>
      <c r="BE176" s="149">
        <f t="shared" si="34"/>
        <v>0</v>
      </c>
      <c r="BF176" s="149">
        <f t="shared" si="35"/>
        <v>0</v>
      </c>
      <c r="BG176" s="149">
        <f t="shared" si="36"/>
        <v>0</v>
      </c>
      <c r="BH176" s="149">
        <f t="shared" si="37"/>
        <v>0</v>
      </c>
      <c r="BI176" s="149">
        <f t="shared" si="38"/>
        <v>0</v>
      </c>
      <c r="BJ176" s="17" t="s">
        <v>85</v>
      </c>
      <c r="BK176" s="149">
        <f t="shared" si="39"/>
        <v>0</v>
      </c>
      <c r="BL176" s="17" t="s">
        <v>268</v>
      </c>
      <c r="BM176" s="148" t="s">
        <v>6112</v>
      </c>
    </row>
    <row r="177" spans="2:65" s="1" customFormat="1" ht="16.5" customHeight="1">
      <c r="B177" s="32"/>
      <c r="C177" s="178" t="s">
        <v>498</v>
      </c>
      <c r="D177" s="178" t="s">
        <v>300</v>
      </c>
      <c r="E177" s="179" t="s">
        <v>6113</v>
      </c>
      <c r="F177" s="180" t="s">
        <v>6114</v>
      </c>
      <c r="G177" s="181" t="s">
        <v>552</v>
      </c>
      <c r="H177" s="182">
        <v>6.5</v>
      </c>
      <c r="I177" s="183"/>
      <c r="J177" s="182">
        <f t="shared" si="30"/>
        <v>0</v>
      </c>
      <c r="K177" s="180" t="s">
        <v>1</v>
      </c>
      <c r="L177" s="184"/>
      <c r="M177" s="185" t="s">
        <v>1</v>
      </c>
      <c r="N177" s="186" t="s">
        <v>42</v>
      </c>
      <c r="P177" s="146">
        <f t="shared" si="31"/>
        <v>0</v>
      </c>
      <c r="Q177" s="146">
        <v>0</v>
      </c>
      <c r="R177" s="146">
        <f t="shared" si="32"/>
        <v>0</v>
      </c>
      <c r="S177" s="146">
        <v>0</v>
      </c>
      <c r="T177" s="147">
        <f t="shared" si="33"/>
        <v>0</v>
      </c>
      <c r="AR177" s="148" t="s">
        <v>304</v>
      </c>
      <c r="AT177" s="148" t="s">
        <v>300</v>
      </c>
      <c r="AU177" s="148" t="s">
        <v>85</v>
      </c>
      <c r="AY177" s="17" t="s">
        <v>262</v>
      </c>
      <c r="BE177" s="149">
        <f t="shared" si="34"/>
        <v>0</v>
      </c>
      <c r="BF177" s="149">
        <f t="shared" si="35"/>
        <v>0</v>
      </c>
      <c r="BG177" s="149">
        <f t="shared" si="36"/>
        <v>0</v>
      </c>
      <c r="BH177" s="149">
        <f t="shared" si="37"/>
        <v>0</v>
      </c>
      <c r="BI177" s="149">
        <f t="shared" si="38"/>
        <v>0</v>
      </c>
      <c r="BJ177" s="17" t="s">
        <v>85</v>
      </c>
      <c r="BK177" s="149">
        <f t="shared" si="39"/>
        <v>0</v>
      </c>
      <c r="BL177" s="17" t="s">
        <v>268</v>
      </c>
      <c r="BM177" s="148" t="s">
        <v>6115</v>
      </c>
    </row>
    <row r="178" spans="2:65" s="1" customFormat="1" ht="16.5" customHeight="1">
      <c r="B178" s="32"/>
      <c r="C178" s="138" t="s">
        <v>503</v>
      </c>
      <c r="D178" s="138" t="s">
        <v>264</v>
      </c>
      <c r="E178" s="139" t="s">
        <v>6116</v>
      </c>
      <c r="F178" s="140" t="s">
        <v>6117</v>
      </c>
      <c r="G178" s="141" t="s">
        <v>706</v>
      </c>
      <c r="H178" s="142">
        <v>10</v>
      </c>
      <c r="I178" s="143"/>
      <c r="J178" s="142">
        <f t="shared" si="30"/>
        <v>0</v>
      </c>
      <c r="K178" s="140" t="s">
        <v>1</v>
      </c>
      <c r="L178" s="32"/>
      <c r="M178" s="144" t="s">
        <v>1</v>
      </c>
      <c r="N178" s="145" t="s">
        <v>42</v>
      </c>
      <c r="P178" s="146">
        <f t="shared" si="31"/>
        <v>0</v>
      </c>
      <c r="Q178" s="146">
        <v>0</v>
      </c>
      <c r="R178" s="146">
        <f t="shared" si="32"/>
        <v>0</v>
      </c>
      <c r="S178" s="146">
        <v>0</v>
      </c>
      <c r="T178" s="147">
        <f t="shared" si="33"/>
        <v>0</v>
      </c>
      <c r="AR178" s="148" t="s">
        <v>268</v>
      </c>
      <c r="AT178" s="148" t="s">
        <v>264</v>
      </c>
      <c r="AU178" s="148" t="s">
        <v>85</v>
      </c>
      <c r="AY178" s="17" t="s">
        <v>262</v>
      </c>
      <c r="BE178" s="149">
        <f t="shared" si="34"/>
        <v>0</v>
      </c>
      <c r="BF178" s="149">
        <f t="shared" si="35"/>
        <v>0</v>
      </c>
      <c r="BG178" s="149">
        <f t="shared" si="36"/>
        <v>0</v>
      </c>
      <c r="BH178" s="149">
        <f t="shared" si="37"/>
        <v>0</v>
      </c>
      <c r="BI178" s="149">
        <f t="shared" si="38"/>
        <v>0</v>
      </c>
      <c r="BJ178" s="17" t="s">
        <v>85</v>
      </c>
      <c r="BK178" s="149">
        <f t="shared" si="39"/>
        <v>0</v>
      </c>
      <c r="BL178" s="17" t="s">
        <v>268</v>
      </c>
      <c r="BM178" s="148" t="s">
        <v>6118</v>
      </c>
    </row>
    <row r="179" spans="2:65" s="1" customFormat="1" ht="16.5" customHeight="1">
      <c r="B179" s="32"/>
      <c r="C179" s="178" t="s">
        <v>511</v>
      </c>
      <c r="D179" s="178" t="s">
        <v>300</v>
      </c>
      <c r="E179" s="179" t="s">
        <v>6119</v>
      </c>
      <c r="F179" s="180" t="s">
        <v>6120</v>
      </c>
      <c r="G179" s="181" t="s">
        <v>706</v>
      </c>
      <c r="H179" s="182">
        <v>10.4</v>
      </c>
      <c r="I179" s="183"/>
      <c r="J179" s="182">
        <f t="shared" si="30"/>
        <v>0</v>
      </c>
      <c r="K179" s="180" t="s">
        <v>1</v>
      </c>
      <c r="L179" s="184"/>
      <c r="M179" s="185" t="s">
        <v>1</v>
      </c>
      <c r="N179" s="186" t="s">
        <v>42</v>
      </c>
      <c r="P179" s="146">
        <f t="shared" si="31"/>
        <v>0</v>
      </c>
      <c r="Q179" s="146">
        <v>0</v>
      </c>
      <c r="R179" s="146">
        <f t="shared" si="32"/>
        <v>0</v>
      </c>
      <c r="S179" s="146">
        <v>0</v>
      </c>
      <c r="T179" s="147">
        <f t="shared" si="33"/>
        <v>0</v>
      </c>
      <c r="AR179" s="148" t="s">
        <v>304</v>
      </c>
      <c r="AT179" s="148" t="s">
        <v>300</v>
      </c>
      <c r="AU179" s="148" t="s">
        <v>85</v>
      </c>
      <c r="AY179" s="17" t="s">
        <v>262</v>
      </c>
      <c r="BE179" s="149">
        <f t="shared" si="34"/>
        <v>0</v>
      </c>
      <c r="BF179" s="149">
        <f t="shared" si="35"/>
        <v>0</v>
      </c>
      <c r="BG179" s="149">
        <f t="shared" si="36"/>
        <v>0</v>
      </c>
      <c r="BH179" s="149">
        <f t="shared" si="37"/>
        <v>0</v>
      </c>
      <c r="BI179" s="149">
        <f t="shared" si="38"/>
        <v>0</v>
      </c>
      <c r="BJ179" s="17" t="s">
        <v>85</v>
      </c>
      <c r="BK179" s="149">
        <f t="shared" si="39"/>
        <v>0</v>
      </c>
      <c r="BL179" s="17" t="s">
        <v>268</v>
      </c>
      <c r="BM179" s="148" t="s">
        <v>6121</v>
      </c>
    </row>
    <row r="180" spans="2:65" s="1" customFormat="1" ht="37.9" customHeight="1">
      <c r="B180" s="32"/>
      <c r="C180" s="138" t="s">
        <v>529</v>
      </c>
      <c r="D180" s="138" t="s">
        <v>264</v>
      </c>
      <c r="E180" s="139" t="s">
        <v>6122</v>
      </c>
      <c r="F180" s="140" t="s">
        <v>6123</v>
      </c>
      <c r="G180" s="141" t="s">
        <v>152</v>
      </c>
      <c r="H180" s="142">
        <v>3</v>
      </c>
      <c r="I180" s="143"/>
      <c r="J180" s="142">
        <f t="shared" si="30"/>
        <v>0</v>
      </c>
      <c r="K180" s="140" t="s">
        <v>267</v>
      </c>
      <c r="L180" s="32"/>
      <c r="M180" s="144" t="s">
        <v>1</v>
      </c>
      <c r="N180" s="145" t="s">
        <v>42</v>
      </c>
      <c r="P180" s="146">
        <f t="shared" si="31"/>
        <v>0</v>
      </c>
      <c r="Q180" s="146">
        <v>0.54</v>
      </c>
      <c r="R180" s="146">
        <f t="shared" si="32"/>
        <v>1.62</v>
      </c>
      <c r="S180" s="146">
        <v>0</v>
      </c>
      <c r="T180" s="147">
        <f t="shared" si="33"/>
        <v>0</v>
      </c>
      <c r="AR180" s="148" t="s">
        <v>268</v>
      </c>
      <c r="AT180" s="148" t="s">
        <v>264</v>
      </c>
      <c r="AU180" s="148" t="s">
        <v>85</v>
      </c>
      <c r="AY180" s="17" t="s">
        <v>262</v>
      </c>
      <c r="BE180" s="149">
        <f t="shared" si="34"/>
        <v>0</v>
      </c>
      <c r="BF180" s="149">
        <f t="shared" si="35"/>
        <v>0</v>
      </c>
      <c r="BG180" s="149">
        <f t="shared" si="36"/>
        <v>0</v>
      </c>
      <c r="BH180" s="149">
        <f t="shared" si="37"/>
        <v>0</v>
      </c>
      <c r="BI180" s="149">
        <f t="shared" si="38"/>
        <v>0</v>
      </c>
      <c r="BJ180" s="17" t="s">
        <v>85</v>
      </c>
      <c r="BK180" s="149">
        <f t="shared" si="39"/>
        <v>0</v>
      </c>
      <c r="BL180" s="17" t="s">
        <v>268</v>
      </c>
      <c r="BM180" s="148" t="s">
        <v>6124</v>
      </c>
    </row>
    <row r="181" spans="2:65" s="1" customFormat="1" ht="21.75" customHeight="1">
      <c r="B181" s="32"/>
      <c r="C181" s="178" t="s">
        <v>534</v>
      </c>
      <c r="D181" s="178" t="s">
        <v>300</v>
      </c>
      <c r="E181" s="179" t="s">
        <v>6125</v>
      </c>
      <c r="F181" s="180" t="s">
        <v>6126</v>
      </c>
      <c r="G181" s="181" t="s">
        <v>303</v>
      </c>
      <c r="H181" s="182">
        <v>4.5</v>
      </c>
      <c r="I181" s="183"/>
      <c r="J181" s="182">
        <f t="shared" si="30"/>
        <v>0</v>
      </c>
      <c r="K181" s="180" t="s">
        <v>1</v>
      </c>
      <c r="L181" s="184"/>
      <c r="M181" s="185" t="s">
        <v>1</v>
      </c>
      <c r="N181" s="186" t="s">
        <v>42</v>
      </c>
      <c r="P181" s="146">
        <f t="shared" si="31"/>
        <v>0</v>
      </c>
      <c r="Q181" s="146">
        <v>0</v>
      </c>
      <c r="R181" s="146">
        <f t="shared" si="32"/>
        <v>0</v>
      </c>
      <c r="S181" s="146">
        <v>0</v>
      </c>
      <c r="T181" s="147">
        <f t="shared" si="33"/>
        <v>0</v>
      </c>
      <c r="AR181" s="148" t="s">
        <v>304</v>
      </c>
      <c r="AT181" s="148" t="s">
        <v>300</v>
      </c>
      <c r="AU181" s="148" t="s">
        <v>85</v>
      </c>
      <c r="AY181" s="17" t="s">
        <v>262</v>
      </c>
      <c r="BE181" s="149">
        <f t="shared" si="34"/>
        <v>0</v>
      </c>
      <c r="BF181" s="149">
        <f t="shared" si="35"/>
        <v>0</v>
      </c>
      <c r="BG181" s="149">
        <f t="shared" si="36"/>
        <v>0</v>
      </c>
      <c r="BH181" s="149">
        <f t="shared" si="37"/>
        <v>0</v>
      </c>
      <c r="BI181" s="149">
        <f t="shared" si="38"/>
        <v>0</v>
      </c>
      <c r="BJ181" s="17" t="s">
        <v>85</v>
      </c>
      <c r="BK181" s="149">
        <f t="shared" si="39"/>
        <v>0</v>
      </c>
      <c r="BL181" s="17" t="s">
        <v>268</v>
      </c>
      <c r="BM181" s="148" t="s">
        <v>6127</v>
      </c>
    </row>
    <row r="182" spans="2:47" s="1" customFormat="1" ht="29.25">
      <c r="B182" s="32"/>
      <c r="D182" s="151" t="s">
        <v>708</v>
      </c>
      <c r="F182" s="187" t="s">
        <v>6128</v>
      </c>
      <c r="I182" s="188"/>
      <c r="L182" s="32"/>
      <c r="M182" s="189"/>
      <c r="T182" s="56"/>
      <c r="AT182" s="17" t="s">
        <v>708</v>
      </c>
      <c r="AU182" s="17" t="s">
        <v>85</v>
      </c>
    </row>
    <row r="183" spans="2:65" s="1" customFormat="1" ht="24.2" customHeight="1">
      <c r="B183" s="32"/>
      <c r="C183" s="138" t="s">
        <v>538</v>
      </c>
      <c r="D183" s="138" t="s">
        <v>264</v>
      </c>
      <c r="E183" s="139" t="s">
        <v>6129</v>
      </c>
      <c r="F183" s="140" t="s">
        <v>6130</v>
      </c>
      <c r="G183" s="141" t="s">
        <v>303</v>
      </c>
      <c r="H183" s="142">
        <v>6.62</v>
      </c>
      <c r="I183" s="143"/>
      <c r="J183" s="142">
        <f>ROUND(I183*H183,2)</f>
        <v>0</v>
      </c>
      <c r="K183" s="140" t="s">
        <v>1</v>
      </c>
      <c r="L183" s="32"/>
      <c r="M183" s="144" t="s">
        <v>1</v>
      </c>
      <c r="N183" s="145" t="s">
        <v>42</v>
      </c>
      <c r="P183" s="146">
        <f>O183*H183</f>
        <v>0</v>
      </c>
      <c r="Q183" s="146">
        <v>0</v>
      </c>
      <c r="R183" s="146">
        <f>Q183*H183</f>
        <v>0</v>
      </c>
      <c r="S183" s="146">
        <v>0</v>
      </c>
      <c r="T183" s="147">
        <f>S183*H183</f>
        <v>0</v>
      </c>
      <c r="AR183" s="148" t="s">
        <v>268</v>
      </c>
      <c r="AT183" s="148" t="s">
        <v>264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6131</v>
      </c>
    </row>
    <row r="184" spans="2:63" s="11" customFormat="1" ht="25.9" customHeight="1">
      <c r="B184" s="126"/>
      <c r="D184" s="127" t="s">
        <v>76</v>
      </c>
      <c r="E184" s="128" t="s">
        <v>6132</v>
      </c>
      <c r="F184" s="128" t="s">
        <v>6133</v>
      </c>
      <c r="I184" s="129"/>
      <c r="J184" s="130">
        <f>BK184</f>
        <v>0</v>
      </c>
      <c r="L184" s="126"/>
      <c r="M184" s="131"/>
      <c r="P184" s="132">
        <f>SUM(P185:P214)</f>
        <v>0</v>
      </c>
      <c r="R184" s="132">
        <f>SUM(R185:R214)</f>
        <v>0.41300000000000003</v>
      </c>
      <c r="T184" s="133">
        <f>SUM(T185:T214)</f>
        <v>0</v>
      </c>
      <c r="AR184" s="127" t="s">
        <v>85</v>
      </c>
      <c r="AT184" s="134" t="s">
        <v>76</v>
      </c>
      <c r="AU184" s="134" t="s">
        <v>77</v>
      </c>
      <c r="AY184" s="127" t="s">
        <v>262</v>
      </c>
      <c r="BK184" s="135">
        <f>SUM(BK185:BK214)</f>
        <v>0</v>
      </c>
    </row>
    <row r="185" spans="2:65" s="1" customFormat="1" ht="24.2" customHeight="1">
      <c r="B185" s="32"/>
      <c r="C185" s="138" t="s">
        <v>545</v>
      </c>
      <c r="D185" s="138" t="s">
        <v>264</v>
      </c>
      <c r="E185" s="139" t="s">
        <v>6022</v>
      </c>
      <c r="F185" s="140" t="s">
        <v>6023</v>
      </c>
      <c r="G185" s="141" t="s">
        <v>552</v>
      </c>
      <c r="H185" s="142">
        <v>0.8</v>
      </c>
      <c r="I185" s="143"/>
      <c r="J185" s="142">
        <f aca="true" t="shared" si="40" ref="J185:J198">ROUND(I185*H185,2)</f>
        <v>0</v>
      </c>
      <c r="K185" s="140" t="s">
        <v>1</v>
      </c>
      <c r="L185" s="32"/>
      <c r="M185" s="144" t="s">
        <v>1</v>
      </c>
      <c r="N185" s="145" t="s">
        <v>42</v>
      </c>
      <c r="P185" s="146">
        <f aca="true" t="shared" si="41" ref="P185:P198">O185*H185</f>
        <v>0</v>
      </c>
      <c r="Q185" s="146">
        <v>0</v>
      </c>
      <c r="R185" s="146">
        <f aca="true" t="shared" si="42" ref="R185:R198">Q185*H185</f>
        <v>0</v>
      </c>
      <c r="S185" s="146">
        <v>0</v>
      </c>
      <c r="T185" s="147">
        <f aca="true" t="shared" si="43" ref="T185:T198">S185*H185</f>
        <v>0</v>
      </c>
      <c r="AR185" s="148" t="s">
        <v>268</v>
      </c>
      <c r="AT185" s="148" t="s">
        <v>264</v>
      </c>
      <c r="AU185" s="148" t="s">
        <v>85</v>
      </c>
      <c r="AY185" s="17" t="s">
        <v>262</v>
      </c>
      <c r="BE185" s="149">
        <f aca="true" t="shared" si="44" ref="BE185:BE198">IF(N185="základní",J185,0)</f>
        <v>0</v>
      </c>
      <c r="BF185" s="149">
        <f aca="true" t="shared" si="45" ref="BF185:BF198">IF(N185="snížená",J185,0)</f>
        <v>0</v>
      </c>
      <c r="BG185" s="149">
        <f aca="true" t="shared" si="46" ref="BG185:BG198">IF(N185="zákl. přenesená",J185,0)</f>
        <v>0</v>
      </c>
      <c r="BH185" s="149">
        <f aca="true" t="shared" si="47" ref="BH185:BH198">IF(N185="sníž. přenesená",J185,0)</f>
        <v>0</v>
      </c>
      <c r="BI185" s="149">
        <f aca="true" t="shared" si="48" ref="BI185:BI198">IF(N185="nulová",J185,0)</f>
        <v>0</v>
      </c>
      <c r="BJ185" s="17" t="s">
        <v>85</v>
      </c>
      <c r="BK185" s="149">
        <f aca="true" t="shared" si="49" ref="BK185:BK198">ROUND(I185*H185,2)</f>
        <v>0</v>
      </c>
      <c r="BL185" s="17" t="s">
        <v>268</v>
      </c>
      <c r="BM185" s="148" t="s">
        <v>6134</v>
      </c>
    </row>
    <row r="186" spans="2:65" s="1" customFormat="1" ht="44.25" customHeight="1">
      <c r="B186" s="32"/>
      <c r="C186" s="138" t="s">
        <v>549</v>
      </c>
      <c r="D186" s="138" t="s">
        <v>264</v>
      </c>
      <c r="E186" s="139" t="s">
        <v>6135</v>
      </c>
      <c r="F186" s="140" t="s">
        <v>6136</v>
      </c>
      <c r="G186" s="141" t="s">
        <v>684</v>
      </c>
      <c r="H186" s="142">
        <v>4</v>
      </c>
      <c r="I186" s="143"/>
      <c r="J186" s="142">
        <f t="shared" si="40"/>
        <v>0</v>
      </c>
      <c r="K186" s="140" t="s">
        <v>1</v>
      </c>
      <c r="L186" s="32"/>
      <c r="M186" s="144" t="s">
        <v>1</v>
      </c>
      <c r="N186" s="145" t="s">
        <v>42</v>
      </c>
      <c r="P186" s="146">
        <f t="shared" si="41"/>
        <v>0</v>
      </c>
      <c r="Q186" s="146">
        <v>0</v>
      </c>
      <c r="R186" s="146">
        <f t="shared" si="42"/>
        <v>0</v>
      </c>
      <c r="S186" s="146">
        <v>0</v>
      </c>
      <c r="T186" s="147">
        <f t="shared" si="43"/>
        <v>0</v>
      </c>
      <c r="AR186" s="148" t="s">
        <v>268</v>
      </c>
      <c r="AT186" s="148" t="s">
        <v>264</v>
      </c>
      <c r="AU186" s="148" t="s">
        <v>85</v>
      </c>
      <c r="AY186" s="17" t="s">
        <v>262</v>
      </c>
      <c r="BE186" s="149">
        <f t="shared" si="44"/>
        <v>0</v>
      </c>
      <c r="BF186" s="149">
        <f t="shared" si="45"/>
        <v>0</v>
      </c>
      <c r="BG186" s="149">
        <f t="shared" si="46"/>
        <v>0</v>
      </c>
      <c r="BH186" s="149">
        <f t="shared" si="47"/>
        <v>0</v>
      </c>
      <c r="BI186" s="149">
        <f t="shared" si="48"/>
        <v>0</v>
      </c>
      <c r="BJ186" s="17" t="s">
        <v>85</v>
      </c>
      <c r="BK186" s="149">
        <f t="shared" si="49"/>
        <v>0</v>
      </c>
      <c r="BL186" s="17" t="s">
        <v>268</v>
      </c>
      <c r="BM186" s="148" t="s">
        <v>6137</v>
      </c>
    </row>
    <row r="187" spans="2:65" s="1" customFormat="1" ht="16.5" customHeight="1">
      <c r="B187" s="32"/>
      <c r="C187" s="178" t="s">
        <v>559</v>
      </c>
      <c r="D187" s="178" t="s">
        <v>300</v>
      </c>
      <c r="E187" s="179" t="s">
        <v>6138</v>
      </c>
      <c r="F187" s="180" t="s">
        <v>6139</v>
      </c>
      <c r="G187" s="181" t="s">
        <v>552</v>
      </c>
      <c r="H187" s="182">
        <v>0.8</v>
      </c>
      <c r="I187" s="183"/>
      <c r="J187" s="182">
        <f t="shared" si="40"/>
        <v>0</v>
      </c>
      <c r="K187" s="180" t="s">
        <v>1</v>
      </c>
      <c r="L187" s="184"/>
      <c r="M187" s="185" t="s">
        <v>1</v>
      </c>
      <c r="N187" s="186" t="s">
        <v>42</v>
      </c>
      <c r="P187" s="146">
        <f t="shared" si="41"/>
        <v>0</v>
      </c>
      <c r="Q187" s="146">
        <v>0.22</v>
      </c>
      <c r="R187" s="146">
        <f t="shared" si="42"/>
        <v>0.17600000000000002</v>
      </c>
      <c r="S187" s="146">
        <v>0</v>
      </c>
      <c r="T187" s="147">
        <f t="shared" si="43"/>
        <v>0</v>
      </c>
      <c r="AR187" s="148" t="s">
        <v>304</v>
      </c>
      <c r="AT187" s="148" t="s">
        <v>300</v>
      </c>
      <c r="AU187" s="148" t="s">
        <v>85</v>
      </c>
      <c r="AY187" s="17" t="s">
        <v>262</v>
      </c>
      <c r="BE187" s="149">
        <f t="shared" si="44"/>
        <v>0</v>
      </c>
      <c r="BF187" s="149">
        <f t="shared" si="45"/>
        <v>0</v>
      </c>
      <c r="BG187" s="149">
        <f t="shared" si="46"/>
        <v>0</v>
      </c>
      <c r="BH187" s="149">
        <f t="shared" si="47"/>
        <v>0</v>
      </c>
      <c r="BI187" s="149">
        <f t="shared" si="48"/>
        <v>0</v>
      </c>
      <c r="BJ187" s="17" t="s">
        <v>85</v>
      </c>
      <c r="BK187" s="149">
        <f t="shared" si="49"/>
        <v>0</v>
      </c>
      <c r="BL187" s="17" t="s">
        <v>268</v>
      </c>
      <c r="BM187" s="148" t="s">
        <v>6140</v>
      </c>
    </row>
    <row r="188" spans="2:65" s="1" customFormat="1" ht="16.5" customHeight="1">
      <c r="B188" s="32"/>
      <c r="C188" s="178" t="s">
        <v>563</v>
      </c>
      <c r="D188" s="178" t="s">
        <v>300</v>
      </c>
      <c r="E188" s="179" t="s">
        <v>6141</v>
      </c>
      <c r="F188" s="180" t="s">
        <v>6035</v>
      </c>
      <c r="G188" s="181" t="s">
        <v>362</v>
      </c>
      <c r="H188" s="182">
        <v>3</v>
      </c>
      <c r="I188" s="183"/>
      <c r="J188" s="182">
        <f t="shared" si="40"/>
        <v>0</v>
      </c>
      <c r="K188" s="180" t="s">
        <v>1</v>
      </c>
      <c r="L188" s="184"/>
      <c r="M188" s="185" t="s">
        <v>1</v>
      </c>
      <c r="N188" s="186" t="s">
        <v>42</v>
      </c>
      <c r="P188" s="146">
        <f t="shared" si="41"/>
        <v>0</v>
      </c>
      <c r="Q188" s="146">
        <v>0</v>
      </c>
      <c r="R188" s="146">
        <f t="shared" si="42"/>
        <v>0</v>
      </c>
      <c r="S188" s="146">
        <v>0</v>
      </c>
      <c r="T188" s="147">
        <f t="shared" si="43"/>
        <v>0</v>
      </c>
      <c r="AR188" s="148" t="s">
        <v>304</v>
      </c>
      <c r="AT188" s="148" t="s">
        <v>300</v>
      </c>
      <c r="AU188" s="148" t="s">
        <v>85</v>
      </c>
      <c r="AY188" s="17" t="s">
        <v>262</v>
      </c>
      <c r="BE188" s="149">
        <f t="shared" si="44"/>
        <v>0</v>
      </c>
      <c r="BF188" s="149">
        <f t="shared" si="45"/>
        <v>0</v>
      </c>
      <c r="BG188" s="149">
        <f t="shared" si="46"/>
        <v>0</v>
      </c>
      <c r="BH188" s="149">
        <f t="shared" si="47"/>
        <v>0</v>
      </c>
      <c r="BI188" s="149">
        <f t="shared" si="48"/>
        <v>0</v>
      </c>
      <c r="BJ188" s="17" t="s">
        <v>85</v>
      </c>
      <c r="BK188" s="149">
        <f t="shared" si="49"/>
        <v>0</v>
      </c>
      <c r="BL188" s="17" t="s">
        <v>268</v>
      </c>
      <c r="BM188" s="148" t="s">
        <v>6142</v>
      </c>
    </row>
    <row r="189" spans="2:65" s="1" customFormat="1" ht="37.9" customHeight="1">
      <c r="B189" s="32"/>
      <c r="C189" s="138" t="s">
        <v>567</v>
      </c>
      <c r="D189" s="138" t="s">
        <v>264</v>
      </c>
      <c r="E189" s="139" t="s">
        <v>6143</v>
      </c>
      <c r="F189" s="140" t="s">
        <v>6144</v>
      </c>
      <c r="G189" s="141" t="s">
        <v>684</v>
      </c>
      <c r="H189" s="142">
        <v>4</v>
      </c>
      <c r="I189" s="143"/>
      <c r="J189" s="142">
        <f t="shared" si="40"/>
        <v>0</v>
      </c>
      <c r="K189" s="140" t="s">
        <v>1</v>
      </c>
      <c r="L189" s="32"/>
      <c r="M189" s="144" t="s">
        <v>1</v>
      </c>
      <c r="N189" s="145" t="s">
        <v>42</v>
      </c>
      <c r="P189" s="146">
        <f t="shared" si="41"/>
        <v>0</v>
      </c>
      <c r="Q189" s="146">
        <v>0</v>
      </c>
      <c r="R189" s="146">
        <f t="shared" si="42"/>
        <v>0</v>
      </c>
      <c r="S189" s="146">
        <v>0</v>
      </c>
      <c r="T189" s="147">
        <f t="shared" si="43"/>
        <v>0</v>
      </c>
      <c r="AR189" s="148" t="s">
        <v>268</v>
      </c>
      <c r="AT189" s="148" t="s">
        <v>264</v>
      </c>
      <c r="AU189" s="148" t="s">
        <v>85</v>
      </c>
      <c r="AY189" s="17" t="s">
        <v>262</v>
      </c>
      <c r="BE189" s="149">
        <f t="shared" si="44"/>
        <v>0</v>
      </c>
      <c r="BF189" s="149">
        <f t="shared" si="45"/>
        <v>0</v>
      </c>
      <c r="BG189" s="149">
        <f t="shared" si="46"/>
        <v>0</v>
      </c>
      <c r="BH189" s="149">
        <f t="shared" si="47"/>
        <v>0</v>
      </c>
      <c r="BI189" s="149">
        <f t="shared" si="48"/>
        <v>0</v>
      </c>
      <c r="BJ189" s="17" t="s">
        <v>85</v>
      </c>
      <c r="BK189" s="149">
        <f t="shared" si="49"/>
        <v>0</v>
      </c>
      <c r="BL189" s="17" t="s">
        <v>268</v>
      </c>
      <c r="BM189" s="148" t="s">
        <v>6145</v>
      </c>
    </row>
    <row r="190" spans="2:65" s="1" customFormat="1" ht="16.5" customHeight="1">
      <c r="B190" s="32"/>
      <c r="C190" s="178" t="s">
        <v>571</v>
      </c>
      <c r="D190" s="178" t="s">
        <v>300</v>
      </c>
      <c r="E190" s="179" t="s">
        <v>6146</v>
      </c>
      <c r="F190" s="180" t="s">
        <v>6147</v>
      </c>
      <c r="G190" s="181" t="s">
        <v>684</v>
      </c>
      <c r="H190" s="182">
        <v>4</v>
      </c>
      <c r="I190" s="183"/>
      <c r="J190" s="182">
        <f t="shared" si="40"/>
        <v>0</v>
      </c>
      <c r="K190" s="180" t="s">
        <v>1</v>
      </c>
      <c r="L190" s="184"/>
      <c r="M190" s="185" t="s">
        <v>1</v>
      </c>
      <c r="N190" s="186" t="s">
        <v>42</v>
      </c>
      <c r="P190" s="146">
        <f t="shared" si="41"/>
        <v>0</v>
      </c>
      <c r="Q190" s="146">
        <v>0</v>
      </c>
      <c r="R190" s="146">
        <f t="shared" si="42"/>
        <v>0</v>
      </c>
      <c r="S190" s="146">
        <v>0</v>
      </c>
      <c r="T190" s="147">
        <f t="shared" si="43"/>
        <v>0</v>
      </c>
      <c r="AR190" s="148" t="s">
        <v>304</v>
      </c>
      <c r="AT190" s="148" t="s">
        <v>300</v>
      </c>
      <c r="AU190" s="148" t="s">
        <v>85</v>
      </c>
      <c r="AY190" s="17" t="s">
        <v>262</v>
      </c>
      <c r="BE190" s="149">
        <f t="shared" si="44"/>
        <v>0</v>
      </c>
      <c r="BF190" s="149">
        <f t="shared" si="45"/>
        <v>0</v>
      </c>
      <c r="BG190" s="149">
        <f t="shared" si="46"/>
        <v>0</v>
      </c>
      <c r="BH190" s="149">
        <f t="shared" si="47"/>
        <v>0</v>
      </c>
      <c r="BI190" s="149">
        <f t="shared" si="48"/>
        <v>0</v>
      </c>
      <c r="BJ190" s="17" t="s">
        <v>85</v>
      </c>
      <c r="BK190" s="149">
        <f t="shared" si="49"/>
        <v>0</v>
      </c>
      <c r="BL190" s="17" t="s">
        <v>268</v>
      </c>
      <c r="BM190" s="148" t="s">
        <v>6148</v>
      </c>
    </row>
    <row r="191" spans="2:65" s="1" customFormat="1" ht="24.2" customHeight="1">
      <c r="B191" s="32"/>
      <c r="C191" s="138" t="s">
        <v>579</v>
      </c>
      <c r="D191" s="138" t="s">
        <v>264</v>
      </c>
      <c r="E191" s="139" t="s">
        <v>6149</v>
      </c>
      <c r="F191" s="140" t="s">
        <v>6150</v>
      </c>
      <c r="G191" s="141" t="s">
        <v>684</v>
      </c>
      <c r="H191" s="142">
        <v>4</v>
      </c>
      <c r="I191" s="143"/>
      <c r="J191" s="142">
        <f t="shared" si="40"/>
        <v>0</v>
      </c>
      <c r="K191" s="140" t="s">
        <v>1</v>
      </c>
      <c r="L191" s="32"/>
      <c r="M191" s="144" t="s">
        <v>1</v>
      </c>
      <c r="N191" s="145" t="s">
        <v>42</v>
      </c>
      <c r="P191" s="146">
        <f t="shared" si="41"/>
        <v>0</v>
      </c>
      <c r="Q191" s="146">
        <v>5E-05</v>
      </c>
      <c r="R191" s="146">
        <f t="shared" si="42"/>
        <v>0.0002</v>
      </c>
      <c r="S191" s="146">
        <v>0</v>
      </c>
      <c r="T191" s="147">
        <f t="shared" si="43"/>
        <v>0</v>
      </c>
      <c r="AR191" s="148" t="s">
        <v>268</v>
      </c>
      <c r="AT191" s="148" t="s">
        <v>264</v>
      </c>
      <c r="AU191" s="148" t="s">
        <v>85</v>
      </c>
      <c r="AY191" s="17" t="s">
        <v>262</v>
      </c>
      <c r="BE191" s="149">
        <f t="shared" si="44"/>
        <v>0</v>
      </c>
      <c r="BF191" s="149">
        <f t="shared" si="45"/>
        <v>0</v>
      </c>
      <c r="BG191" s="149">
        <f t="shared" si="46"/>
        <v>0</v>
      </c>
      <c r="BH191" s="149">
        <f t="shared" si="47"/>
        <v>0</v>
      </c>
      <c r="BI191" s="149">
        <f t="shared" si="48"/>
        <v>0</v>
      </c>
      <c r="BJ191" s="17" t="s">
        <v>85</v>
      </c>
      <c r="BK191" s="149">
        <f t="shared" si="49"/>
        <v>0</v>
      </c>
      <c r="BL191" s="17" t="s">
        <v>268</v>
      </c>
      <c r="BM191" s="148" t="s">
        <v>6151</v>
      </c>
    </row>
    <row r="192" spans="2:65" s="1" customFormat="1" ht="37.9" customHeight="1">
      <c r="B192" s="32"/>
      <c r="C192" s="178" t="s">
        <v>592</v>
      </c>
      <c r="D192" s="178" t="s">
        <v>300</v>
      </c>
      <c r="E192" s="179" t="s">
        <v>6152</v>
      </c>
      <c r="F192" s="180" t="s">
        <v>6153</v>
      </c>
      <c r="G192" s="181" t="s">
        <v>684</v>
      </c>
      <c r="H192" s="182">
        <v>4</v>
      </c>
      <c r="I192" s="183"/>
      <c r="J192" s="182">
        <f t="shared" si="40"/>
        <v>0</v>
      </c>
      <c r="K192" s="180" t="s">
        <v>1</v>
      </c>
      <c r="L192" s="184"/>
      <c r="M192" s="185" t="s">
        <v>1</v>
      </c>
      <c r="N192" s="186" t="s">
        <v>42</v>
      </c>
      <c r="P192" s="146">
        <f t="shared" si="41"/>
        <v>0</v>
      </c>
      <c r="Q192" s="146">
        <v>0</v>
      </c>
      <c r="R192" s="146">
        <f t="shared" si="42"/>
        <v>0</v>
      </c>
      <c r="S192" s="146">
        <v>0</v>
      </c>
      <c r="T192" s="147">
        <f t="shared" si="43"/>
        <v>0</v>
      </c>
      <c r="AR192" s="148" t="s">
        <v>304</v>
      </c>
      <c r="AT192" s="148" t="s">
        <v>300</v>
      </c>
      <c r="AU192" s="148" t="s">
        <v>85</v>
      </c>
      <c r="AY192" s="17" t="s">
        <v>262</v>
      </c>
      <c r="BE192" s="149">
        <f t="shared" si="44"/>
        <v>0</v>
      </c>
      <c r="BF192" s="149">
        <f t="shared" si="45"/>
        <v>0</v>
      </c>
      <c r="BG192" s="149">
        <f t="shared" si="46"/>
        <v>0</v>
      </c>
      <c r="BH192" s="149">
        <f t="shared" si="47"/>
        <v>0</v>
      </c>
      <c r="BI192" s="149">
        <f t="shared" si="48"/>
        <v>0</v>
      </c>
      <c r="BJ192" s="17" t="s">
        <v>85</v>
      </c>
      <c r="BK192" s="149">
        <f t="shared" si="49"/>
        <v>0</v>
      </c>
      <c r="BL192" s="17" t="s">
        <v>268</v>
      </c>
      <c r="BM192" s="148" t="s">
        <v>6154</v>
      </c>
    </row>
    <row r="193" spans="2:65" s="1" customFormat="1" ht="24.2" customHeight="1">
      <c r="B193" s="32"/>
      <c r="C193" s="178" t="s">
        <v>597</v>
      </c>
      <c r="D193" s="178" t="s">
        <v>300</v>
      </c>
      <c r="E193" s="179" t="s">
        <v>6061</v>
      </c>
      <c r="F193" s="180" t="s">
        <v>6062</v>
      </c>
      <c r="G193" s="181" t="s">
        <v>684</v>
      </c>
      <c r="H193" s="182">
        <v>0</v>
      </c>
      <c r="I193" s="183"/>
      <c r="J193" s="182">
        <f t="shared" si="40"/>
        <v>0</v>
      </c>
      <c r="K193" s="180" t="s">
        <v>1</v>
      </c>
      <c r="L193" s="184"/>
      <c r="M193" s="185" t="s">
        <v>1</v>
      </c>
      <c r="N193" s="186" t="s">
        <v>42</v>
      </c>
      <c r="P193" s="146">
        <f t="shared" si="41"/>
        <v>0</v>
      </c>
      <c r="Q193" s="146">
        <v>0</v>
      </c>
      <c r="R193" s="146">
        <f t="shared" si="42"/>
        <v>0</v>
      </c>
      <c r="S193" s="146">
        <v>0</v>
      </c>
      <c r="T193" s="147">
        <f t="shared" si="43"/>
        <v>0</v>
      </c>
      <c r="AR193" s="148" t="s">
        <v>304</v>
      </c>
      <c r="AT193" s="148" t="s">
        <v>300</v>
      </c>
      <c r="AU193" s="148" t="s">
        <v>85</v>
      </c>
      <c r="AY193" s="17" t="s">
        <v>262</v>
      </c>
      <c r="BE193" s="149">
        <f t="shared" si="44"/>
        <v>0</v>
      </c>
      <c r="BF193" s="149">
        <f t="shared" si="45"/>
        <v>0</v>
      </c>
      <c r="BG193" s="149">
        <f t="shared" si="46"/>
        <v>0</v>
      </c>
      <c r="BH193" s="149">
        <f t="shared" si="47"/>
        <v>0</v>
      </c>
      <c r="BI193" s="149">
        <f t="shared" si="48"/>
        <v>0</v>
      </c>
      <c r="BJ193" s="17" t="s">
        <v>85</v>
      </c>
      <c r="BK193" s="149">
        <f t="shared" si="49"/>
        <v>0</v>
      </c>
      <c r="BL193" s="17" t="s">
        <v>268</v>
      </c>
      <c r="BM193" s="148" t="s">
        <v>6155</v>
      </c>
    </row>
    <row r="194" spans="2:65" s="1" customFormat="1" ht="33" customHeight="1">
      <c r="B194" s="32"/>
      <c r="C194" s="138" t="s">
        <v>615</v>
      </c>
      <c r="D194" s="138" t="s">
        <v>264</v>
      </c>
      <c r="E194" s="139" t="s">
        <v>6156</v>
      </c>
      <c r="F194" s="140" t="s">
        <v>6157</v>
      </c>
      <c r="G194" s="141" t="s">
        <v>684</v>
      </c>
      <c r="H194" s="142">
        <v>4</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268</v>
      </c>
      <c r="AT194" s="148" t="s">
        <v>264</v>
      </c>
      <c r="AU194" s="148" t="s">
        <v>85</v>
      </c>
      <c r="AY194" s="17" t="s">
        <v>262</v>
      </c>
      <c r="BE194" s="149">
        <f t="shared" si="44"/>
        <v>0</v>
      </c>
      <c r="BF194" s="149">
        <f t="shared" si="45"/>
        <v>0</v>
      </c>
      <c r="BG194" s="149">
        <f t="shared" si="46"/>
        <v>0</v>
      </c>
      <c r="BH194" s="149">
        <f t="shared" si="47"/>
        <v>0</v>
      </c>
      <c r="BI194" s="149">
        <f t="shared" si="48"/>
        <v>0</v>
      </c>
      <c r="BJ194" s="17" t="s">
        <v>85</v>
      </c>
      <c r="BK194" s="149">
        <f t="shared" si="49"/>
        <v>0</v>
      </c>
      <c r="BL194" s="17" t="s">
        <v>268</v>
      </c>
      <c r="BM194" s="148" t="s">
        <v>6158</v>
      </c>
    </row>
    <row r="195" spans="2:65" s="1" customFormat="1" ht="24.2" customHeight="1">
      <c r="B195" s="32"/>
      <c r="C195" s="138" t="s">
        <v>620</v>
      </c>
      <c r="D195" s="138" t="s">
        <v>264</v>
      </c>
      <c r="E195" s="139" t="s">
        <v>6159</v>
      </c>
      <c r="F195" s="140" t="s">
        <v>6085</v>
      </c>
      <c r="G195" s="141" t="s">
        <v>152</v>
      </c>
      <c r="H195" s="142">
        <v>3.2</v>
      </c>
      <c r="I195" s="143"/>
      <c r="J195" s="142">
        <f t="shared" si="40"/>
        <v>0</v>
      </c>
      <c r="K195" s="140" t="s">
        <v>1</v>
      </c>
      <c r="L195" s="32"/>
      <c r="M195" s="144" t="s">
        <v>1</v>
      </c>
      <c r="N195" s="145" t="s">
        <v>42</v>
      </c>
      <c r="P195" s="146">
        <f t="shared" si="41"/>
        <v>0</v>
      </c>
      <c r="Q195" s="146">
        <v>0</v>
      </c>
      <c r="R195" s="146">
        <f t="shared" si="42"/>
        <v>0</v>
      </c>
      <c r="S195" s="146">
        <v>0</v>
      </c>
      <c r="T195" s="147">
        <f t="shared" si="43"/>
        <v>0</v>
      </c>
      <c r="AR195" s="148" t="s">
        <v>268</v>
      </c>
      <c r="AT195" s="148" t="s">
        <v>264</v>
      </c>
      <c r="AU195" s="148" t="s">
        <v>85</v>
      </c>
      <c r="AY195" s="17" t="s">
        <v>262</v>
      </c>
      <c r="BE195" s="149">
        <f t="shared" si="44"/>
        <v>0</v>
      </c>
      <c r="BF195" s="149">
        <f t="shared" si="45"/>
        <v>0</v>
      </c>
      <c r="BG195" s="149">
        <f t="shared" si="46"/>
        <v>0</v>
      </c>
      <c r="BH195" s="149">
        <f t="shared" si="47"/>
        <v>0</v>
      </c>
      <c r="BI195" s="149">
        <f t="shared" si="48"/>
        <v>0</v>
      </c>
      <c r="BJ195" s="17" t="s">
        <v>85</v>
      </c>
      <c r="BK195" s="149">
        <f t="shared" si="49"/>
        <v>0</v>
      </c>
      <c r="BL195" s="17" t="s">
        <v>268</v>
      </c>
      <c r="BM195" s="148" t="s">
        <v>6160</v>
      </c>
    </row>
    <row r="196" spans="2:65" s="1" customFormat="1" ht="21.75" customHeight="1">
      <c r="B196" s="32"/>
      <c r="C196" s="178" t="s">
        <v>631</v>
      </c>
      <c r="D196" s="178" t="s">
        <v>300</v>
      </c>
      <c r="E196" s="179" t="s">
        <v>6161</v>
      </c>
      <c r="F196" s="180" t="s">
        <v>6091</v>
      </c>
      <c r="G196" s="181" t="s">
        <v>552</v>
      </c>
      <c r="H196" s="182">
        <v>0.32</v>
      </c>
      <c r="I196" s="183"/>
      <c r="J196" s="182">
        <f t="shared" si="40"/>
        <v>0</v>
      </c>
      <c r="K196" s="180" t="s">
        <v>1</v>
      </c>
      <c r="L196" s="184"/>
      <c r="M196" s="185" t="s">
        <v>1</v>
      </c>
      <c r="N196" s="186" t="s">
        <v>42</v>
      </c>
      <c r="P196" s="146">
        <f t="shared" si="41"/>
        <v>0</v>
      </c>
      <c r="Q196" s="146">
        <v>0.2</v>
      </c>
      <c r="R196" s="146">
        <f t="shared" si="42"/>
        <v>0.064</v>
      </c>
      <c r="S196" s="146">
        <v>0</v>
      </c>
      <c r="T196" s="147">
        <f t="shared" si="43"/>
        <v>0</v>
      </c>
      <c r="AR196" s="148" t="s">
        <v>304</v>
      </c>
      <c r="AT196" s="148" t="s">
        <v>300</v>
      </c>
      <c r="AU196" s="148" t="s">
        <v>85</v>
      </c>
      <c r="AY196" s="17" t="s">
        <v>262</v>
      </c>
      <c r="BE196" s="149">
        <f t="shared" si="44"/>
        <v>0</v>
      </c>
      <c r="BF196" s="149">
        <f t="shared" si="45"/>
        <v>0</v>
      </c>
      <c r="BG196" s="149">
        <f t="shared" si="46"/>
        <v>0</v>
      </c>
      <c r="BH196" s="149">
        <f t="shared" si="47"/>
        <v>0</v>
      </c>
      <c r="BI196" s="149">
        <f t="shared" si="48"/>
        <v>0</v>
      </c>
      <c r="BJ196" s="17" t="s">
        <v>85</v>
      </c>
      <c r="BK196" s="149">
        <f t="shared" si="49"/>
        <v>0</v>
      </c>
      <c r="BL196" s="17" t="s">
        <v>268</v>
      </c>
      <c r="BM196" s="148" t="s">
        <v>6162</v>
      </c>
    </row>
    <row r="197" spans="2:65" s="1" customFormat="1" ht="37.9" customHeight="1">
      <c r="B197" s="32"/>
      <c r="C197" s="138" t="s">
        <v>636</v>
      </c>
      <c r="D197" s="138" t="s">
        <v>264</v>
      </c>
      <c r="E197" s="139" t="s">
        <v>6163</v>
      </c>
      <c r="F197" s="140" t="s">
        <v>6164</v>
      </c>
      <c r="G197" s="141" t="s">
        <v>6165</v>
      </c>
      <c r="H197" s="142">
        <v>3.2</v>
      </c>
      <c r="I197" s="143"/>
      <c r="J197" s="142">
        <f t="shared" si="40"/>
        <v>0</v>
      </c>
      <c r="K197" s="140" t="s">
        <v>1</v>
      </c>
      <c r="L197" s="32"/>
      <c r="M197" s="144" t="s">
        <v>1</v>
      </c>
      <c r="N197" s="145" t="s">
        <v>42</v>
      </c>
      <c r="P197" s="146">
        <f t="shared" si="41"/>
        <v>0</v>
      </c>
      <c r="Q197" s="146">
        <v>0</v>
      </c>
      <c r="R197" s="146">
        <f t="shared" si="42"/>
        <v>0</v>
      </c>
      <c r="S197" s="146">
        <v>0</v>
      </c>
      <c r="T197" s="147">
        <f t="shared" si="43"/>
        <v>0</v>
      </c>
      <c r="AR197" s="148" t="s">
        <v>268</v>
      </c>
      <c r="AT197" s="148" t="s">
        <v>264</v>
      </c>
      <c r="AU197" s="148" t="s">
        <v>85</v>
      </c>
      <c r="AY197" s="17" t="s">
        <v>262</v>
      </c>
      <c r="BE197" s="149">
        <f t="shared" si="44"/>
        <v>0</v>
      </c>
      <c r="BF197" s="149">
        <f t="shared" si="45"/>
        <v>0</v>
      </c>
      <c r="BG197" s="149">
        <f t="shared" si="46"/>
        <v>0</v>
      </c>
      <c r="BH197" s="149">
        <f t="shared" si="47"/>
        <v>0</v>
      </c>
      <c r="BI197" s="149">
        <f t="shared" si="48"/>
        <v>0</v>
      </c>
      <c r="BJ197" s="17" t="s">
        <v>85</v>
      </c>
      <c r="BK197" s="149">
        <f t="shared" si="49"/>
        <v>0</v>
      </c>
      <c r="BL197" s="17" t="s">
        <v>268</v>
      </c>
      <c r="BM197" s="148" t="s">
        <v>6166</v>
      </c>
    </row>
    <row r="198" spans="2:65" s="1" customFormat="1" ht="16.5" customHeight="1">
      <c r="B198" s="32"/>
      <c r="C198" s="178" t="s">
        <v>646</v>
      </c>
      <c r="D198" s="178" t="s">
        <v>300</v>
      </c>
      <c r="E198" s="179" t="s">
        <v>6167</v>
      </c>
      <c r="F198" s="180" t="s">
        <v>6168</v>
      </c>
      <c r="G198" s="181" t="s">
        <v>362</v>
      </c>
      <c r="H198" s="182">
        <v>0</v>
      </c>
      <c r="I198" s="183"/>
      <c r="J198" s="182">
        <f t="shared" si="40"/>
        <v>0</v>
      </c>
      <c r="K198" s="180" t="s">
        <v>1</v>
      </c>
      <c r="L198" s="184"/>
      <c r="M198" s="185" t="s">
        <v>1</v>
      </c>
      <c r="N198" s="186" t="s">
        <v>42</v>
      </c>
      <c r="P198" s="146">
        <f t="shared" si="41"/>
        <v>0</v>
      </c>
      <c r="Q198" s="146">
        <v>0</v>
      </c>
      <c r="R198" s="146">
        <f t="shared" si="42"/>
        <v>0</v>
      </c>
      <c r="S198" s="146">
        <v>0</v>
      </c>
      <c r="T198" s="147">
        <f t="shared" si="43"/>
        <v>0</v>
      </c>
      <c r="AR198" s="148" t="s">
        <v>304</v>
      </c>
      <c r="AT198" s="148" t="s">
        <v>300</v>
      </c>
      <c r="AU198" s="148" t="s">
        <v>85</v>
      </c>
      <c r="AY198" s="17" t="s">
        <v>262</v>
      </c>
      <c r="BE198" s="149">
        <f t="shared" si="44"/>
        <v>0</v>
      </c>
      <c r="BF198" s="149">
        <f t="shared" si="45"/>
        <v>0</v>
      </c>
      <c r="BG198" s="149">
        <f t="shared" si="46"/>
        <v>0</v>
      </c>
      <c r="BH198" s="149">
        <f t="shared" si="47"/>
        <v>0</v>
      </c>
      <c r="BI198" s="149">
        <f t="shared" si="48"/>
        <v>0</v>
      </c>
      <c r="BJ198" s="17" t="s">
        <v>85</v>
      </c>
      <c r="BK198" s="149">
        <f t="shared" si="49"/>
        <v>0</v>
      </c>
      <c r="BL198" s="17" t="s">
        <v>268</v>
      </c>
      <c r="BM198" s="148" t="s">
        <v>6169</v>
      </c>
    </row>
    <row r="199" spans="2:51" s="12" customFormat="1" ht="11.25">
      <c r="B199" s="150"/>
      <c r="D199" s="151" t="s">
        <v>270</v>
      </c>
      <c r="E199" s="152" t="s">
        <v>1</v>
      </c>
      <c r="F199" s="153" t="s">
        <v>6170</v>
      </c>
      <c r="H199" s="154">
        <v>0</v>
      </c>
      <c r="I199" s="155"/>
      <c r="L199" s="150"/>
      <c r="M199" s="156"/>
      <c r="T199" s="157"/>
      <c r="AT199" s="152" t="s">
        <v>270</v>
      </c>
      <c r="AU199" s="152" t="s">
        <v>85</v>
      </c>
      <c r="AV199" s="12" t="s">
        <v>87</v>
      </c>
      <c r="AW199" s="12" t="s">
        <v>32</v>
      </c>
      <c r="AX199" s="12" t="s">
        <v>77</v>
      </c>
      <c r="AY199" s="152" t="s">
        <v>262</v>
      </c>
    </row>
    <row r="200" spans="2:51" s="13" customFormat="1" ht="11.25">
      <c r="B200" s="158"/>
      <c r="D200" s="151" t="s">
        <v>270</v>
      </c>
      <c r="E200" s="159" t="s">
        <v>1</v>
      </c>
      <c r="F200" s="160" t="s">
        <v>273</v>
      </c>
      <c r="H200" s="161">
        <v>0</v>
      </c>
      <c r="I200" s="162"/>
      <c r="L200" s="158"/>
      <c r="M200" s="163"/>
      <c r="T200" s="164"/>
      <c r="AT200" s="159" t="s">
        <v>270</v>
      </c>
      <c r="AU200" s="159" t="s">
        <v>85</v>
      </c>
      <c r="AV200" s="13" t="s">
        <v>268</v>
      </c>
      <c r="AW200" s="13" t="s">
        <v>32</v>
      </c>
      <c r="AX200" s="13" t="s">
        <v>85</v>
      </c>
      <c r="AY200" s="159" t="s">
        <v>262</v>
      </c>
    </row>
    <row r="201" spans="2:65" s="1" customFormat="1" ht="37.9" customHeight="1">
      <c r="B201" s="32"/>
      <c r="C201" s="138" t="s">
        <v>652</v>
      </c>
      <c r="D201" s="138" t="s">
        <v>264</v>
      </c>
      <c r="E201" s="139" t="s">
        <v>6171</v>
      </c>
      <c r="F201" s="140" t="s">
        <v>6094</v>
      </c>
      <c r="G201" s="141" t="s">
        <v>303</v>
      </c>
      <c r="H201" s="142">
        <v>0</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85</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6172</v>
      </c>
    </row>
    <row r="202" spans="2:51" s="12" customFormat="1" ht="11.25">
      <c r="B202" s="150"/>
      <c r="D202" s="151" t="s">
        <v>270</v>
      </c>
      <c r="E202" s="152" t="s">
        <v>1</v>
      </c>
      <c r="F202" s="153" t="s">
        <v>6173</v>
      </c>
      <c r="H202" s="154">
        <v>0</v>
      </c>
      <c r="I202" s="155"/>
      <c r="L202" s="150"/>
      <c r="M202" s="156"/>
      <c r="T202" s="157"/>
      <c r="AT202" s="152" t="s">
        <v>270</v>
      </c>
      <c r="AU202" s="152" t="s">
        <v>85</v>
      </c>
      <c r="AV202" s="12" t="s">
        <v>87</v>
      </c>
      <c r="AW202" s="12" t="s">
        <v>32</v>
      </c>
      <c r="AX202" s="12" t="s">
        <v>77</v>
      </c>
      <c r="AY202" s="152" t="s">
        <v>262</v>
      </c>
    </row>
    <row r="203" spans="2:51" s="13" customFormat="1" ht="11.25">
      <c r="B203" s="158"/>
      <c r="D203" s="151" t="s">
        <v>270</v>
      </c>
      <c r="E203" s="159" t="s">
        <v>1</v>
      </c>
      <c r="F203" s="160" t="s">
        <v>273</v>
      </c>
      <c r="H203" s="161">
        <v>0</v>
      </c>
      <c r="I203" s="162"/>
      <c r="L203" s="158"/>
      <c r="M203" s="163"/>
      <c r="T203" s="164"/>
      <c r="AT203" s="159" t="s">
        <v>270</v>
      </c>
      <c r="AU203" s="159" t="s">
        <v>85</v>
      </c>
      <c r="AV203" s="13" t="s">
        <v>268</v>
      </c>
      <c r="AW203" s="13" t="s">
        <v>32</v>
      </c>
      <c r="AX203" s="13" t="s">
        <v>85</v>
      </c>
      <c r="AY203" s="159" t="s">
        <v>262</v>
      </c>
    </row>
    <row r="204" spans="2:65" s="1" customFormat="1" ht="16.5" customHeight="1">
      <c r="B204" s="32"/>
      <c r="C204" s="178" t="s">
        <v>656</v>
      </c>
      <c r="D204" s="178" t="s">
        <v>300</v>
      </c>
      <c r="E204" s="179" t="s">
        <v>6174</v>
      </c>
      <c r="F204" s="180" t="s">
        <v>6175</v>
      </c>
      <c r="G204" s="181" t="s">
        <v>684</v>
      </c>
      <c r="H204" s="182">
        <v>16</v>
      </c>
      <c r="I204" s="183"/>
      <c r="J204" s="182">
        <f aca="true" t="shared" si="50" ref="J204:J212">ROUND(I204*H204,2)</f>
        <v>0</v>
      </c>
      <c r="K204" s="180" t="s">
        <v>1</v>
      </c>
      <c r="L204" s="184"/>
      <c r="M204" s="185" t="s">
        <v>1</v>
      </c>
      <c r="N204" s="186" t="s">
        <v>42</v>
      </c>
      <c r="P204" s="146">
        <f aca="true" t="shared" si="51" ref="P204:P212">O204*H204</f>
        <v>0</v>
      </c>
      <c r="Q204" s="146">
        <v>0</v>
      </c>
      <c r="R204" s="146">
        <f aca="true" t="shared" si="52" ref="R204:R212">Q204*H204</f>
        <v>0</v>
      </c>
      <c r="S204" s="146">
        <v>0</v>
      </c>
      <c r="T204" s="147">
        <f aca="true" t="shared" si="53" ref="T204:T212">S204*H204</f>
        <v>0</v>
      </c>
      <c r="AR204" s="148" t="s">
        <v>304</v>
      </c>
      <c r="AT204" s="148" t="s">
        <v>300</v>
      </c>
      <c r="AU204" s="148" t="s">
        <v>85</v>
      </c>
      <c r="AY204" s="17" t="s">
        <v>262</v>
      </c>
      <c r="BE204" s="149">
        <f aca="true" t="shared" si="54" ref="BE204:BE212">IF(N204="základní",J204,0)</f>
        <v>0</v>
      </c>
      <c r="BF204" s="149">
        <f aca="true" t="shared" si="55" ref="BF204:BF212">IF(N204="snížená",J204,0)</f>
        <v>0</v>
      </c>
      <c r="BG204" s="149">
        <f aca="true" t="shared" si="56" ref="BG204:BG212">IF(N204="zákl. přenesená",J204,0)</f>
        <v>0</v>
      </c>
      <c r="BH204" s="149">
        <f aca="true" t="shared" si="57" ref="BH204:BH212">IF(N204="sníž. přenesená",J204,0)</f>
        <v>0</v>
      </c>
      <c r="BI204" s="149">
        <f aca="true" t="shared" si="58" ref="BI204:BI212">IF(N204="nulová",J204,0)</f>
        <v>0</v>
      </c>
      <c r="BJ204" s="17" t="s">
        <v>85</v>
      </c>
      <c r="BK204" s="149">
        <f aca="true" t="shared" si="59" ref="BK204:BK212">ROUND(I204*H204,2)</f>
        <v>0</v>
      </c>
      <c r="BL204" s="17" t="s">
        <v>268</v>
      </c>
      <c r="BM204" s="148" t="s">
        <v>6176</v>
      </c>
    </row>
    <row r="205" spans="2:65" s="1" customFormat="1" ht="21.75" customHeight="1">
      <c r="B205" s="32"/>
      <c r="C205" s="138" t="s">
        <v>660</v>
      </c>
      <c r="D205" s="138" t="s">
        <v>264</v>
      </c>
      <c r="E205" s="139" t="s">
        <v>6177</v>
      </c>
      <c r="F205" s="140" t="s">
        <v>6105</v>
      </c>
      <c r="G205" s="141" t="s">
        <v>552</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268</v>
      </c>
      <c r="AT205" s="148" t="s">
        <v>264</v>
      </c>
      <c r="AU205" s="148" t="s">
        <v>85</v>
      </c>
      <c r="AY205" s="17" t="s">
        <v>262</v>
      </c>
      <c r="BE205" s="149">
        <f t="shared" si="54"/>
        <v>0</v>
      </c>
      <c r="BF205" s="149">
        <f t="shared" si="55"/>
        <v>0</v>
      </c>
      <c r="BG205" s="149">
        <f t="shared" si="56"/>
        <v>0</v>
      </c>
      <c r="BH205" s="149">
        <f t="shared" si="57"/>
        <v>0</v>
      </c>
      <c r="BI205" s="149">
        <f t="shared" si="58"/>
        <v>0</v>
      </c>
      <c r="BJ205" s="17" t="s">
        <v>85</v>
      </c>
      <c r="BK205" s="149">
        <f t="shared" si="59"/>
        <v>0</v>
      </c>
      <c r="BL205" s="17" t="s">
        <v>268</v>
      </c>
      <c r="BM205" s="148" t="s">
        <v>6178</v>
      </c>
    </row>
    <row r="206" spans="2:65" s="1" customFormat="1" ht="21.75" customHeight="1">
      <c r="B206" s="32"/>
      <c r="C206" s="138" t="s">
        <v>664</v>
      </c>
      <c r="D206" s="138" t="s">
        <v>264</v>
      </c>
      <c r="E206" s="139" t="s">
        <v>6107</v>
      </c>
      <c r="F206" s="140" t="s">
        <v>6108</v>
      </c>
      <c r="G206" s="141" t="s">
        <v>552</v>
      </c>
      <c r="H206" s="142">
        <v>1</v>
      </c>
      <c r="I206" s="143"/>
      <c r="J206" s="142">
        <f t="shared" si="50"/>
        <v>0</v>
      </c>
      <c r="K206" s="140" t="s">
        <v>1</v>
      </c>
      <c r="L206" s="32"/>
      <c r="M206" s="144" t="s">
        <v>1</v>
      </c>
      <c r="N206" s="145" t="s">
        <v>42</v>
      </c>
      <c r="P206" s="146">
        <f t="shared" si="51"/>
        <v>0</v>
      </c>
      <c r="Q206" s="146">
        <v>0</v>
      </c>
      <c r="R206" s="146">
        <f t="shared" si="52"/>
        <v>0</v>
      </c>
      <c r="S206" s="146">
        <v>0</v>
      </c>
      <c r="T206" s="147">
        <f t="shared" si="53"/>
        <v>0</v>
      </c>
      <c r="AR206" s="148" t="s">
        <v>268</v>
      </c>
      <c r="AT206" s="148" t="s">
        <v>264</v>
      </c>
      <c r="AU206" s="148" t="s">
        <v>85</v>
      </c>
      <c r="AY206" s="17" t="s">
        <v>262</v>
      </c>
      <c r="BE206" s="149">
        <f t="shared" si="54"/>
        <v>0</v>
      </c>
      <c r="BF206" s="149">
        <f t="shared" si="55"/>
        <v>0</v>
      </c>
      <c r="BG206" s="149">
        <f t="shared" si="56"/>
        <v>0</v>
      </c>
      <c r="BH206" s="149">
        <f t="shared" si="57"/>
        <v>0</v>
      </c>
      <c r="BI206" s="149">
        <f t="shared" si="58"/>
        <v>0</v>
      </c>
      <c r="BJ206" s="17" t="s">
        <v>85</v>
      </c>
      <c r="BK206" s="149">
        <f t="shared" si="59"/>
        <v>0</v>
      </c>
      <c r="BL206" s="17" t="s">
        <v>268</v>
      </c>
      <c r="BM206" s="148" t="s">
        <v>6179</v>
      </c>
    </row>
    <row r="207" spans="2:65" s="1" customFormat="1" ht="16.5" customHeight="1">
      <c r="B207" s="32"/>
      <c r="C207" s="178" t="s">
        <v>668</v>
      </c>
      <c r="D207" s="178" t="s">
        <v>300</v>
      </c>
      <c r="E207" s="179" t="s">
        <v>6180</v>
      </c>
      <c r="F207" s="180" t="s">
        <v>6114</v>
      </c>
      <c r="G207" s="181" t="s">
        <v>552</v>
      </c>
      <c r="H207" s="182">
        <v>1</v>
      </c>
      <c r="I207" s="183"/>
      <c r="J207" s="182">
        <f t="shared" si="50"/>
        <v>0</v>
      </c>
      <c r="K207" s="180" t="s">
        <v>1</v>
      </c>
      <c r="L207" s="184"/>
      <c r="M207" s="185" t="s">
        <v>1</v>
      </c>
      <c r="N207" s="186" t="s">
        <v>42</v>
      </c>
      <c r="P207" s="146">
        <f t="shared" si="51"/>
        <v>0</v>
      </c>
      <c r="Q207" s="146">
        <v>0</v>
      </c>
      <c r="R207" s="146">
        <f t="shared" si="52"/>
        <v>0</v>
      </c>
      <c r="S207" s="146">
        <v>0</v>
      </c>
      <c r="T207" s="147">
        <f t="shared" si="53"/>
        <v>0</v>
      </c>
      <c r="AR207" s="148" t="s">
        <v>304</v>
      </c>
      <c r="AT207" s="148" t="s">
        <v>300</v>
      </c>
      <c r="AU207" s="148" t="s">
        <v>85</v>
      </c>
      <c r="AY207" s="17" t="s">
        <v>262</v>
      </c>
      <c r="BE207" s="149">
        <f t="shared" si="54"/>
        <v>0</v>
      </c>
      <c r="BF207" s="149">
        <f t="shared" si="55"/>
        <v>0</v>
      </c>
      <c r="BG207" s="149">
        <f t="shared" si="56"/>
        <v>0</v>
      </c>
      <c r="BH207" s="149">
        <f t="shared" si="57"/>
        <v>0</v>
      </c>
      <c r="BI207" s="149">
        <f t="shared" si="58"/>
        <v>0</v>
      </c>
      <c r="BJ207" s="17" t="s">
        <v>85</v>
      </c>
      <c r="BK207" s="149">
        <f t="shared" si="59"/>
        <v>0</v>
      </c>
      <c r="BL207" s="17" t="s">
        <v>268</v>
      </c>
      <c r="BM207" s="148" t="s">
        <v>6181</v>
      </c>
    </row>
    <row r="208" spans="2:65" s="1" customFormat="1" ht="24.2" customHeight="1">
      <c r="B208" s="32"/>
      <c r="C208" s="138" t="s">
        <v>677</v>
      </c>
      <c r="D208" s="138" t="s">
        <v>264</v>
      </c>
      <c r="E208" s="139" t="s">
        <v>6110</v>
      </c>
      <c r="F208" s="140" t="s">
        <v>6111</v>
      </c>
      <c r="G208" s="141" t="s">
        <v>552</v>
      </c>
      <c r="H208" s="142">
        <v>3</v>
      </c>
      <c r="I208" s="143"/>
      <c r="J208" s="142">
        <f t="shared" si="50"/>
        <v>0</v>
      </c>
      <c r="K208" s="140" t="s">
        <v>1</v>
      </c>
      <c r="L208" s="32"/>
      <c r="M208" s="144" t="s">
        <v>1</v>
      </c>
      <c r="N208" s="145" t="s">
        <v>42</v>
      </c>
      <c r="P208" s="146">
        <f t="shared" si="51"/>
        <v>0</v>
      </c>
      <c r="Q208" s="146">
        <v>0</v>
      </c>
      <c r="R208" s="146">
        <f t="shared" si="52"/>
        <v>0</v>
      </c>
      <c r="S208" s="146">
        <v>0</v>
      </c>
      <c r="T208" s="147">
        <f t="shared" si="53"/>
        <v>0</v>
      </c>
      <c r="AR208" s="148" t="s">
        <v>268</v>
      </c>
      <c r="AT208" s="148" t="s">
        <v>264</v>
      </c>
      <c r="AU208" s="148" t="s">
        <v>85</v>
      </c>
      <c r="AY208" s="17" t="s">
        <v>262</v>
      </c>
      <c r="BE208" s="149">
        <f t="shared" si="54"/>
        <v>0</v>
      </c>
      <c r="BF208" s="149">
        <f t="shared" si="55"/>
        <v>0</v>
      </c>
      <c r="BG208" s="149">
        <f t="shared" si="56"/>
        <v>0</v>
      </c>
      <c r="BH208" s="149">
        <f t="shared" si="57"/>
        <v>0</v>
      </c>
      <c r="BI208" s="149">
        <f t="shared" si="58"/>
        <v>0</v>
      </c>
      <c r="BJ208" s="17" t="s">
        <v>85</v>
      </c>
      <c r="BK208" s="149">
        <f t="shared" si="59"/>
        <v>0</v>
      </c>
      <c r="BL208" s="17" t="s">
        <v>268</v>
      </c>
      <c r="BM208" s="148" t="s">
        <v>6182</v>
      </c>
    </row>
    <row r="209" spans="2:65" s="1" customFormat="1" ht="16.5" customHeight="1">
      <c r="B209" s="32"/>
      <c r="C209" s="138" t="s">
        <v>681</v>
      </c>
      <c r="D209" s="138" t="s">
        <v>264</v>
      </c>
      <c r="E209" s="139" t="s">
        <v>6116</v>
      </c>
      <c r="F209" s="140" t="s">
        <v>6117</v>
      </c>
      <c r="G209" s="141" t="s">
        <v>706</v>
      </c>
      <c r="H209" s="142">
        <v>4</v>
      </c>
      <c r="I209" s="143"/>
      <c r="J209" s="142">
        <f t="shared" si="50"/>
        <v>0</v>
      </c>
      <c r="K209" s="140" t="s">
        <v>1</v>
      </c>
      <c r="L209" s="32"/>
      <c r="M209" s="144" t="s">
        <v>1</v>
      </c>
      <c r="N209" s="145" t="s">
        <v>42</v>
      </c>
      <c r="P209" s="146">
        <f t="shared" si="51"/>
        <v>0</v>
      </c>
      <c r="Q209" s="146">
        <v>0</v>
      </c>
      <c r="R209" s="146">
        <f t="shared" si="52"/>
        <v>0</v>
      </c>
      <c r="S209" s="146">
        <v>0</v>
      </c>
      <c r="T209" s="147">
        <f t="shared" si="53"/>
        <v>0</v>
      </c>
      <c r="AR209" s="148" t="s">
        <v>268</v>
      </c>
      <c r="AT209" s="148" t="s">
        <v>264</v>
      </c>
      <c r="AU209" s="148" t="s">
        <v>85</v>
      </c>
      <c r="AY209" s="17" t="s">
        <v>262</v>
      </c>
      <c r="BE209" s="149">
        <f t="shared" si="54"/>
        <v>0</v>
      </c>
      <c r="BF209" s="149">
        <f t="shared" si="55"/>
        <v>0</v>
      </c>
      <c r="BG209" s="149">
        <f t="shared" si="56"/>
        <v>0</v>
      </c>
      <c r="BH209" s="149">
        <f t="shared" si="57"/>
        <v>0</v>
      </c>
      <c r="BI209" s="149">
        <f t="shared" si="58"/>
        <v>0</v>
      </c>
      <c r="BJ209" s="17" t="s">
        <v>85</v>
      </c>
      <c r="BK209" s="149">
        <f t="shared" si="59"/>
        <v>0</v>
      </c>
      <c r="BL209" s="17" t="s">
        <v>268</v>
      </c>
      <c r="BM209" s="148" t="s">
        <v>6183</v>
      </c>
    </row>
    <row r="210" spans="2:65" s="1" customFormat="1" ht="16.5" customHeight="1">
      <c r="B210" s="32"/>
      <c r="C210" s="178" t="s">
        <v>686</v>
      </c>
      <c r="D210" s="178" t="s">
        <v>300</v>
      </c>
      <c r="E210" s="179" t="s">
        <v>6119</v>
      </c>
      <c r="F210" s="180" t="s">
        <v>6120</v>
      </c>
      <c r="G210" s="181" t="s">
        <v>706</v>
      </c>
      <c r="H210" s="182">
        <v>4</v>
      </c>
      <c r="I210" s="183"/>
      <c r="J210" s="182">
        <f t="shared" si="50"/>
        <v>0</v>
      </c>
      <c r="K210" s="180" t="s">
        <v>1</v>
      </c>
      <c r="L210" s="184"/>
      <c r="M210" s="185" t="s">
        <v>1</v>
      </c>
      <c r="N210" s="186" t="s">
        <v>42</v>
      </c>
      <c r="P210" s="146">
        <f t="shared" si="51"/>
        <v>0</v>
      </c>
      <c r="Q210" s="146">
        <v>0</v>
      </c>
      <c r="R210" s="146">
        <f t="shared" si="52"/>
        <v>0</v>
      </c>
      <c r="S210" s="146">
        <v>0</v>
      </c>
      <c r="T210" s="147">
        <f t="shared" si="53"/>
        <v>0</v>
      </c>
      <c r="AR210" s="148" t="s">
        <v>304</v>
      </c>
      <c r="AT210" s="148" t="s">
        <v>300</v>
      </c>
      <c r="AU210" s="148" t="s">
        <v>85</v>
      </c>
      <c r="AY210" s="17" t="s">
        <v>262</v>
      </c>
      <c r="BE210" s="149">
        <f t="shared" si="54"/>
        <v>0</v>
      </c>
      <c r="BF210" s="149">
        <f t="shared" si="55"/>
        <v>0</v>
      </c>
      <c r="BG210" s="149">
        <f t="shared" si="56"/>
        <v>0</v>
      </c>
      <c r="BH210" s="149">
        <f t="shared" si="57"/>
        <v>0</v>
      </c>
      <c r="BI210" s="149">
        <f t="shared" si="58"/>
        <v>0</v>
      </c>
      <c r="BJ210" s="17" t="s">
        <v>85</v>
      </c>
      <c r="BK210" s="149">
        <f t="shared" si="59"/>
        <v>0</v>
      </c>
      <c r="BL210" s="17" t="s">
        <v>268</v>
      </c>
      <c r="BM210" s="148" t="s">
        <v>6184</v>
      </c>
    </row>
    <row r="211" spans="2:65" s="1" customFormat="1" ht="37.9" customHeight="1">
      <c r="B211" s="32"/>
      <c r="C211" s="138" t="s">
        <v>690</v>
      </c>
      <c r="D211" s="138" t="s">
        <v>264</v>
      </c>
      <c r="E211" s="139" t="s">
        <v>6122</v>
      </c>
      <c r="F211" s="140" t="s">
        <v>6123</v>
      </c>
      <c r="G211" s="141" t="s">
        <v>152</v>
      </c>
      <c r="H211" s="142">
        <v>0.32</v>
      </c>
      <c r="I211" s="143"/>
      <c r="J211" s="142">
        <f t="shared" si="50"/>
        <v>0</v>
      </c>
      <c r="K211" s="140" t="s">
        <v>267</v>
      </c>
      <c r="L211" s="32"/>
      <c r="M211" s="144" t="s">
        <v>1</v>
      </c>
      <c r="N211" s="145" t="s">
        <v>42</v>
      </c>
      <c r="P211" s="146">
        <f t="shared" si="51"/>
        <v>0</v>
      </c>
      <c r="Q211" s="146">
        <v>0.54</v>
      </c>
      <c r="R211" s="146">
        <f t="shared" si="52"/>
        <v>0.1728</v>
      </c>
      <c r="S211" s="146">
        <v>0</v>
      </c>
      <c r="T211" s="147">
        <f t="shared" si="53"/>
        <v>0</v>
      </c>
      <c r="AR211" s="148" t="s">
        <v>268</v>
      </c>
      <c r="AT211" s="148" t="s">
        <v>264</v>
      </c>
      <c r="AU211" s="148" t="s">
        <v>85</v>
      </c>
      <c r="AY211" s="17" t="s">
        <v>262</v>
      </c>
      <c r="BE211" s="149">
        <f t="shared" si="54"/>
        <v>0</v>
      </c>
      <c r="BF211" s="149">
        <f t="shared" si="55"/>
        <v>0</v>
      </c>
      <c r="BG211" s="149">
        <f t="shared" si="56"/>
        <v>0</v>
      </c>
      <c r="BH211" s="149">
        <f t="shared" si="57"/>
        <v>0</v>
      </c>
      <c r="BI211" s="149">
        <f t="shared" si="58"/>
        <v>0</v>
      </c>
      <c r="BJ211" s="17" t="s">
        <v>85</v>
      </c>
      <c r="BK211" s="149">
        <f t="shared" si="59"/>
        <v>0</v>
      </c>
      <c r="BL211" s="17" t="s">
        <v>268</v>
      </c>
      <c r="BM211" s="148" t="s">
        <v>6185</v>
      </c>
    </row>
    <row r="212" spans="2:65" s="1" customFormat="1" ht="21.75" customHeight="1">
      <c r="B212" s="32"/>
      <c r="C212" s="178" t="s">
        <v>694</v>
      </c>
      <c r="D212" s="178" t="s">
        <v>300</v>
      </c>
      <c r="E212" s="179" t="s">
        <v>6125</v>
      </c>
      <c r="F212" s="180" t="s">
        <v>6126</v>
      </c>
      <c r="G212" s="181" t="s">
        <v>303</v>
      </c>
      <c r="H212" s="182">
        <v>0.48</v>
      </c>
      <c r="I212" s="183"/>
      <c r="J212" s="182">
        <f t="shared" si="50"/>
        <v>0</v>
      </c>
      <c r="K212" s="180" t="s">
        <v>1</v>
      </c>
      <c r="L212" s="184"/>
      <c r="M212" s="185" t="s">
        <v>1</v>
      </c>
      <c r="N212" s="186" t="s">
        <v>42</v>
      </c>
      <c r="P212" s="146">
        <f t="shared" si="51"/>
        <v>0</v>
      </c>
      <c r="Q212" s="146">
        <v>0</v>
      </c>
      <c r="R212" s="146">
        <f t="shared" si="52"/>
        <v>0</v>
      </c>
      <c r="S212" s="146">
        <v>0</v>
      </c>
      <c r="T212" s="147">
        <f t="shared" si="53"/>
        <v>0</v>
      </c>
      <c r="AR212" s="148" t="s">
        <v>304</v>
      </c>
      <c r="AT212" s="148" t="s">
        <v>300</v>
      </c>
      <c r="AU212" s="148" t="s">
        <v>85</v>
      </c>
      <c r="AY212" s="17" t="s">
        <v>262</v>
      </c>
      <c r="BE212" s="149">
        <f t="shared" si="54"/>
        <v>0</v>
      </c>
      <c r="BF212" s="149">
        <f t="shared" si="55"/>
        <v>0</v>
      </c>
      <c r="BG212" s="149">
        <f t="shared" si="56"/>
        <v>0</v>
      </c>
      <c r="BH212" s="149">
        <f t="shared" si="57"/>
        <v>0</v>
      </c>
      <c r="BI212" s="149">
        <f t="shared" si="58"/>
        <v>0</v>
      </c>
      <c r="BJ212" s="17" t="s">
        <v>85</v>
      </c>
      <c r="BK212" s="149">
        <f t="shared" si="59"/>
        <v>0</v>
      </c>
      <c r="BL212" s="17" t="s">
        <v>268</v>
      </c>
      <c r="BM212" s="148" t="s">
        <v>6186</v>
      </c>
    </row>
    <row r="213" spans="2:47" s="1" customFormat="1" ht="29.25">
      <c r="B213" s="32"/>
      <c r="D213" s="151" t="s">
        <v>708</v>
      </c>
      <c r="F213" s="187" t="s">
        <v>6128</v>
      </c>
      <c r="I213" s="188"/>
      <c r="L213" s="32"/>
      <c r="M213" s="189"/>
      <c r="T213" s="56"/>
      <c r="AT213" s="17" t="s">
        <v>708</v>
      </c>
      <c r="AU213" s="17" t="s">
        <v>85</v>
      </c>
    </row>
    <row r="214" spans="2:65" s="1" customFormat="1" ht="24.2" customHeight="1">
      <c r="B214" s="32"/>
      <c r="C214" s="138" t="s">
        <v>698</v>
      </c>
      <c r="D214" s="138" t="s">
        <v>264</v>
      </c>
      <c r="E214" s="139" t="s">
        <v>6129</v>
      </c>
      <c r="F214" s="140" t="s">
        <v>6130</v>
      </c>
      <c r="G214" s="141" t="s">
        <v>303</v>
      </c>
      <c r="H214" s="142">
        <v>1.86</v>
      </c>
      <c r="I214" s="143"/>
      <c r="J214" s="142">
        <f>ROUND(I214*H214,2)</f>
        <v>0</v>
      </c>
      <c r="K214" s="140" t="s">
        <v>1</v>
      </c>
      <c r="L214" s="32"/>
      <c r="M214" s="144" t="s">
        <v>1</v>
      </c>
      <c r="N214" s="145" t="s">
        <v>42</v>
      </c>
      <c r="P214" s="146">
        <f>O214*H214</f>
        <v>0</v>
      </c>
      <c r="Q214" s="146">
        <v>0</v>
      </c>
      <c r="R214" s="146">
        <f>Q214*H214</f>
        <v>0</v>
      </c>
      <c r="S214" s="146">
        <v>0</v>
      </c>
      <c r="T214" s="147">
        <f>S214*H214</f>
        <v>0</v>
      </c>
      <c r="AR214" s="148" t="s">
        <v>268</v>
      </c>
      <c r="AT214" s="148" t="s">
        <v>264</v>
      </c>
      <c r="AU214" s="148" t="s">
        <v>85</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6187</v>
      </c>
    </row>
    <row r="215" spans="2:63" s="11" customFormat="1" ht="25.9" customHeight="1">
      <c r="B215" s="126"/>
      <c r="D215" s="127" t="s">
        <v>76</v>
      </c>
      <c r="E215" s="128" t="s">
        <v>120</v>
      </c>
      <c r="F215" s="128" t="s">
        <v>6188</v>
      </c>
      <c r="I215" s="129"/>
      <c r="J215" s="130">
        <f>BK215</f>
        <v>0</v>
      </c>
      <c r="L215" s="126"/>
      <c r="M215" s="131"/>
      <c r="P215" s="132">
        <f>SUM(P216:P269)</f>
        <v>0</v>
      </c>
      <c r="R215" s="132">
        <f>SUM(R216:R269)</f>
        <v>4.368</v>
      </c>
      <c r="T215" s="133">
        <f>SUM(T216:T269)</f>
        <v>0</v>
      </c>
      <c r="AR215" s="127" t="s">
        <v>85</v>
      </c>
      <c r="AT215" s="134" t="s">
        <v>76</v>
      </c>
      <c r="AU215" s="134" t="s">
        <v>77</v>
      </c>
      <c r="AY215" s="127" t="s">
        <v>262</v>
      </c>
      <c r="BK215" s="135">
        <f>SUM(BK216:BK269)</f>
        <v>0</v>
      </c>
    </row>
    <row r="216" spans="2:65" s="1" customFormat="1" ht="37.9" customHeight="1">
      <c r="B216" s="32"/>
      <c r="C216" s="138" t="s">
        <v>703</v>
      </c>
      <c r="D216" s="138" t="s">
        <v>264</v>
      </c>
      <c r="E216" s="139" t="s">
        <v>6189</v>
      </c>
      <c r="F216" s="140" t="s">
        <v>6190</v>
      </c>
      <c r="G216" s="141" t="s">
        <v>152</v>
      </c>
      <c r="H216" s="142">
        <v>56</v>
      </c>
      <c r="I216" s="143"/>
      <c r="J216" s="142">
        <f>ROUND(I216*H216,2)</f>
        <v>0</v>
      </c>
      <c r="K216" s="140" t="s">
        <v>1</v>
      </c>
      <c r="L216" s="32"/>
      <c r="M216" s="144" t="s">
        <v>1</v>
      </c>
      <c r="N216" s="145" t="s">
        <v>42</v>
      </c>
      <c r="P216" s="146">
        <f>O216*H216</f>
        <v>0</v>
      </c>
      <c r="Q216" s="146">
        <v>0</v>
      </c>
      <c r="R216" s="146">
        <f>Q216*H216</f>
        <v>0</v>
      </c>
      <c r="S216" s="146">
        <v>0</v>
      </c>
      <c r="T216" s="147">
        <f>S216*H216</f>
        <v>0</v>
      </c>
      <c r="AR216" s="148" t="s">
        <v>268</v>
      </c>
      <c r="AT216" s="148" t="s">
        <v>264</v>
      </c>
      <c r="AU216" s="148" t="s">
        <v>85</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6191</v>
      </c>
    </row>
    <row r="217" spans="2:65" s="1" customFormat="1" ht="33" customHeight="1">
      <c r="B217" s="32"/>
      <c r="C217" s="138" t="s">
        <v>710</v>
      </c>
      <c r="D217" s="138" t="s">
        <v>264</v>
      </c>
      <c r="E217" s="139" t="s">
        <v>6192</v>
      </c>
      <c r="F217" s="140" t="s">
        <v>6193</v>
      </c>
      <c r="G217" s="141" t="s">
        <v>152</v>
      </c>
      <c r="H217" s="142">
        <v>48</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6194</v>
      </c>
    </row>
    <row r="218" spans="2:65" s="1" customFormat="1" ht="37.9" customHeight="1">
      <c r="B218" s="32"/>
      <c r="C218" s="138" t="s">
        <v>715</v>
      </c>
      <c r="D218" s="138" t="s">
        <v>264</v>
      </c>
      <c r="E218" s="139" t="s">
        <v>6195</v>
      </c>
      <c r="F218" s="140" t="s">
        <v>6196</v>
      </c>
      <c r="G218" s="141" t="s">
        <v>152</v>
      </c>
      <c r="H218" s="142">
        <v>56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85</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6197</v>
      </c>
    </row>
    <row r="219" spans="2:51" s="12" customFormat="1" ht="11.25">
      <c r="B219" s="150"/>
      <c r="D219" s="151" t="s">
        <v>270</v>
      </c>
      <c r="E219" s="152" t="s">
        <v>1</v>
      </c>
      <c r="F219" s="153" t="s">
        <v>631</v>
      </c>
      <c r="H219" s="154">
        <v>56</v>
      </c>
      <c r="I219" s="155"/>
      <c r="L219" s="150"/>
      <c r="M219" s="156"/>
      <c r="T219" s="157"/>
      <c r="AT219" s="152" t="s">
        <v>270</v>
      </c>
      <c r="AU219" s="152" t="s">
        <v>85</v>
      </c>
      <c r="AV219" s="12" t="s">
        <v>87</v>
      </c>
      <c r="AW219" s="12" t="s">
        <v>32</v>
      </c>
      <c r="AX219" s="12" t="s">
        <v>77</v>
      </c>
      <c r="AY219" s="152" t="s">
        <v>262</v>
      </c>
    </row>
    <row r="220" spans="2:51" s="13" customFormat="1" ht="11.25">
      <c r="B220" s="158"/>
      <c r="D220" s="151" t="s">
        <v>270</v>
      </c>
      <c r="E220" s="159" t="s">
        <v>1</v>
      </c>
      <c r="F220" s="160" t="s">
        <v>273</v>
      </c>
      <c r="H220" s="161">
        <v>56</v>
      </c>
      <c r="I220" s="162"/>
      <c r="L220" s="158"/>
      <c r="M220" s="163"/>
      <c r="T220" s="164"/>
      <c r="AT220" s="159" t="s">
        <v>270</v>
      </c>
      <c r="AU220" s="159" t="s">
        <v>85</v>
      </c>
      <c r="AV220" s="13" t="s">
        <v>268</v>
      </c>
      <c r="AW220" s="13" t="s">
        <v>32</v>
      </c>
      <c r="AX220" s="13" t="s">
        <v>85</v>
      </c>
      <c r="AY220" s="159" t="s">
        <v>262</v>
      </c>
    </row>
    <row r="221" spans="2:65" s="1" customFormat="1" ht="37.9" customHeight="1">
      <c r="B221" s="32"/>
      <c r="C221" s="138" t="s">
        <v>720</v>
      </c>
      <c r="D221" s="138" t="s">
        <v>264</v>
      </c>
      <c r="E221" s="139" t="s">
        <v>6198</v>
      </c>
      <c r="F221" s="140" t="s">
        <v>6199</v>
      </c>
      <c r="G221" s="141" t="s">
        <v>152</v>
      </c>
      <c r="H221" s="142">
        <v>48</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6200</v>
      </c>
    </row>
    <row r="222" spans="2:51" s="12" customFormat="1" ht="11.25">
      <c r="B222" s="150"/>
      <c r="D222" s="151" t="s">
        <v>270</v>
      </c>
      <c r="E222" s="152" t="s">
        <v>1</v>
      </c>
      <c r="F222" s="153" t="s">
        <v>563</v>
      </c>
      <c r="H222" s="154">
        <v>48</v>
      </c>
      <c r="I222" s="155"/>
      <c r="L222" s="150"/>
      <c r="M222" s="156"/>
      <c r="T222" s="157"/>
      <c r="AT222" s="152" t="s">
        <v>270</v>
      </c>
      <c r="AU222" s="152" t="s">
        <v>85</v>
      </c>
      <c r="AV222" s="12" t="s">
        <v>87</v>
      </c>
      <c r="AW222" s="12" t="s">
        <v>32</v>
      </c>
      <c r="AX222" s="12" t="s">
        <v>77</v>
      </c>
      <c r="AY222" s="152" t="s">
        <v>262</v>
      </c>
    </row>
    <row r="223" spans="2:51" s="13" customFormat="1" ht="11.25">
      <c r="B223" s="158"/>
      <c r="D223" s="151" t="s">
        <v>270</v>
      </c>
      <c r="E223" s="159" t="s">
        <v>1</v>
      </c>
      <c r="F223" s="160" t="s">
        <v>273</v>
      </c>
      <c r="H223" s="161">
        <v>48</v>
      </c>
      <c r="I223" s="162"/>
      <c r="L223" s="158"/>
      <c r="M223" s="163"/>
      <c r="T223" s="164"/>
      <c r="AT223" s="159" t="s">
        <v>270</v>
      </c>
      <c r="AU223" s="159" t="s">
        <v>85</v>
      </c>
      <c r="AV223" s="13" t="s">
        <v>268</v>
      </c>
      <c r="AW223" s="13" t="s">
        <v>32</v>
      </c>
      <c r="AX223" s="13" t="s">
        <v>85</v>
      </c>
      <c r="AY223" s="159" t="s">
        <v>262</v>
      </c>
    </row>
    <row r="224" spans="2:65" s="1" customFormat="1" ht="16.5" customHeight="1">
      <c r="B224" s="32"/>
      <c r="C224" s="178" t="s">
        <v>724</v>
      </c>
      <c r="D224" s="178" t="s">
        <v>300</v>
      </c>
      <c r="E224" s="179" t="s">
        <v>6201</v>
      </c>
      <c r="F224" s="180" t="s">
        <v>6032</v>
      </c>
      <c r="G224" s="181" t="s">
        <v>552</v>
      </c>
      <c r="H224" s="182">
        <v>10.4</v>
      </c>
      <c r="I224" s="183"/>
      <c r="J224" s="182">
        <f>ROUND(I224*H224,2)</f>
        <v>0</v>
      </c>
      <c r="K224" s="180" t="s">
        <v>1</v>
      </c>
      <c r="L224" s="184"/>
      <c r="M224" s="185" t="s">
        <v>1</v>
      </c>
      <c r="N224" s="186" t="s">
        <v>42</v>
      </c>
      <c r="P224" s="146">
        <f>O224*H224</f>
        <v>0</v>
      </c>
      <c r="Q224" s="146">
        <v>0.22</v>
      </c>
      <c r="R224" s="146">
        <f>Q224*H224</f>
        <v>2.2880000000000003</v>
      </c>
      <c r="S224" s="146">
        <v>0</v>
      </c>
      <c r="T224" s="147">
        <f>S224*H224</f>
        <v>0</v>
      </c>
      <c r="AR224" s="148" t="s">
        <v>304</v>
      </c>
      <c r="AT224" s="148" t="s">
        <v>300</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6202</v>
      </c>
    </row>
    <row r="225" spans="2:65" s="1" customFormat="1" ht="16.5" customHeight="1">
      <c r="B225" s="32"/>
      <c r="C225" s="178" t="s">
        <v>728</v>
      </c>
      <c r="D225" s="178" t="s">
        <v>300</v>
      </c>
      <c r="E225" s="179" t="s">
        <v>6034</v>
      </c>
      <c r="F225" s="180" t="s">
        <v>6035</v>
      </c>
      <c r="G225" s="181" t="s">
        <v>362</v>
      </c>
      <c r="H225" s="182">
        <v>10.71</v>
      </c>
      <c r="I225" s="183"/>
      <c r="J225" s="182">
        <f>ROUND(I225*H225,2)</f>
        <v>0</v>
      </c>
      <c r="K225" s="180" t="s">
        <v>1</v>
      </c>
      <c r="L225" s="184"/>
      <c r="M225" s="185" t="s">
        <v>1</v>
      </c>
      <c r="N225" s="186" t="s">
        <v>42</v>
      </c>
      <c r="P225" s="146">
        <f>O225*H225</f>
        <v>0</v>
      </c>
      <c r="Q225" s="146">
        <v>0</v>
      </c>
      <c r="R225" s="146">
        <f>Q225*H225</f>
        <v>0</v>
      </c>
      <c r="S225" s="146">
        <v>0</v>
      </c>
      <c r="T225" s="147">
        <f>S225*H225</f>
        <v>0</v>
      </c>
      <c r="AR225" s="148" t="s">
        <v>304</v>
      </c>
      <c r="AT225" s="148" t="s">
        <v>300</v>
      </c>
      <c r="AU225" s="148" t="s">
        <v>85</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6203</v>
      </c>
    </row>
    <row r="226" spans="2:65" s="1" customFormat="1" ht="21.75" customHeight="1">
      <c r="B226" s="32"/>
      <c r="C226" s="138" t="s">
        <v>733</v>
      </c>
      <c r="D226" s="138" t="s">
        <v>264</v>
      </c>
      <c r="E226" s="139" t="s">
        <v>6204</v>
      </c>
      <c r="F226" s="140" t="s">
        <v>6205</v>
      </c>
      <c r="G226" s="141" t="s">
        <v>152</v>
      </c>
      <c r="H226" s="142">
        <v>112</v>
      </c>
      <c r="I226" s="143"/>
      <c r="J226" s="142">
        <f>ROUND(I226*H226,2)</f>
        <v>0</v>
      </c>
      <c r="K226" s="140" t="s">
        <v>1</v>
      </c>
      <c r="L226" s="32"/>
      <c r="M226" s="144" t="s">
        <v>1</v>
      </c>
      <c r="N226" s="145" t="s">
        <v>42</v>
      </c>
      <c r="P226" s="146">
        <f>O226*H226</f>
        <v>0</v>
      </c>
      <c r="Q226" s="146">
        <v>0</v>
      </c>
      <c r="R226" s="146">
        <f>Q226*H226</f>
        <v>0</v>
      </c>
      <c r="S226" s="146">
        <v>0</v>
      </c>
      <c r="T226" s="147">
        <f>S226*H226</f>
        <v>0</v>
      </c>
      <c r="AR226" s="148" t="s">
        <v>268</v>
      </c>
      <c r="AT226" s="148" t="s">
        <v>264</v>
      </c>
      <c r="AU226" s="148" t="s">
        <v>85</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6206</v>
      </c>
    </row>
    <row r="227" spans="2:51" s="12" customFormat="1" ht="11.25">
      <c r="B227" s="150"/>
      <c r="D227" s="151" t="s">
        <v>270</v>
      </c>
      <c r="E227" s="152" t="s">
        <v>1</v>
      </c>
      <c r="F227" s="153" t="s">
        <v>6207</v>
      </c>
      <c r="H227" s="154">
        <v>112</v>
      </c>
      <c r="I227" s="155"/>
      <c r="L227" s="150"/>
      <c r="M227" s="156"/>
      <c r="T227" s="157"/>
      <c r="AT227" s="152" t="s">
        <v>270</v>
      </c>
      <c r="AU227" s="152" t="s">
        <v>85</v>
      </c>
      <c r="AV227" s="12" t="s">
        <v>87</v>
      </c>
      <c r="AW227" s="12" t="s">
        <v>32</v>
      </c>
      <c r="AX227" s="12" t="s">
        <v>77</v>
      </c>
      <c r="AY227" s="152" t="s">
        <v>262</v>
      </c>
    </row>
    <row r="228" spans="2:51" s="13" customFormat="1" ht="11.25">
      <c r="B228" s="158"/>
      <c r="D228" s="151" t="s">
        <v>270</v>
      </c>
      <c r="E228" s="159" t="s">
        <v>1</v>
      </c>
      <c r="F228" s="160" t="s">
        <v>273</v>
      </c>
      <c r="H228" s="161">
        <v>112</v>
      </c>
      <c r="I228" s="162"/>
      <c r="L228" s="158"/>
      <c r="M228" s="163"/>
      <c r="T228" s="164"/>
      <c r="AT228" s="159" t="s">
        <v>270</v>
      </c>
      <c r="AU228" s="159" t="s">
        <v>85</v>
      </c>
      <c r="AV228" s="13" t="s">
        <v>268</v>
      </c>
      <c r="AW228" s="13" t="s">
        <v>32</v>
      </c>
      <c r="AX228" s="13" t="s">
        <v>85</v>
      </c>
      <c r="AY228" s="159" t="s">
        <v>262</v>
      </c>
    </row>
    <row r="229" spans="2:65" s="1" customFormat="1" ht="21.75" customHeight="1">
      <c r="B229" s="32"/>
      <c r="C229" s="138" t="s">
        <v>738</v>
      </c>
      <c r="D229" s="138" t="s">
        <v>264</v>
      </c>
      <c r="E229" s="139" t="s">
        <v>6208</v>
      </c>
      <c r="F229" s="140" t="s">
        <v>6209</v>
      </c>
      <c r="G229" s="141" t="s">
        <v>152</v>
      </c>
      <c r="H229" s="142">
        <v>96</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6210</v>
      </c>
    </row>
    <row r="230" spans="2:51" s="12" customFormat="1" ht="11.25">
      <c r="B230" s="150"/>
      <c r="D230" s="151" t="s">
        <v>270</v>
      </c>
      <c r="E230" s="152" t="s">
        <v>1</v>
      </c>
      <c r="F230" s="153" t="s">
        <v>6211</v>
      </c>
      <c r="H230" s="154">
        <v>96</v>
      </c>
      <c r="I230" s="155"/>
      <c r="L230" s="150"/>
      <c r="M230" s="156"/>
      <c r="T230" s="157"/>
      <c r="AT230" s="152" t="s">
        <v>270</v>
      </c>
      <c r="AU230" s="152" t="s">
        <v>85</v>
      </c>
      <c r="AV230" s="12" t="s">
        <v>87</v>
      </c>
      <c r="AW230" s="12" t="s">
        <v>32</v>
      </c>
      <c r="AX230" s="12" t="s">
        <v>77</v>
      </c>
      <c r="AY230" s="152" t="s">
        <v>262</v>
      </c>
    </row>
    <row r="231" spans="2:51" s="13" customFormat="1" ht="11.25">
      <c r="B231" s="158"/>
      <c r="D231" s="151" t="s">
        <v>270</v>
      </c>
      <c r="E231" s="159" t="s">
        <v>1</v>
      </c>
      <c r="F231" s="160" t="s">
        <v>273</v>
      </c>
      <c r="H231" s="161">
        <v>96</v>
      </c>
      <c r="I231" s="162"/>
      <c r="L231" s="158"/>
      <c r="M231" s="163"/>
      <c r="T231" s="164"/>
      <c r="AT231" s="159" t="s">
        <v>270</v>
      </c>
      <c r="AU231" s="159" t="s">
        <v>85</v>
      </c>
      <c r="AV231" s="13" t="s">
        <v>268</v>
      </c>
      <c r="AW231" s="13" t="s">
        <v>32</v>
      </c>
      <c r="AX231" s="13" t="s">
        <v>85</v>
      </c>
      <c r="AY231" s="159" t="s">
        <v>262</v>
      </c>
    </row>
    <row r="232" spans="2:65" s="1" customFormat="1" ht="37.9" customHeight="1">
      <c r="B232" s="32"/>
      <c r="C232" s="138" t="s">
        <v>743</v>
      </c>
      <c r="D232" s="138" t="s">
        <v>264</v>
      </c>
      <c r="E232" s="139" t="s">
        <v>6212</v>
      </c>
      <c r="F232" s="140" t="s">
        <v>6213</v>
      </c>
      <c r="G232" s="141" t="s">
        <v>684</v>
      </c>
      <c r="H232" s="142">
        <v>56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6214</v>
      </c>
    </row>
    <row r="233" spans="2:65" s="1" customFormat="1" ht="37.9" customHeight="1">
      <c r="B233" s="32"/>
      <c r="C233" s="138" t="s">
        <v>748</v>
      </c>
      <c r="D233" s="138" t="s">
        <v>264</v>
      </c>
      <c r="E233" s="139" t="s">
        <v>6215</v>
      </c>
      <c r="F233" s="140" t="s">
        <v>6216</v>
      </c>
      <c r="G233" s="141" t="s">
        <v>684</v>
      </c>
      <c r="H233" s="142">
        <v>48</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85</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6217</v>
      </c>
    </row>
    <row r="234" spans="2:65" s="1" customFormat="1" ht="37.9" customHeight="1">
      <c r="B234" s="32"/>
      <c r="C234" s="138" t="s">
        <v>755</v>
      </c>
      <c r="D234" s="138" t="s">
        <v>264</v>
      </c>
      <c r="E234" s="139" t="s">
        <v>6218</v>
      </c>
      <c r="F234" s="140" t="s">
        <v>6219</v>
      </c>
      <c r="G234" s="141" t="s">
        <v>684</v>
      </c>
      <c r="H234" s="142">
        <v>56</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85</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6220</v>
      </c>
    </row>
    <row r="235" spans="2:51" s="12" customFormat="1" ht="11.25">
      <c r="B235" s="150"/>
      <c r="D235" s="151" t="s">
        <v>270</v>
      </c>
      <c r="E235" s="152" t="s">
        <v>1</v>
      </c>
      <c r="F235" s="153" t="s">
        <v>631</v>
      </c>
      <c r="H235" s="154">
        <v>56</v>
      </c>
      <c r="I235" s="155"/>
      <c r="L235" s="150"/>
      <c r="M235" s="156"/>
      <c r="T235" s="157"/>
      <c r="AT235" s="152" t="s">
        <v>270</v>
      </c>
      <c r="AU235" s="152" t="s">
        <v>85</v>
      </c>
      <c r="AV235" s="12" t="s">
        <v>87</v>
      </c>
      <c r="AW235" s="12" t="s">
        <v>32</v>
      </c>
      <c r="AX235" s="12" t="s">
        <v>77</v>
      </c>
      <c r="AY235" s="152" t="s">
        <v>262</v>
      </c>
    </row>
    <row r="236" spans="2:51" s="13" customFormat="1" ht="11.25">
      <c r="B236" s="158"/>
      <c r="D236" s="151" t="s">
        <v>270</v>
      </c>
      <c r="E236" s="159" t="s">
        <v>1</v>
      </c>
      <c r="F236" s="160" t="s">
        <v>273</v>
      </c>
      <c r="H236" s="161">
        <v>56</v>
      </c>
      <c r="I236" s="162"/>
      <c r="L236" s="158"/>
      <c r="M236" s="163"/>
      <c r="T236" s="164"/>
      <c r="AT236" s="159" t="s">
        <v>270</v>
      </c>
      <c r="AU236" s="159" t="s">
        <v>85</v>
      </c>
      <c r="AV236" s="13" t="s">
        <v>268</v>
      </c>
      <c r="AW236" s="13" t="s">
        <v>32</v>
      </c>
      <c r="AX236" s="13" t="s">
        <v>85</v>
      </c>
      <c r="AY236" s="159" t="s">
        <v>262</v>
      </c>
    </row>
    <row r="237" spans="2:65" s="1" customFormat="1" ht="37.9" customHeight="1">
      <c r="B237" s="32"/>
      <c r="C237" s="138" t="s">
        <v>763</v>
      </c>
      <c r="D237" s="138" t="s">
        <v>264</v>
      </c>
      <c r="E237" s="139" t="s">
        <v>6221</v>
      </c>
      <c r="F237" s="140" t="s">
        <v>6222</v>
      </c>
      <c r="G237" s="141" t="s">
        <v>684</v>
      </c>
      <c r="H237" s="142">
        <v>48</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6223</v>
      </c>
    </row>
    <row r="238" spans="2:51" s="12" customFormat="1" ht="11.25">
      <c r="B238" s="150"/>
      <c r="D238" s="151" t="s">
        <v>270</v>
      </c>
      <c r="E238" s="152" t="s">
        <v>1</v>
      </c>
      <c r="F238" s="153" t="s">
        <v>563</v>
      </c>
      <c r="H238" s="154">
        <v>48</v>
      </c>
      <c r="I238" s="155"/>
      <c r="L238" s="150"/>
      <c r="M238" s="156"/>
      <c r="T238" s="157"/>
      <c r="AT238" s="152" t="s">
        <v>270</v>
      </c>
      <c r="AU238" s="152" t="s">
        <v>85</v>
      </c>
      <c r="AV238" s="12" t="s">
        <v>87</v>
      </c>
      <c r="AW238" s="12" t="s">
        <v>32</v>
      </c>
      <c r="AX238" s="12" t="s">
        <v>77</v>
      </c>
      <c r="AY238" s="152" t="s">
        <v>262</v>
      </c>
    </row>
    <row r="239" spans="2:51" s="13" customFormat="1" ht="11.25">
      <c r="B239" s="158"/>
      <c r="D239" s="151" t="s">
        <v>270</v>
      </c>
      <c r="E239" s="159" t="s">
        <v>1</v>
      </c>
      <c r="F239" s="160" t="s">
        <v>273</v>
      </c>
      <c r="H239" s="161">
        <v>48</v>
      </c>
      <c r="I239" s="162"/>
      <c r="L239" s="158"/>
      <c r="M239" s="163"/>
      <c r="T239" s="164"/>
      <c r="AT239" s="159" t="s">
        <v>270</v>
      </c>
      <c r="AU239" s="159" t="s">
        <v>85</v>
      </c>
      <c r="AV239" s="13" t="s">
        <v>268</v>
      </c>
      <c r="AW239" s="13" t="s">
        <v>32</v>
      </c>
      <c r="AX239" s="13" t="s">
        <v>85</v>
      </c>
      <c r="AY239" s="159" t="s">
        <v>262</v>
      </c>
    </row>
    <row r="240" spans="2:65" s="1" customFormat="1" ht="16.5" customHeight="1">
      <c r="B240" s="32"/>
      <c r="C240" s="178" t="s">
        <v>775</v>
      </c>
      <c r="D240" s="178" t="s">
        <v>300</v>
      </c>
      <c r="E240" s="179" t="s">
        <v>6224</v>
      </c>
      <c r="F240" s="180" t="s">
        <v>6225</v>
      </c>
      <c r="G240" s="181" t="s">
        <v>706</v>
      </c>
      <c r="H240" s="182">
        <v>31</v>
      </c>
      <c r="I240" s="183"/>
      <c r="J240" s="182">
        <f aca="true" t="shared" si="60" ref="J240:J245">ROUND(I240*H240,2)</f>
        <v>0</v>
      </c>
      <c r="K240" s="180" t="s">
        <v>1</v>
      </c>
      <c r="L240" s="184"/>
      <c r="M240" s="185" t="s">
        <v>1</v>
      </c>
      <c r="N240" s="186" t="s">
        <v>42</v>
      </c>
      <c r="P240" s="146">
        <f aca="true" t="shared" si="61" ref="P240:P245">O240*H240</f>
        <v>0</v>
      </c>
      <c r="Q240" s="146">
        <v>0</v>
      </c>
      <c r="R240" s="146">
        <f aca="true" t="shared" si="62" ref="R240:R245">Q240*H240</f>
        <v>0</v>
      </c>
      <c r="S240" s="146">
        <v>0</v>
      </c>
      <c r="T240" s="147">
        <f aca="true" t="shared" si="63" ref="T240:T245">S240*H240</f>
        <v>0</v>
      </c>
      <c r="AR240" s="148" t="s">
        <v>304</v>
      </c>
      <c r="AT240" s="148" t="s">
        <v>300</v>
      </c>
      <c r="AU240" s="148" t="s">
        <v>85</v>
      </c>
      <c r="AY240" s="17" t="s">
        <v>262</v>
      </c>
      <c r="BE240" s="149">
        <f aca="true" t="shared" si="64" ref="BE240:BE245">IF(N240="základní",J240,0)</f>
        <v>0</v>
      </c>
      <c r="BF240" s="149">
        <f aca="true" t="shared" si="65" ref="BF240:BF245">IF(N240="snížená",J240,0)</f>
        <v>0</v>
      </c>
      <c r="BG240" s="149">
        <f aca="true" t="shared" si="66" ref="BG240:BG245">IF(N240="zákl. přenesená",J240,0)</f>
        <v>0</v>
      </c>
      <c r="BH240" s="149">
        <f aca="true" t="shared" si="67" ref="BH240:BH245">IF(N240="sníž. přenesená",J240,0)</f>
        <v>0</v>
      </c>
      <c r="BI240" s="149">
        <f aca="true" t="shared" si="68" ref="BI240:BI245">IF(N240="nulová",J240,0)</f>
        <v>0</v>
      </c>
      <c r="BJ240" s="17" t="s">
        <v>85</v>
      </c>
      <c r="BK240" s="149">
        <f aca="true" t="shared" si="69" ref="BK240:BK245">ROUND(I240*H240,2)</f>
        <v>0</v>
      </c>
      <c r="BL240" s="17" t="s">
        <v>268</v>
      </c>
      <c r="BM240" s="148" t="s">
        <v>6226</v>
      </c>
    </row>
    <row r="241" spans="2:65" s="1" customFormat="1" ht="16.5" customHeight="1">
      <c r="B241" s="32"/>
      <c r="C241" s="178" t="s">
        <v>780</v>
      </c>
      <c r="D241" s="178" t="s">
        <v>300</v>
      </c>
      <c r="E241" s="179" t="s">
        <v>6227</v>
      </c>
      <c r="F241" s="180" t="s">
        <v>6228</v>
      </c>
      <c r="G241" s="181" t="s">
        <v>706</v>
      </c>
      <c r="H241" s="182">
        <v>20</v>
      </c>
      <c r="I241" s="183"/>
      <c r="J241" s="182">
        <f t="shared" si="60"/>
        <v>0</v>
      </c>
      <c r="K241" s="180" t="s">
        <v>1</v>
      </c>
      <c r="L241" s="184"/>
      <c r="M241" s="185" t="s">
        <v>1</v>
      </c>
      <c r="N241" s="186" t="s">
        <v>42</v>
      </c>
      <c r="P241" s="146">
        <f t="shared" si="61"/>
        <v>0</v>
      </c>
      <c r="Q241" s="146">
        <v>0</v>
      </c>
      <c r="R241" s="146">
        <f t="shared" si="62"/>
        <v>0</v>
      </c>
      <c r="S241" s="146">
        <v>0</v>
      </c>
      <c r="T241" s="147">
        <f t="shared" si="63"/>
        <v>0</v>
      </c>
      <c r="AR241" s="148" t="s">
        <v>304</v>
      </c>
      <c r="AT241" s="148" t="s">
        <v>300</v>
      </c>
      <c r="AU241" s="148" t="s">
        <v>85</v>
      </c>
      <c r="AY241" s="17" t="s">
        <v>262</v>
      </c>
      <c r="BE241" s="149">
        <f t="shared" si="64"/>
        <v>0</v>
      </c>
      <c r="BF241" s="149">
        <f t="shared" si="65"/>
        <v>0</v>
      </c>
      <c r="BG241" s="149">
        <f t="shared" si="66"/>
        <v>0</v>
      </c>
      <c r="BH241" s="149">
        <f t="shared" si="67"/>
        <v>0</v>
      </c>
      <c r="BI241" s="149">
        <f t="shared" si="68"/>
        <v>0</v>
      </c>
      <c r="BJ241" s="17" t="s">
        <v>85</v>
      </c>
      <c r="BK241" s="149">
        <f t="shared" si="69"/>
        <v>0</v>
      </c>
      <c r="BL241" s="17" t="s">
        <v>268</v>
      </c>
      <c r="BM241" s="148" t="s">
        <v>6229</v>
      </c>
    </row>
    <row r="242" spans="2:65" s="1" customFormat="1" ht="16.5" customHeight="1">
      <c r="B242" s="32"/>
      <c r="C242" s="178" t="s">
        <v>785</v>
      </c>
      <c r="D242" s="178" t="s">
        <v>300</v>
      </c>
      <c r="E242" s="179" t="s">
        <v>6230</v>
      </c>
      <c r="F242" s="180" t="s">
        <v>6231</v>
      </c>
      <c r="G242" s="181" t="s">
        <v>706</v>
      </c>
      <c r="H242" s="182">
        <v>31</v>
      </c>
      <c r="I242" s="183"/>
      <c r="J242" s="182">
        <f t="shared" si="60"/>
        <v>0</v>
      </c>
      <c r="K242" s="180" t="s">
        <v>1</v>
      </c>
      <c r="L242" s="184"/>
      <c r="M242" s="185" t="s">
        <v>1</v>
      </c>
      <c r="N242" s="186" t="s">
        <v>42</v>
      </c>
      <c r="P242" s="146">
        <f t="shared" si="61"/>
        <v>0</v>
      </c>
      <c r="Q242" s="146">
        <v>0</v>
      </c>
      <c r="R242" s="146">
        <f t="shared" si="62"/>
        <v>0</v>
      </c>
      <c r="S242" s="146">
        <v>0</v>
      </c>
      <c r="T242" s="147">
        <f t="shared" si="63"/>
        <v>0</v>
      </c>
      <c r="AR242" s="148" t="s">
        <v>304</v>
      </c>
      <c r="AT242" s="148" t="s">
        <v>300</v>
      </c>
      <c r="AU242" s="148" t="s">
        <v>85</v>
      </c>
      <c r="AY242" s="17" t="s">
        <v>262</v>
      </c>
      <c r="BE242" s="149">
        <f t="shared" si="64"/>
        <v>0</v>
      </c>
      <c r="BF242" s="149">
        <f t="shared" si="65"/>
        <v>0</v>
      </c>
      <c r="BG242" s="149">
        <f t="shared" si="66"/>
        <v>0</v>
      </c>
      <c r="BH242" s="149">
        <f t="shared" si="67"/>
        <v>0</v>
      </c>
      <c r="BI242" s="149">
        <f t="shared" si="68"/>
        <v>0</v>
      </c>
      <c r="BJ242" s="17" t="s">
        <v>85</v>
      </c>
      <c r="BK242" s="149">
        <f t="shared" si="69"/>
        <v>0</v>
      </c>
      <c r="BL242" s="17" t="s">
        <v>268</v>
      </c>
      <c r="BM242" s="148" t="s">
        <v>6232</v>
      </c>
    </row>
    <row r="243" spans="2:65" s="1" customFormat="1" ht="16.5" customHeight="1">
      <c r="B243" s="32"/>
      <c r="C243" s="178" t="s">
        <v>791</v>
      </c>
      <c r="D243" s="178" t="s">
        <v>300</v>
      </c>
      <c r="E243" s="179" t="s">
        <v>6233</v>
      </c>
      <c r="F243" s="180" t="s">
        <v>6234</v>
      </c>
      <c r="G243" s="181" t="s">
        <v>706</v>
      </c>
      <c r="H243" s="182">
        <v>22</v>
      </c>
      <c r="I243" s="183"/>
      <c r="J243" s="182">
        <f t="shared" si="60"/>
        <v>0</v>
      </c>
      <c r="K243" s="180" t="s">
        <v>1</v>
      </c>
      <c r="L243" s="184"/>
      <c r="M243" s="185" t="s">
        <v>1</v>
      </c>
      <c r="N243" s="186" t="s">
        <v>42</v>
      </c>
      <c r="P243" s="146">
        <f t="shared" si="61"/>
        <v>0</v>
      </c>
      <c r="Q243" s="146">
        <v>0</v>
      </c>
      <c r="R243" s="146">
        <f t="shared" si="62"/>
        <v>0</v>
      </c>
      <c r="S243" s="146">
        <v>0</v>
      </c>
      <c r="T243" s="147">
        <f t="shared" si="63"/>
        <v>0</v>
      </c>
      <c r="AR243" s="148" t="s">
        <v>304</v>
      </c>
      <c r="AT243" s="148" t="s">
        <v>300</v>
      </c>
      <c r="AU243" s="148" t="s">
        <v>85</v>
      </c>
      <c r="AY243" s="17" t="s">
        <v>262</v>
      </c>
      <c r="BE243" s="149">
        <f t="shared" si="64"/>
        <v>0</v>
      </c>
      <c r="BF243" s="149">
        <f t="shared" si="65"/>
        <v>0</v>
      </c>
      <c r="BG243" s="149">
        <f t="shared" si="66"/>
        <v>0</v>
      </c>
      <c r="BH243" s="149">
        <f t="shared" si="67"/>
        <v>0</v>
      </c>
      <c r="BI243" s="149">
        <f t="shared" si="68"/>
        <v>0</v>
      </c>
      <c r="BJ243" s="17" t="s">
        <v>85</v>
      </c>
      <c r="BK243" s="149">
        <f t="shared" si="69"/>
        <v>0</v>
      </c>
      <c r="BL243" s="17" t="s">
        <v>268</v>
      </c>
      <c r="BM243" s="148" t="s">
        <v>6235</v>
      </c>
    </row>
    <row r="244" spans="2:65" s="1" customFormat="1" ht="24.2" customHeight="1">
      <c r="B244" s="32"/>
      <c r="C244" s="138" t="s">
        <v>798</v>
      </c>
      <c r="D244" s="138" t="s">
        <v>264</v>
      </c>
      <c r="E244" s="139" t="s">
        <v>6236</v>
      </c>
      <c r="F244" s="140" t="s">
        <v>6237</v>
      </c>
      <c r="G244" s="141" t="s">
        <v>684</v>
      </c>
      <c r="H244" s="142">
        <v>104</v>
      </c>
      <c r="I244" s="143"/>
      <c r="J244" s="142">
        <f t="shared" si="60"/>
        <v>0</v>
      </c>
      <c r="K244" s="140" t="s">
        <v>1</v>
      </c>
      <c r="L244" s="32"/>
      <c r="M244" s="144" t="s">
        <v>1</v>
      </c>
      <c r="N244" s="145" t="s">
        <v>42</v>
      </c>
      <c r="P244" s="146">
        <f t="shared" si="61"/>
        <v>0</v>
      </c>
      <c r="Q244" s="146">
        <v>0</v>
      </c>
      <c r="R244" s="146">
        <f t="shared" si="62"/>
        <v>0</v>
      </c>
      <c r="S244" s="146">
        <v>0</v>
      </c>
      <c r="T244" s="147">
        <f t="shared" si="63"/>
        <v>0</v>
      </c>
      <c r="AR244" s="148" t="s">
        <v>268</v>
      </c>
      <c r="AT244" s="148" t="s">
        <v>264</v>
      </c>
      <c r="AU244" s="148" t="s">
        <v>85</v>
      </c>
      <c r="AY244" s="17" t="s">
        <v>262</v>
      </c>
      <c r="BE244" s="149">
        <f t="shared" si="64"/>
        <v>0</v>
      </c>
      <c r="BF244" s="149">
        <f t="shared" si="65"/>
        <v>0</v>
      </c>
      <c r="BG244" s="149">
        <f t="shared" si="66"/>
        <v>0</v>
      </c>
      <c r="BH244" s="149">
        <f t="shared" si="67"/>
        <v>0</v>
      </c>
      <c r="BI244" s="149">
        <f t="shared" si="68"/>
        <v>0</v>
      </c>
      <c r="BJ244" s="17" t="s">
        <v>85</v>
      </c>
      <c r="BK244" s="149">
        <f t="shared" si="69"/>
        <v>0</v>
      </c>
      <c r="BL244" s="17" t="s">
        <v>268</v>
      </c>
      <c r="BM244" s="148" t="s">
        <v>6238</v>
      </c>
    </row>
    <row r="245" spans="2:65" s="1" customFormat="1" ht="24.2" customHeight="1">
      <c r="B245" s="32"/>
      <c r="C245" s="138" t="s">
        <v>802</v>
      </c>
      <c r="D245" s="138" t="s">
        <v>264</v>
      </c>
      <c r="E245" s="139" t="s">
        <v>6084</v>
      </c>
      <c r="F245" s="140" t="s">
        <v>6085</v>
      </c>
      <c r="G245" s="141" t="s">
        <v>152</v>
      </c>
      <c r="H245" s="142">
        <v>56</v>
      </c>
      <c r="I245" s="143"/>
      <c r="J245" s="142">
        <f t="shared" si="60"/>
        <v>0</v>
      </c>
      <c r="K245" s="140" t="s">
        <v>1</v>
      </c>
      <c r="L245" s="32"/>
      <c r="M245" s="144" t="s">
        <v>1</v>
      </c>
      <c r="N245" s="145" t="s">
        <v>42</v>
      </c>
      <c r="P245" s="146">
        <f t="shared" si="61"/>
        <v>0</v>
      </c>
      <c r="Q245" s="146">
        <v>0</v>
      </c>
      <c r="R245" s="146">
        <f t="shared" si="62"/>
        <v>0</v>
      </c>
      <c r="S245" s="146">
        <v>0</v>
      </c>
      <c r="T245" s="147">
        <f t="shared" si="63"/>
        <v>0</v>
      </c>
      <c r="AR245" s="148" t="s">
        <v>268</v>
      </c>
      <c r="AT245" s="148" t="s">
        <v>264</v>
      </c>
      <c r="AU245" s="148" t="s">
        <v>85</v>
      </c>
      <c r="AY245" s="17" t="s">
        <v>262</v>
      </c>
      <c r="BE245" s="149">
        <f t="shared" si="64"/>
        <v>0</v>
      </c>
      <c r="BF245" s="149">
        <f t="shared" si="65"/>
        <v>0</v>
      </c>
      <c r="BG245" s="149">
        <f t="shared" si="66"/>
        <v>0</v>
      </c>
      <c r="BH245" s="149">
        <f t="shared" si="67"/>
        <v>0</v>
      </c>
      <c r="BI245" s="149">
        <f t="shared" si="68"/>
        <v>0</v>
      </c>
      <c r="BJ245" s="17" t="s">
        <v>85</v>
      </c>
      <c r="BK245" s="149">
        <f t="shared" si="69"/>
        <v>0</v>
      </c>
      <c r="BL245" s="17" t="s">
        <v>268</v>
      </c>
      <c r="BM245" s="148" t="s">
        <v>6239</v>
      </c>
    </row>
    <row r="246" spans="2:51" s="12" customFormat="1" ht="11.25">
      <c r="B246" s="150"/>
      <c r="D246" s="151" t="s">
        <v>270</v>
      </c>
      <c r="E246" s="152" t="s">
        <v>1</v>
      </c>
      <c r="F246" s="153" t="s">
        <v>6240</v>
      </c>
      <c r="H246" s="154">
        <v>56</v>
      </c>
      <c r="I246" s="155"/>
      <c r="L246" s="150"/>
      <c r="M246" s="156"/>
      <c r="T246" s="157"/>
      <c r="AT246" s="152" t="s">
        <v>270</v>
      </c>
      <c r="AU246" s="152" t="s">
        <v>85</v>
      </c>
      <c r="AV246" s="12" t="s">
        <v>87</v>
      </c>
      <c r="AW246" s="12" t="s">
        <v>32</v>
      </c>
      <c r="AX246" s="12" t="s">
        <v>77</v>
      </c>
      <c r="AY246" s="152" t="s">
        <v>262</v>
      </c>
    </row>
    <row r="247" spans="2:51" s="13" customFormat="1" ht="11.25">
      <c r="B247" s="158"/>
      <c r="D247" s="151" t="s">
        <v>270</v>
      </c>
      <c r="E247" s="159" t="s">
        <v>1</v>
      </c>
      <c r="F247" s="160" t="s">
        <v>273</v>
      </c>
      <c r="H247" s="161">
        <v>56</v>
      </c>
      <c r="I247" s="162"/>
      <c r="L247" s="158"/>
      <c r="M247" s="163"/>
      <c r="T247" s="164"/>
      <c r="AT247" s="159" t="s">
        <v>270</v>
      </c>
      <c r="AU247" s="159" t="s">
        <v>85</v>
      </c>
      <c r="AV247" s="13" t="s">
        <v>268</v>
      </c>
      <c r="AW247" s="13" t="s">
        <v>32</v>
      </c>
      <c r="AX247" s="13" t="s">
        <v>85</v>
      </c>
      <c r="AY247" s="159" t="s">
        <v>262</v>
      </c>
    </row>
    <row r="248" spans="2:65" s="1" customFormat="1" ht="24.2" customHeight="1">
      <c r="B248" s="32"/>
      <c r="C248" s="138" t="s">
        <v>819</v>
      </c>
      <c r="D248" s="138" t="s">
        <v>264</v>
      </c>
      <c r="E248" s="139" t="s">
        <v>6087</v>
      </c>
      <c r="F248" s="140" t="s">
        <v>6088</v>
      </c>
      <c r="G248" s="141" t="s">
        <v>152</v>
      </c>
      <c r="H248" s="142">
        <v>48</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85</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6241</v>
      </c>
    </row>
    <row r="249" spans="2:51" s="12" customFormat="1" ht="11.25">
      <c r="B249" s="150"/>
      <c r="D249" s="151" t="s">
        <v>270</v>
      </c>
      <c r="E249" s="152" t="s">
        <v>1</v>
      </c>
      <c r="F249" s="153" t="s">
        <v>6242</v>
      </c>
      <c r="H249" s="154">
        <v>48</v>
      </c>
      <c r="I249" s="155"/>
      <c r="L249" s="150"/>
      <c r="M249" s="156"/>
      <c r="T249" s="157"/>
      <c r="AT249" s="152" t="s">
        <v>270</v>
      </c>
      <c r="AU249" s="152" t="s">
        <v>85</v>
      </c>
      <c r="AV249" s="12" t="s">
        <v>87</v>
      </c>
      <c r="AW249" s="12" t="s">
        <v>32</v>
      </c>
      <c r="AX249" s="12" t="s">
        <v>77</v>
      </c>
      <c r="AY249" s="152" t="s">
        <v>262</v>
      </c>
    </row>
    <row r="250" spans="2:51" s="13" customFormat="1" ht="11.25">
      <c r="B250" s="158"/>
      <c r="D250" s="151" t="s">
        <v>270</v>
      </c>
      <c r="E250" s="159" t="s">
        <v>1</v>
      </c>
      <c r="F250" s="160" t="s">
        <v>273</v>
      </c>
      <c r="H250" s="161">
        <v>48</v>
      </c>
      <c r="I250" s="162"/>
      <c r="L250" s="158"/>
      <c r="M250" s="163"/>
      <c r="T250" s="164"/>
      <c r="AT250" s="159" t="s">
        <v>270</v>
      </c>
      <c r="AU250" s="159" t="s">
        <v>85</v>
      </c>
      <c r="AV250" s="13" t="s">
        <v>268</v>
      </c>
      <c r="AW250" s="13" t="s">
        <v>32</v>
      </c>
      <c r="AX250" s="13" t="s">
        <v>85</v>
      </c>
      <c r="AY250" s="159" t="s">
        <v>262</v>
      </c>
    </row>
    <row r="251" spans="2:65" s="1" customFormat="1" ht="21.75" customHeight="1">
      <c r="B251" s="32"/>
      <c r="C251" s="178" t="s">
        <v>821</v>
      </c>
      <c r="D251" s="178" t="s">
        <v>300</v>
      </c>
      <c r="E251" s="179" t="s">
        <v>6090</v>
      </c>
      <c r="F251" s="180" t="s">
        <v>6091</v>
      </c>
      <c r="G251" s="181" t="s">
        <v>552</v>
      </c>
      <c r="H251" s="182">
        <v>10.4</v>
      </c>
      <c r="I251" s="183"/>
      <c r="J251" s="182">
        <f>ROUND(I251*H251,2)</f>
        <v>0</v>
      </c>
      <c r="K251" s="180" t="s">
        <v>1</v>
      </c>
      <c r="L251" s="184"/>
      <c r="M251" s="185" t="s">
        <v>1</v>
      </c>
      <c r="N251" s="186" t="s">
        <v>42</v>
      </c>
      <c r="P251" s="146">
        <f>O251*H251</f>
        <v>0</v>
      </c>
      <c r="Q251" s="146">
        <v>0.2</v>
      </c>
      <c r="R251" s="146">
        <f>Q251*H251</f>
        <v>2.08</v>
      </c>
      <c r="S251" s="146">
        <v>0</v>
      </c>
      <c r="T251" s="147">
        <f>S251*H251</f>
        <v>0</v>
      </c>
      <c r="AR251" s="148" t="s">
        <v>304</v>
      </c>
      <c r="AT251" s="148" t="s">
        <v>300</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6243</v>
      </c>
    </row>
    <row r="252" spans="2:65" s="1" customFormat="1" ht="37.9" customHeight="1">
      <c r="B252" s="32"/>
      <c r="C252" s="138" t="s">
        <v>830</v>
      </c>
      <c r="D252" s="138" t="s">
        <v>264</v>
      </c>
      <c r="E252" s="139" t="s">
        <v>6244</v>
      </c>
      <c r="F252" s="140" t="s">
        <v>6094</v>
      </c>
      <c r="G252" s="141" t="s">
        <v>303</v>
      </c>
      <c r="H252" s="142">
        <v>0</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85</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6245</v>
      </c>
    </row>
    <row r="253" spans="2:51" s="12" customFormat="1" ht="11.25">
      <c r="B253" s="150"/>
      <c r="D253" s="151" t="s">
        <v>270</v>
      </c>
      <c r="E253" s="152" t="s">
        <v>1</v>
      </c>
      <c r="F253" s="153" t="s">
        <v>6246</v>
      </c>
      <c r="H253" s="154">
        <v>0</v>
      </c>
      <c r="I253" s="155"/>
      <c r="L253" s="150"/>
      <c r="M253" s="156"/>
      <c r="T253" s="157"/>
      <c r="AT253" s="152" t="s">
        <v>270</v>
      </c>
      <c r="AU253" s="152" t="s">
        <v>85</v>
      </c>
      <c r="AV253" s="12" t="s">
        <v>87</v>
      </c>
      <c r="AW253" s="12" t="s">
        <v>32</v>
      </c>
      <c r="AX253" s="12" t="s">
        <v>77</v>
      </c>
      <c r="AY253" s="152" t="s">
        <v>262</v>
      </c>
    </row>
    <row r="254" spans="2:51" s="13" customFormat="1" ht="11.25">
      <c r="B254" s="158"/>
      <c r="D254" s="151" t="s">
        <v>270</v>
      </c>
      <c r="E254" s="159" t="s">
        <v>1</v>
      </c>
      <c r="F254" s="160" t="s">
        <v>273</v>
      </c>
      <c r="H254" s="161">
        <v>0</v>
      </c>
      <c r="I254" s="162"/>
      <c r="L254" s="158"/>
      <c r="M254" s="163"/>
      <c r="T254" s="164"/>
      <c r="AT254" s="159" t="s">
        <v>270</v>
      </c>
      <c r="AU254" s="159" t="s">
        <v>85</v>
      </c>
      <c r="AV254" s="13" t="s">
        <v>268</v>
      </c>
      <c r="AW254" s="13" t="s">
        <v>32</v>
      </c>
      <c r="AX254" s="13" t="s">
        <v>85</v>
      </c>
      <c r="AY254" s="159" t="s">
        <v>262</v>
      </c>
    </row>
    <row r="255" spans="2:65" s="1" customFormat="1" ht="33" customHeight="1">
      <c r="B255" s="32"/>
      <c r="C255" s="138" t="s">
        <v>834</v>
      </c>
      <c r="D255" s="138" t="s">
        <v>264</v>
      </c>
      <c r="E255" s="139" t="s">
        <v>6097</v>
      </c>
      <c r="F255" s="140" t="s">
        <v>6098</v>
      </c>
      <c r="G255" s="141" t="s">
        <v>303</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6247</v>
      </c>
    </row>
    <row r="256" spans="2:51" s="12" customFormat="1" ht="11.25">
      <c r="B256" s="150"/>
      <c r="D256" s="151" t="s">
        <v>270</v>
      </c>
      <c r="E256" s="152" t="s">
        <v>1</v>
      </c>
      <c r="F256" s="153" t="s">
        <v>6248</v>
      </c>
      <c r="H256" s="154">
        <v>0</v>
      </c>
      <c r="I256" s="155"/>
      <c r="L256" s="150"/>
      <c r="M256" s="156"/>
      <c r="T256" s="157"/>
      <c r="AT256" s="152" t="s">
        <v>270</v>
      </c>
      <c r="AU256" s="152" t="s">
        <v>85</v>
      </c>
      <c r="AV256" s="12" t="s">
        <v>87</v>
      </c>
      <c r="AW256" s="12" t="s">
        <v>32</v>
      </c>
      <c r="AX256" s="12" t="s">
        <v>77</v>
      </c>
      <c r="AY256" s="152" t="s">
        <v>262</v>
      </c>
    </row>
    <row r="257" spans="2:51" s="13" customFormat="1" ht="11.25">
      <c r="B257" s="158"/>
      <c r="D257" s="151" t="s">
        <v>270</v>
      </c>
      <c r="E257" s="159" t="s">
        <v>1</v>
      </c>
      <c r="F257" s="160" t="s">
        <v>273</v>
      </c>
      <c r="H257" s="161">
        <v>0</v>
      </c>
      <c r="I257" s="162"/>
      <c r="L257" s="158"/>
      <c r="M257" s="163"/>
      <c r="T257" s="164"/>
      <c r="AT257" s="159" t="s">
        <v>270</v>
      </c>
      <c r="AU257" s="159" t="s">
        <v>85</v>
      </c>
      <c r="AV257" s="13" t="s">
        <v>268</v>
      </c>
      <c r="AW257" s="13" t="s">
        <v>32</v>
      </c>
      <c r="AX257" s="13" t="s">
        <v>85</v>
      </c>
      <c r="AY257" s="159" t="s">
        <v>262</v>
      </c>
    </row>
    <row r="258" spans="2:65" s="1" customFormat="1" ht="16.5" customHeight="1">
      <c r="B258" s="32"/>
      <c r="C258" s="178" t="s">
        <v>839</v>
      </c>
      <c r="D258" s="178" t="s">
        <v>300</v>
      </c>
      <c r="E258" s="179" t="s">
        <v>6249</v>
      </c>
      <c r="F258" s="180" t="s">
        <v>6102</v>
      </c>
      <c r="G258" s="181" t="s">
        <v>684</v>
      </c>
      <c r="H258" s="182">
        <v>321.36</v>
      </c>
      <c r="I258" s="183"/>
      <c r="J258" s="182">
        <f>ROUND(I258*H258,2)</f>
        <v>0</v>
      </c>
      <c r="K258" s="180" t="s">
        <v>1</v>
      </c>
      <c r="L258" s="184"/>
      <c r="M258" s="185" t="s">
        <v>1</v>
      </c>
      <c r="N258" s="186" t="s">
        <v>42</v>
      </c>
      <c r="P258" s="146">
        <f>O258*H258</f>
        <v>0</v>
      </c>
      <c r="Q258" s="146">
        <v>0</v>
      </c>
      <c r="R258" s="146">
        <f>Q258*H258</f>
        <v>0</v>
      </c>
      <c r="S258" s="146">
        <v>0</v>
      </c>
      <c r="T258" s="147">
        <f>S258*H258</f>
        <v>0</v>
      </c>
      <c r="AR258" s="148" t="s">
        <v>304</v>
      </c>
      <c r="AT258" s="148" t="s">
        <v>300</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6250</v>
      </c>
    </row>
    <row r="259" spans="2:65" s="1" customFormat="1" ht="24.2" customHeight="1">
      <c r="B259" s="32"/>
      <c r="C259" s="138" t="s">
        <v>850</v>
      </c>
      <c r="D259" s="138" t="s">
        <v>264</v>
      </c>
      <c r="E259" s="139" t="s">
        <v>6251</v>
      </c>
      <c r="F259" s="140" t="s">
        <v>6252</v>
      </c>
      <c r="G259" s="141" t="s">
        <v>152</v>
      </c>
      <c r="H259" s="142">
        <v>168</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85</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6253</v>
      </c>
    </row>
    <row r="260" spans="2:51" s="12" customFormat="1" ht="11.25">
      <c r="B260" s="150"/>
      <c r="D260" s="151" t="s">
        <v>270</v>
      </c>
      <c r="E260" s="152" t="s">
        <v>1</v>
      </c>
      <c r="F260" s="153" t="s">
        <v>6254</v>
      </c>
      <c r="H260" s="154">
        <v>168</v>
      </c>
      <c r="I260" s="155"/>
      <c r="L260" s="150"/>
      <c r="M260" s="156"/>
      <c r="T260" s="157"/>
      <c r="AT260" s="152" t="s">
        <v>270</v>
      </c>
      <c r="AU260" s="152" t="s">
        <v>85</v>
      </c>
      <c r="AV260" s="12" t="s">
        <v>87</v>
      </c>
      <c r="AW260" s="12" t="s">
        <v>32</v>
      </c>
      <c r="AX260" s="12" t="s">
        <v>77</v>
      </c>
      <c r="AY260" s="152" t="s">
        <v>262</v>
      </c>
    </row>
    <row r="261" spans="2:51" s="13" customFormat="1" ht="11.25">
      <c r="B261" s="158"/>
      <c r="D261" s="151" t="s">
        <v>270</v>
      </c>
      <c r="E261" s="159" t="s">
        <v>1</v>
      </c>
      <c r="F261" s="160" t="s">
        <v>273</v>
      </c>
      <c r="H261" s="161">
        <v>168</v>
      </c>
      <c r="I261" s="162"/>
      <c r="L261" s="158"/>
      <c r="M261" s="163"/>
      <c r="T261" s="164"/>
      <c r="AT261" s="159" t="s">
        <v>270</v>
      </c>
      <c r="AU261" s="159" t="s">
        <v>85</v>
      </c>
      <c r="AV261" s="13" t="s">
        <v>268</v>
      </c>
      <c r="AW261" s="13" t="s">
        <v>32</v>
      </c>
      <c r="AX261" s="13" t="s">
        <v>85</v>
      </c>
      <c r="AY261" s="159" t="s">
        <v>262</v>
      </c>
    </row>
    <row r="262" spans="2:65" s="1" customFormat="1" ht="21.75" customHeight="1">
      <c r="B262" s="32"/>
      <c r="C262" s="138" t="s">
        <v>857</v>
      </c>
      <c r="D262" s="138" t="s">
        <v>264</v>
      </c>
      <c r="E262" s="139" t="s">
        <v>6255</v>
      </c>
      <c r="F262" s="140" t="s">
        <v>6256</v>
      </c>
      <c r="G262" s="141" t="s">
        <v>152</v>
      </c>
      <c r="H262" s="142">
        <v>144</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6257</v>
      </c>
    </row>
    <row r="263" spans="2:51" s="12" customFormat="1" ht="11.25">
      <c r="B263" s="150"/>
      <c r="D263" s="151" t="s">
        <v>270</v>
      </c>
      <c r="E263" s="152" t="s">
        <v>1</v>
      </c>
      <c r="F263" s="153" t="s">
        <v>6258</v>
      </c>
      <c r="H263" s="154">
        <v>144</v>
      </c>
      <c r="I263" s="155"/>
      <c r="L263" s="150"/>
      <c r="M263" s="156"/>
      <c r="T263" s="157"/>
      <c r="AT263" s="152" t="s">
        <v>270</v>
      </c>
      <c r="AU263" s="152" t="s">
        <v>85</v>
      </c>
      <c r="AV263" s="12" t="s">
        <v>87</v>
      </c>
      <c r="AW263" s="12" t="s">
        <v>32</v>
      </c>
      <c r="AX263" s="12" t="s">
        <v>77</v>
      </c>
      <c r="AY263" s="152" t="s">
        <v>262</v>
      </c>
    </row>
    <row r="264" spans="2:51" s="13" customFormat="1" ht="11.25">
      <c r="B264" s="158"/>
      <c r="D264" s="151" t="s">
        <v>270</v>
      </c>
      <c r="E264" s="159" t="s">
        <v>1</v>
      </c>
      <c r="F264" s="160" t="s">
        <v>273</v>
      </c>
      <c r="H264" s="161">
        <v>144</v>
      </c>
      <c r="I264" s="162"/>
      <c r="L264" s="158"/>
      <c r="M264" s="163"/>
      <c r="T264" s="164"/>
      <c r="AT264" s="159" t="s">
        <v>270</v>
      </c>
      <c r="AU264" s="159" t="s">
        <v>85</v>
      </c>
      <c r="AV264" s="13" t="s">
        <v>268</v>
      </c>
      <c r="AW264" s="13" t="s">
        <v>32</v>
      </c>
      <c r="AX264" s="13" t="s">
        <v>85</v>
      </c>
      <c r="AY264" s="159" t="s">
        <v>262</v>
      </c>
    </row>
    <row r="265" spans="2:65" s="1" customFormat="1" ht="21.75" customHeight="1">
      <c r="B265" s="32"/>
      <c r="C265" s="138" t="s">
        <v>861</v>
      </c>
      <c r="D265" s="138" t="s">
        <v>264</v>
      </c>
      <c r="E265" s="139" t="s">
        <v>6104</v>
      </c>
      <c r="F265" s="140" t="s">
        <v>6105</v>
      </c>
      <c r="G265" s="141" t="s">
        <v>552</v>
      </c>
      <c r="H265" s="142">
        <v>10.4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6259</v>
      </c>
    </row>
    <row r="266" spans="2:65" s="1" customFormat="1" ht="21.75" customHeight="1">
      <c r="B266" s="32"/>
      <c r="C266" s="138" t="s">
        <v>866</v>
      </c>
      <c r="D266" s="138" t="s">
        <v>264</v>
      </c>
      <c r="E266" s="139" t="s">
        <v>6107</v>
      </c>
      <c r="F266" s="140" t="s">
        <v>6108</v>
      </c>
      <c r="G266" s="141" t="s">
        <v>552</v>
      </c>
      <c r="H266" s="142">
        <v>10.4</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85</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6260</v>
      </c>
    </row>
    <row r="267" spans="2:65" s="1" customFormat="1" ht="16.5" customHeight="1">
      <c r="B267" s="32"/>
      <c r="C267" s="178" t="s">
        <v>870</v>
      </c>
      <c r="D267" s="178" t="s">
        <v>300</v>
      </c>
      <c r="E267" s="179" t="s">
        <v>6261</v>
      </c>
      <c r="F267" s="180" t="s">
        <v>6114</v>
      </c>
      <c r="G267" s="181" t="s">
        <v>552</v>
      </c>
      <c r="H267" s="182">
        <v>10.4</v>
      </c>
      <c r="I267" s="183"/>
      <c r="J267" s="182">
        <f>ROUND(I267*H267,2)</f>
        <v>0</v>
      </c>
      <c r="K267" s="180" t="s">
        <v>1</v>
      </c>
      <c r="L267" s="184"/>
      <c r="M267" s="185" t="s">
        <v>1</v>
      </c>
      <c r="N267" s="186" t="s">
        <v>42</v>
      </c>
      <c r="P267" s="146">
        <f>O267*H267</f>
        <v>0</v>
      </c>
      <c r="Q267" s="146">
        <v>0</v>
      </c>
      <c r="R267" s="146">
        <f>Q267*H267</f>
        <v>0</v>
      </c>
      <c r="S267" s="146">
        <v>0</v>
      </c>
      <c r="T267" s="147">
        <f>S267*H267</f>
        <v>0</v>
      </c>
      <c r="AR267" s="148" t="s">
        <v>304</v>
      </c>
      <c r="AT267" s="148" t="s">
        <v>300</v>
      </c>
      <c r="AU267" s="148" t="s">
        <v>85</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6262</v>
      </c>
    </row>
    <row r="268" spans="2:65" s="1" customFormat="1" ht="24.2" customHeight="1">
      <c r="B268" s="32"/>
      <c r="C268" s="138" t="s">
        <v>875</v>
      </c>
      <c r="D268" s="138" t="s">
        <v>264</v>
      </c>
      <c r="E268" s="139" t="s">
        <v>6110</v>
      </c>
      <c r="F268" s="140" t="s">
        <v>6111</v>
      </c>
      <c r="G268" s="141" t="s">
        <v>552</v>
      </c>
      <c r="H268" s="142">
        <v>31.2</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6263</v>
      </c>
    </row>
    <row r="269" spans="2:65" s="1" customFormat="1" ht="24.2" customHeight="1">
      <c r="B269" s="32"/>
      <c r="C269" s="138" t="s">
        <v>877</v>
      </c>
      <c r="D269" s="138" t="s">
        <v>264</v>
      </c>
      <c r="E269" s="139" t="s">
        <v>6129</v>
      </c>
      <c r="F269" s="140" t="s">
        <v>6130</v>
      </c>
      <c r="G269" s="141" t="s">
        <v>303</v>
      </c>
      <c r="H269" s="142">
        <v>16.13</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6264</v>
      </c>
    </row>
    <row r="270" spans="2:63" s="11" customFormat="1" ht="25.9" customHeight="1">
      <c r="B270" s="126"/>
      <c r="D270" s="127" t="s">
        <v>76</v>
      </c>
      <c r="E270" s="128" t="s">
        <v>6265</v>
      </c>
      <c r="F270" s="128" t="s">
        <v>6266</v>
      </c>
      <c r="I270" s="129"/>
      <c r="J270" s="130">
        <f>BK270</f>
        <v>0</v>
      </c>
      <c r="L270" s="126"/>
      <c r="M270" s="131"/>
      <c r="P270" s="132">
        <f>SUM(P271:P292)</f>
        <v>0</v>
      </c>
      <c r="R270" s="132">
        <f>SUM(R271:R292)</f>
        <v>0</v>
      </c>
      <c r="T270" s="133">
        <f>SUM(T271:T292)</f>
        <v>0</v>
      </c>
      <c r="AR270" s="127" t="s">
        <v>85</v>
      </c>
      <c r="AT270" s="134" t="s">
        <v>76</v>
      </c>
      <c r="AU270" s="134" t="s">
        <v>77</v>
      </c>
      <c r="AY270" s="127" t="s">
        <v>262</v>
      </c>
      <c r="BK270" s="135">
        <f>SUM(BK271:BK292)</f>
        <v>0</v>
      </c>
    </row>
    <row r="271" spans="2:65" s="1" customFormat="1" ht="24.2" customHeight="1">
      <c r="B271" s="32"/>
      <c r="C271" s="138" t="s">
        <v>880</v>
      </c>
      <c r="D271" s="138" t="s">
        <v>264</v>
      </c>
      <c r="E271" s="139" t="s">
        <v>6267</v>
      </c>
      <c r="F271" s="140" t="s">
        <v>6268</v>
      </c>
      <c r="G271" s="141" t="s">
        <v>152</v>
      </c>
      <c r="H271" s="142">
        <v>910</v>
      </c>
      <c r="I271" s="143"/>
      <c r="J271" s="142">
        <f aca="true" t="shared" si="70" ref="J271:J292">ROUND(I271*H271,2)</f>
        <v>0</v>
      </c>
      <c r="K271" s="140" t="s">
        <v>1</v>
      </c>
      <c r="L271" s="32"/>
      <c r="M271" s="144" t="s">
        <v>1</v>
      </c>
      <c r="N271" s="145" t="s">
        <v>42</v>
      </c>
      <c r="P271" s="146">
        <f aca="true" t="shared" si="71" ref="P271:P292">O271*H271</f>
        <v>0</v>
      </c>
      <c r="Q271" s="146">
        <v>0</v>
      </c>
      <c r="R271" s="146">
        <f aca="true" t="shared" si="72" ref="R271:R292">Q271*H271</f>
        <v>0</v>
      </c>
      <c r="S271" s="146">
        <v>0</v>
      </c>
      <c r="T271" s="147">
        <f aca="true" t="shared" si="73" ref="T271:T292">S271*H271</f>
        <v>0</v>
      </c>
      <c r="AR271" s="148" t="s">
        <v>268</v>
      </c>
      <c r="AT271" s="148" t="s">
        <v>264</v>
      </c>
      <c r="AU271" s="148" t="s">
        <v>85</v>
      </c>
      <c r="AY271" s="17" t="s">
        <v>262</v>
      </c>
      <c r="BE271" s="149">
        <f aca="true" t="shared" si="74" ref="BE271:BE292">IF(N271="základní",J271,0)</f>
        <v>0</v>
      </c>
      <c r="BF271" s="149">
        <f aca="true" t="shared" si="75" ref="BF271:BF292">IF(N271="snížená",J271,0)</f>
        <v>0</v>
      </c>
      <c r="BG271" s="149">
        <f aca="true" t="shared" si="76" ref="BG271:BG292">IF(N271="zákl. přenesená",J271,0)</f>
        <v>0</v>
      </c>
      <c r="BH271" s="149">
        <f aca="true" t="shared" si="77" ref="BH271:BH292">IF(N271="sníž. přenesená",J271,0)</f>
        <v>0</v>
      </c>
      <c r="BI271" s="149">
        <f aca="true" t="shared" si="78" ref="BI271:BI292">IF(N271="nulová",J271,0)</f>
        <v>0</v>
      </c>
      <c r="BJ271" s="17" t="s">
        <v>85</v>
      </c>
      <c r="BK271" s="149">
        <f aca="true" t="shared" si="79" ref="BK271:BK292">ROUND(I271*H271,2)</f>
        <v>0</v>
      </c>
      <c r="BL271" s="17" t="s">
        <v>268</v>
      </c>
      <c r="BM271" s="148" t="s">
        <v>6269</v>
      </c>
    </row>
    <row r="272" spans="2:65" s="1" customFormat="1" ht="24.2" customHeight="1">
      <c r="B272" s="32"/>
      <c r="C272" s="138" t="s">
        <v>884</v>
      </c>
      <c r="D272" s="138" t="s">
        <v>264</v>
      </c>
      <c r="E272" s="139" t="s">
        <v>6270</v>
      </c>
      <c r="F272" s="140" t="s">
        <v>6271</v>
      </c>
      <c r="G272" s="141" t="s">
        <v>152</v>
      </c>
      <c r="H272" s="142">
        <v>1820</v>
      </c>
      <c r="I272" s="143"/>
      <c r="J272" s="142">
        <f t="shared" si="70"/>
        <v>0</v>
      </c>
      <c r="K272" s="140" t="s">
        <v>1</v>
      </c>
      <c r="L272" s="32"/>
      <c r="M272" s="144" t="s">
        <v>1</v>
      </c>
      <c r="N272" s="145" t="s">
        <v>42</v>
      </c>
      <c r="P272" s="146">
        <f t="shared" si="71"/>
        <v>0</v>
      </c>
      <c r="Q272" s="146">
        <v>0</v>
      </c>
      <c r="R272" s="146">
        <f t="shared" si="72"/>
        <v>0</v>
      </c>
      <c r="S272" s="146">
        <v>0</v>
      </c>
      <c r="T272" s="147">
        <f t="shared" si="73"/>
        <v>0</v>
      </c>
      <c r="AR272" s="148" t="s">
        <v>268</v>
      </c>
      <c r="AT272" s="148" t="s">
        <v>264</v>
      </c>
      <c r="AU272" s="148" t="s">
        <v>85</v>
      </c>
      <c r="AY272" s="17" t="s">
        <v>262</v>
      </c>
      <c r="BE272" s="149">
        <f t="shared" si="74"/>
        <v>0</v>
      </c>
      <c r="BF272" s="149">
        <f t="shared" si="75"/>
        <v>0</v>
      </c>
      <c r="BG272" s="149">
        <f t="shared" si="76"/>
        <v>0</v>
      </c>
      <c r="BH272" s="149">
        <f t="shared" si="77"/>
        <v>0</v>
      </c>
      <c r="BI272" s="149">
        <f t="shared" si="78"/>
        <v>0</v>
      </c>
      <c r="BJ272" s="17" t="s">
        <v>85</v>
      </c>
      <c r="BK272" s="149">
        <f t="shared" si="79"/>
        <v>0</v>
      </c>
      <c r="BL272" s="17" t="s">
        <v>268</v>
      </c>
      <c r="BM272" s="148" t="s">
        <v>6272</v>
      </c>
    </row>
    <row r="273" spans="2:65" s="1" customFormat="1" ht="24.2" customHeight="1">
      <c r="B273" s="32"/>
      <c r="C273" s="138" t="s">
        <v>889</v>
      </c>
      <c r="D273" s="138" t="s">
        <v>264</v>
      </c>
      <c r="E273" s="139" t="s">
        <v>6273</v>
      </c>
      <c r="F273" s="140" t="s">
        <v>6274</v>
      </c>
      <c r="G273" s="141" t="s">
        <v>152</v>
      </c>
      <c r="H273" s="142">
        <v>1820</v>
      </c>
      <c r="I273" s="143"/>
      <c r="J273" s="142">
        <f t="shared" si="70"/>
        <v>0</v>
      </c>
      <c r="K273" s="140" t="s">
        <v>1</v>
      </c>
      <c r="L273" s="32"/>
      <c r="M273" s="144" t="s">
        <v>1</v>
      </c>
      <c r="N273" s="145" t="s">
        <v>42</v>
      </c>
      <c r="P273" s="146">
        <f t="shared" si="71"/>
        <v>0</v>
      </c>
      <c r="Q273" s="146">
        <v>0</v>
      </c>
      <c r="R273" s="146">
        <f t="shared" si="72"/>
        <v>0</v>
      </c>
      <c r="S273" s="146">
        <v>0</v>
      </c>
      <c r="T273" s="147">
        <f t="shared" si="73"/>
        <v>0</v>
      </c>
      <c r="AR273" s="148" t="s">
        <v>268</v>
      </c>
      <c r="AT273" s="148" t="s">
        <v>264</v>
      </c>
      <c r="AU273" s="148" t="s">
        <v>85</v>
      </c>
      <c r="AY273" s="17" t="s">
        <v>262</v>
      </c>
      <c r="BE273" s="149">
        <f t="shared" si="74"/>
        <v>0</v>
      </c>
      <c r="BF273" s="149">
        <f t="shared" si="75"/>
        <v>0</v>
      </c>
      <c r="BG273" s="149">
        <f t="shared" si="76"/>
        <v>0</v>
      </c>
      <c r="BH273" s="149">
        <f t="shared" si="77"/>
        <v>0</v>
      </c>
      <c r="BI273" s="149">
        <f t="shared" si="78"/>
        <v>0</v>
      </c>
      <c r="BJ273" s="17" t="s">
        <v>85</v>
      </c>
      <c r="BK273" s="149">
        <f t="shared" si="79"/>
        <v>0</v>
      </c>
      <c r="BL273" s="17" t="s">
        <v>268</v>
      </c>
      <c r="BM273" s="148" t="s">
        <v>6275</v>
      </c>
    </row>
    <row r="274" spans="2:65" s="1" customFormat="1" ht="24.2" customHeight="1">
      <c r="B274" s="32"/>
      <c r="C274" s="138" t="s">
        <v>894</v>
      </c>
      <c r="D274" s="138" t="s">
        <v>264</v>
      </c>
      <c r="E274" s="139" t="s">
        <v>6022</v>
      </c>
      <c r="F274" s="140" t="s">
        <v>6023</v>
      </c>
      <c r="G274" s="141" t="s">
        <v>552</v>
      </c>
      <c r="H274" s="142">
        <v>22.75</v>
      </c>
      <c r="I274" s="143"/>
      <c r="J274" s="142">
        <f t="shared" si="70"/>
        <v>0</v>
      </c>
      <c r="K274" s="140" t="s">
        <v>1</v>
      </c>
      <c r="L274" s="32"/>
      <c r="M274" s="144" t="s">
        <v>1</v>
      </c>
      <c r="N274" s="145" t="s">
        <v>42</v>
      </c>
      <c r="P274" s="146">
        <f t="shared" si="71"/>
        <v>0</v>
      </c>
      <c r="Q274" s="146">
        <v>0</v>
      </c>
      <c r="R274" s="146">
        <f t="shared" si="72"/>
        <v>0</v>
      </c>
      <c r="S274" s="146">
        <v>0</v>
      </c>
      <c r="T274" s="147">
        <f t="shared" si="73"/>
        <v>0</v>
      </c>
      <c r="AR274" s="148" t="s">
        <v>268</v>
      </c>
      <c r="AT274" s="148" t="s">
        <v>264</v>
      </c>
      <c r="AU274" s="148" t="s">
        <v>85</v>
      </c>
      <c r="AY274" s="17" t="s">
        <v>262</v>
      </c>
      <c r="BE274" s="149">
        <f t="shared" si="74"/>
        <v>0</v>
      </c>
      <c r="BF274" s="149">
        <f t="shared" si="75"/>
        <v>0</v>
      </c>
      <c r="BG274" s="149">
        <f t="shared" si="76"/>
        <v>0</v>
      </c>
      <c r="BH274" s="149">
        <f t="shared" si="77"/>
        <v>0</v>
      </c>
      <c r="BI274" s="149">
        <f t="shared" si="78"/>
        <v>0</v>
      </c>
      <c r="BJ274" s="17" t="s">
        <v>85</v>
      </c>
      <c r="BK274" s="149">
        <f t="shared" si="79"/>
        <v>0</v>
      </c>
      <c r="BL274" s="17" t="s">
        <v>268</v>
      </c>
      <c r="BM274" s="148" t="s">
        <v>6276</v>
      </c>
    </row>
    <row r="275" spans="2:65" s="1" customFormat="1" ht="37.9" customHeight="1">
      <c r="B275" s="32"/>
      <c r="C275" s="138" t="s">
        <v>900</v>
      </c>
      <c r="D275" s="138" t="s">
        <v>264</v>
      </c>
      <c r="E275" s="139" t="s">
        <v>6277</v>
      </c>
      <c r="F275" s="140" t="s">
        <v>6278</v>
      </c>
      <c r="G275" s="141" t="s">
        <v>152</v>
      </c>
      <c r="H275" s="142">
        <v>910</v>
      </c>
      <c r="I275" s="143"/>
      <c r="J275" s="142">
        <f t="shared" si="70"/>
        <v>0</v>
      </c>
      <c r="K275" s="140" t="s">
        <v>1</v>
      </c>
      <c r="L275" s="32"/>
      <c r="M275" s="144" t="s">
        <v>1</v>
      </c>
      <c r="N275" s="145" t="s">
        <v>42</v>
      </c>
      <c r="P275" s="146">
        <f t="shared" si="71"/>
        <v>0</v>
      </c>
      <c r="Q275" s="146">
        <v>0</v>
      </c>
      <c r="R275" s="146">
        <f t="shared" si="72"/>
        <v>0</v>
      </c>
      <c r="S275" s="146">
        <v>0</v>
      </c>
      <c r="T275" s="147">
        <f t="shared" si="73"/>
        <v>0</v>
      </c>
      <c r="AR275" s="148" t="s">
        <v>268</v>
      </c>
      <c r="AT275" s="148" t="s">
        <v>264</v>
      </c>
      <c r="AU275" s="148" t="s">
        <v>85</v>
      </c>
      <c r="AY275" s="17" t="s">
        <v>262</v>
      </c>
      <c r="BE275" s="149">
        <f t="shared" si="74"/>
        <v>0</v>
      </c>
      <c r="BF275" s="149">
        <f t="shared" si="75"/>
        <v>0</v>
      </c>
      <c r="BG275" s="149">
        <f t="shared" si="76"/>
        <v>0</v>
      </c>
      <c r="BH275" s="149">
        <f t="shared" si="77"/>
        <v>0</v>
      </c>
      <c r="BI275" s="149">
        <f t="shared" si="78"/>
        <v>0</v>
      </c>
      <c r="BJ275" s="17" t="s">
        <v>85</v>
      </c>
      <c r="BK275" s="149">
        <f t="shared" si="79"/>
        <v>0</v>
      </c>
      <c r="BL275" s="17" t="s">
        <v>268</v>
      </c>
      <c r="BM275" s="148" t="s">
        <v>6279</v>
      </c>
    </row>
    <row r="276" spans="2:65" s="1" customFormat="1" ht="16.5" customHeight="1">
      <c r="B276" s="32"/>
      <c r="C276" s="178" t="s">
        <v>904</v>
      </c>
      <c r="D276" s="178" t="s">
        <v>300</v>
      </c>
      <c r="E276" s="179" t="s">
        <v>6280</v>
      </c>
      <c r="F276" s="180" t="s">
        <v>6281</v>
      </c>
      <c r="G276" s="181" t="s">
        <v>552</v>
      </c>
      <c r="H276" s="182">
        <v>22.75</v>
      </c>
      <c r="I276" s="183"/>
      <c r="J276" s="182">
        <f t="shared" si="70"/>
        <v>0</v>
      </c>
      <c r="K276" s="180" t="s">
        <v>1</v>
      </c>
      <c r="L276" s="184"/>
      <c r="M276" s="185" t="s">
        <v>1</v>
      </c>
      <c r="N276" s="186" t="s">
        <v>42</v>
      </c>
      <c r="P276" s="146">
        <f t="shared" si="71"/>
        <v>0</v>
      </c>
      <c r="Q276" s="146">
        <v>0</v>
      </c>
      <c r="R276" s="146">
        <f t="shared" si="72"/>
        <v>0</v>
      </c>
      <c r="S276" s="146">
        <v>0</v>
      </c>
      <c r="T276" s="147">
        <f t="shared" si="73"/>
        <v>0</v>
      </c>
      <c r="AR276" s="148" t="s">
        <v>304</v>
      </c>
      <c r="AT276" s="148" t="s">
        <v>300</v>
      </c>
      <c r="AU276" s="148" t="s">
        <v>85</v>
      </c>
      <c r="AY276" s="17" t="s">
        <v>262</v>
      </c>
      <c r="BE276" s="149">
        <f t="shared" si="74"/>
        <v>0</v>
      </c>
      <c r="BF276" s="149">
        <f t="shared" si="75"/>
        <v>0</v>
      </c>
      <c r="BG276" s="149">
        <f t="shared" si="76"/>
        <v>0</v>
      </c>
      <c r="BH276" s="149">
        <f t="shared" si="77"/>
        <v>0</v>
      </c>
      <c r="BI276" s="149">
        <f t="shared" si="78"/>
        <v>0</v>
      </c>
      <c r="BJ276" s="17" t="s">
        <v>85</v>
      </c>
      <c r="BK276" s="149">
        <f t="shared" si="79"/>
        <v>0</v>
      </c>
      <c r="BL276" s="17" t="s">
        <v>268</v>
      </c>
      <c r="BM276" s="148" t="s">
        <v>6282</v>
      </c>
    </row>
    <row r="277" spans="2:65" s="1" customFormat="1" ht="24.2" customHeight="1">
      <c r="B277" s="32"/>
      <c r="C277" s="138" t="s">
        <v>909</v>
      </c>
      <c r="D277" s="138" t="s">
        <v>264</v>
      </c>
      <c r="E277" s="139" t="s">
        <v>6283</v>
      </c>
      <c r="F277" s="140" t="s">
        <v>6284</v>
      </c>
      <c r="G277" s="141" t="s">
        <v>552</v>
      </c>
      <c r="H277" s="142">
        <v>20</v>
      </c>
      <c r="I277" s="143"/>
      <c r="J277" s="142">
        <f t="shared" si="70"/>
        <v>0</v>
      </c>
      <c r="K277" s="140" t="s">
        <v>1</v>
      </c>
      <c r="L277" s="32"/>
      <c r="M277" s="144" t="s">
        <v>1</v>
      </c>
      <c r="N277" s="145" t="s">
        <v>42</v>
      </c>
      <c r="P277" s="146">
        <f t="shared" si="71"/>
        <v>0</v>
      </c>
      <c r="Q277" s="146">
        <v>0</v>
      </c>
      <c r="R277" s="146">
        <f t="shared" si="72"/>
        <v>0</v>
      </c>
      <c r="S277" s="146">
        <v>0</v>
      </c>
      <c r="T277" s="147">
        <f t="shared" si="73"/>
        <v>0</v>
      </c>
      <c r="AR277" s="148" t="s">
        <v>268</v>
      </c>
      <c r="AT277" s="148" t="s">
        <v>264</v>
      </c>
      <c r="AU277" s="148" t="s">
        <v>85</v>
      </c>
      <c r="AY277" s="17" t="s">
        <v>262</v>
      </c>
      <c r="BE277" s="149">
        <f t="shared" si="74"/>
        <v>0</v>
      </c>
      <c r="BF277" s="149">
        <f t="shared" si="75"/>
        <v>0</v>
      </c>
      <c r="BG277" s="149">
        <f t="shared" si="76"/>
        <v>0</v>
      </c>
      <c r="BH277" s="149">
        <f t="shared" si="77"/>
        <v>0</v>
      </c>
      <c r="BI277" s="149">
        <f t="shared" si="78"/>
        <v>0</v>
      </c>
      <c r="BJ277" s="17" t="s">
        <v>85</v>
      </c>
      <c r="BK277" s="149">
        <f t="shared" si="79"/>
        <v>0</v>
      </c>
      <c r="BL277" s="17" t="s">
        <v>268</v>
      </c>
      <c r="BM277" s="148" t="s">
        <v>6285</v>
      </c>
    </row>
    <row r="278" spans="2:65" s="1" customFormat="1" ht="24.2" customHeight="1">
      <c r="B278" s="32"/>
      <c r="C278" s="138" t="s">
        <v>913</v>
      </c>
      <c r="D278" s="138" t="s">
        <v>264</v>
      </c>
      <c r="E278" s="139" t="s">
        <v>6286</v>
      </c>
      <c r="F278" s="140" t="s">
        <v>6287</v>
      </c>
      <c r="G278" s="141" t="s">
        <v>152</v>
      </c>
      <c r="H278" s="142">
        <v>1820</v>
      </c>
      <c r="I278" s="143"/>
      <c r="J278" s="142">
        <f t="shared" si="70"/>
        <v>0</v>
      </c>
      <c r="K278" s="140" t="s">
        <v>1</v>
      </c>
      <c r="L278" s="32"/>
      <c r="M278" s="144" t="s">
        <v>1</v>
      </c>
      <c r="N278" s="145" t="s">
        <v>42</v>
      </c>
      <c r="P278" s="146">
        <f t="shared" si="71"/>
        <v>0</v>
      </c>
      <c r="Q278" s="146">
        <v>0</v>
      </c>
      <c r="R278" s="146">
        <f t="shared" si="72"/>
        <v>0</v>
      </c>
      <c r="S278" s="146">
        <v>0</v>
      </c>
      <c r="T278" s="147">
        <f t="shared" si="73"/>
        <v>0</v>
      </c>
      <c r="AR278" s="148" t="s">
        <v>268</v>
      </c>
      <c r="AT278" s="148" t="s">
        <v>264</v>
      </c>
      <c r="AU278" s="148" t="s">
        <v>85</v>
      </c>
      <c r="AY278" s="17" t="s">
        <v>262</v>
      </c>
      <c r="BE278" s="149">
        <f t="shared" si="74"/>
        <v>0</v>
      </c>
      <c r="BF278" s="149">
        <f t="shared" si="75"/>
        <v>0</v>
      </c>
      <c r="BG278" s="149">
        <f t="shared" si="76"/>
        <v>0</v>
      </c>
      <c r="BH278" s="149">
        <f t="shared" si="77"/>
        <v>0</v>
      </c>
      <c r="BI278" s="149">
        <f t="shared" si="78"/>
        <v>0</v>
      </c>
      <c r="BJ278" s="17" t="s">
        <v>85</v>
      </c>
      <c r="BK278" s="149">
        <f t="shared" si="79"/>
        <v>0</v>
      </c>
      <c r="BL278" s="17" t="s">
        <v>268</v>
      </c>
      <c r="BM278" s="148" t="s">
        <v>6288</v>
      </c>
    </row>
    <row r="279" spans="2:65" s="1" customFormat="1" ht="21.75" customHeight="1">
      <c r="B279" s="32"/>
      <c r="C279" s="138" t="s">
        <v>918</v>
      </c>
      <c r="D279" s="138" t="s">
        <v>264</v>
      </c>
      <c r="E279" s="139" t="s">
        <v>6289</v>
      </c>
      <c r="F279" s="140" t="s">
        <v>6290</v>
      </c>
      <c r="G279" s="141" t="s">
        <v>152</v>
      </c>
      <c r="H279" s="142">
        <v>1820</v>
      </c>
      <c r="I279" s="143"/>
      <c r="J279" s="142">
        <f t="shared" si="70"/>
        <v>0</v>
      </c>
      <c r="K279" s="140" t="s">
        <v>1</v>
      </c>
      <c r="L279" s="32"/>
      <c r="M279" s="144" t="s">
        <v>1</v>
      </c>
      <c r="N279" s="145" t="s">
        <v>42</v>
      </c>
      <c r="P279" s="146">
        <f t="shared" si="71"/>
        <v>0</v>
      </c>
      <c r="Q279" s="146">
        <v>0</v>
      </c>
      <c r="R279" s="146">
        <f t="shared" si="72"/>
        <v>0</v>
      </c>
      <c r="S279" s="146">
        <v>0</v>
      </c>
      <c r="T279" s="147">
        <f t="shared" si="73"/>
        <v>0</v>
      </c>
      <c r="AR279" s="148" t="s">
        <v>268</v>
      </c>
      <c r="AT279" s="148" t="s">
        <v>264</v>
      </c>
      <c r="AU279" s="148" t="s">
        <v>85</v>
      </c>
      <c r="AY279" s="17" t="s">
        <v>262</v>
      </c>
      <c r="BE279" s="149">
        <f t="shared" si="74"/>
        <v>0</v>
      </c>
      <c r="BF279" s="149">
        <f t="shared" si="75"/>
        <v>0</v>
      </c>
      <c r="BG279" s="149">
        <f t="shared" si="76"/>
        <v>0</v>
      </c>
      <c r="BH279" s="149">
        <f t="shared" si="77"/>
        <v>0</v>
      </c>
      <c r="BI279" s="149">
        <f t="shared" si="78"/>
        <v>0</v>
      </c>
      <c r="BJ279" s="17" t="s">
        <v>85</v>
      </c>
      <c r="BK279" s="149">
        <f t="shared" si="79"/>
        <v>0</v>
      </c>
      <c r="BL279" s="17" t="s">
        <v>268</v>
      </c>
      <c r="BM279" s="148" t="s">
        <v>6291</v>
      </c>
    </row>
    <row r="280" spans="2:65" s="1" customFormat="1" ht="21.75" customHeight="1">
      <c r="B280" s="32"/>
      <c r="C280" s="138" t="s">
        <v>921</v>
      </c>
      <c r="D280" s="138" t="s">
        <v>264</v>
      </c>
      <c r="E280" s="139" t="s">
        <v>6204</v>
      </c>
      <c r="F280" s="140" t="s">
        <v>6205</v>
      </c>
      <c r="G280" s="141" t="s">
        <v>152</v>
      </c>
      <c r="H280" s="142">
        <v>910</v>
      </c>
      <c r="I280" s="143"/>
      <c r="J280" s="142">
        <f t="shared" si="70"/>
        <v>0</v>
      </c>
      <c r="K280" s="140" t="s">
        <v>1</v>
      </c>
      <c r="L280" s="32"/>
      <c r="M280" s="144" t="s">
        <v>1</v>
      </c>
      <c r="N280" s="145" t="s">
        <v>42</v>
      </c>
      <c r="P280" s="146">
        <f t="shared" si="71"/>
        <v>0</v>
      </c>
      <c r="Q280" s="146">
        <v>0</v>
      </c>
      <c r="R280" s="146">
        <f t="shared" si="72"/>
        <v>0</v>
      </c>
      <c r="S280" s="146">
        <v>0</v>
      </c>
      <c r="T280" s="147">
        <f t="shared" si="73"/>
        <v>0</v>
      </c>
      <c r="AR280" s="148" t="s">
        <v>268</v>
      </c>
      <c r="AT280" s="148" t="s">
        <v>264</v>
      </c>
      <c r="AU280" s="148" t="s">
        <v>85</v>
      </c>
      <c r="AY280" s="17" t="s">
        <v>262</v>
      </c>
      <c r="BE280" s="149">
        <f t="shared" si="74"/>
        <v>0</v>
      </c>
      <c r="BF280" s="149">
        <f t="shared" si="75"/>
        <v>0</v>
      </c>
      <c r="BG280" s="149">
        <f t="shared" si="76"/>
        <v>0</v>
      </c>
      <c r="BH280" s="149">
        <f t="shared" si="77"/>
        <v>0</v>
      </c>
      <c r="BI280" s="149">
        <f t="shared" si="78"/>
        <v>0</v>
      </c>
      <c r="BJ280" s="17" t="s">
        <v>85</v>
      </c>
      <c r="BK280" s="149">
        <f t="shared" si="79"/>
        <v>0</v>
      </c>
      <c r="BL280" s="17" t="s">
        <v>268</v>
      </c>
      <c r="BM280" s="148" t="s">
        <v>6292</v>
      </c>
    </row>
    <row r="281" spans="2:65" s="1" customFormat="1" ht="37.9" customHeight="1">
      <c r="B281" s="32"/>
      <c r="C281" s="138" t="s">
        <v>927</v>
      </c>
      <c r="D281" s="138" t="s">
        <v>264</v>
      </c>
      <c r="E281" s="139" t="s">
        <v>6293</v>
      </c>
      <c r="F281" s="140" t="s">
        <v>6294</v>
      </c>
      <c r="G281" s="141" t="s">
        <v>152</v>
      </c>
      <c r="H281" s="142">
        <v>910</v>
      </c>
      <c r="I281" s="143"/>
      <c r="J281" s="142">
        <f t="shared" si="70"/>
        <v>0</v>
      </c>
      <c r="K281" s="140" t="s">
        <v>1</v>
      </c>
      <c r="L281" s="32"/>
      <c r="M281" s="144" t="s">
        <v>1</v>
      </c>
      <c r="N281" s="145" t="s">
        <v>42</v>
      </c>
      <c r="P281" s="146">
        <f t="shared" si="71"/>
        <v>0</v>
      </c>
      <c r="Q281" s="146">
        <v>0</v>
      </c>
      <c r="R281" s="146">
        <f t="shared" si="72"/>
        <v>0</v>
      </c>
      <c r="S281" s="146">
        <v>0</v>
      </c>
      <c r="T281" s="147">
        <f t="shared" si="73"/>
        <v>0</v>
      </c>
      <c r="AR281" s="148" t="s">
        <v>268</v>
      </c>
      <c r="AT281" s="148" t="s">
        <v>264</v>
      </c>
      <c r="AU281" s="148" t="s">
        <v>85</v>
      </c>
      <c r="AY281" s="17" t="s">
        <v>262</v>
      </c>
      <c r="BE281" s="149">
        <f t="shared" si="74"/>
        <v>0</v>
      </c>
      <c r="BF281" s="149">
        <f t="shared" si="75"/>
        <v>0</v>
      </c>
      <c r="BG281" s="149">
        <f t="shared" si="76"/>
        <v>0</v>
      </c>
      <c r="BH281" s="149">
        <f t="shared" si="77"/>
        <v>0</v>
      </c>
      <c r="BI281" s="149">
        <f t="shared" si="78"/>
        <v>0</v>
      </c>
      <c r="BJ281" s="17" t="s">
        <v>85</v>
      </c>
      <c r="BK281" s="149">
        <f t="shared" si="79"/>
        <v>0</v>
      </c>
      <c r="BL281" s="17" t="s">
        <v>268</v>
      </c>
      <c r="BM281" s="148" t="s">
        <v>6295</v>
      </c>
    </row>
    <row r="282" spans="2:65" s="1" customFormat="1" ht="16.5" customHeight="1">
      <c r="B282" s="32"/>
      <c r="C282" s="178" t="s">
        <v>931</v>
      </c>
      <c r="D282" s="178" t="s">
        <v>300</v>
      </c>
      <c r="E282" s="179" t="s">
        <v>6296</v>
      </c>
      <c r="F282" s="180" t="s">
        <v>6297</v>
      </c>
      <c r="G282" s="181" t="s">
        <v>362</v>
      </c>
      <c r="H282" s="182">
        <v>18.2</v>
      </c>
      <c r="I282" s="183"/>
      <c r="J282" s="182">
        <f t="shared" si="70"/>
        <v>0</v>
      </c>
      <c r="K282" s="180" t="s">
        <v>1</v>
      </c>
      <c r="L282" s="184"/>
      <c r="M282" s="185" t="s">
        <v>1</v>
      </c>
      <c r="N282" s="186" t="s">
        <v>42</v>
      </c>
      <c r="P282" s="146">
        <f t="shared" si="71"/>
        <v>0</v>
      </c>
      <c r="Q282" s="146">
        <v>0</v>
      </c>
      <c r="R282" s="146">
        <f t="shared" si="72"/>
        <v>0</v>
      </c>
      <c r="S282" s="146">
        <v>0</v>
      </c>
      <c r="T282" s="147">
        <f t="shared" si="73"/>
        <v>0</v>
      </c>
      <c r="AR282" s="148" t="s">
        <v>304</v>
      </c>
      <c r="AT282" s="148" t="s">
        <v>300</v>
      </c>
      <c r="AU282" s="148" t="s">
        <v>85</v>
      </c>
      <c r="AY282" s="17" t="s">
        <v>262</v>
      </c>
      <c r="BE282" s="149">
        <f t="shared" si="74"/>
        <v>0</v>
      </c>
      <c r="BF282" s="149">
        <f t="shared" si="75"/>
        <v>0</v>
      </c>
      <c r="BG282" s="149">
        <f t="shared" si="76"/>
        <v>0</v>
      </c>
      <c r="BH282" s="149">
        <f t="shared" si="77"/>
        <v>0</v>
      </c>
      <c r="BI282" s="149">
        <f t="shared" si="78"/>
        <v>0</v>
      </c>
      <c r="BJ282" s="17" t="s">
        <v>85</v>
      </c>
      <c r="BK282" s="149">
        <f t="shared" si="79"/>
        <v>0</v>
      </c>
      <c r="BL282" s="17" t="s">
        <v>268</v>
      </c>
      <c r="BM282" s="148" t="s">
        <v>6298</v>
      </c>
    </row>
    <row r="283" spans="2:65" s="1" customFormat="1" ht="21.75" customHeight="1">
      <c r="B283" s="32"/>
      <c r="C283" s="138" t="s">
        <v>936</v>
      </c>
      <c r="D283" s="138" t="s">
        <v>264</v>
      </c>
      <c r="E283" s="139" t="s">
        <v>6299</v>
      </c>
      <c r="F283" s="140" t="s">
        <v>6300</v>
      </c>
      <c r="G283" s="141" t="s">
        <v>152</v>
      </c>
      <c r="H283" s="142">
        <v>910</v>
      </c>
      <c r="I283" s="143"/>
      <c r="J283" s="142">
        <f t="shared" si="70"/>
        <v>0</v>
      </c>
      <c r="K283" s="140" t="s">
        <v>1</v>
      </c>
      <c r="L283" s="32"/>
      <c r="M283" s="144" t="s">
        <v>1</v>
      </c>
      <c r="N283" s="145" t="s">
        <v>42</v>
      </c>
      <c r="P283" s="146">
        <f t="shared" si="71"/>
        <v>0</v>
      </c>
      <c r="Q283" s="146">
        <v>0</v>
      </c>
      <c r="R283" s="146">
        <f t="shared" si="72"/>
        <v>0</v>
      </c>
      <c r="S283" s="146">
        <v>0</v>
      </c>
      <c r="T283" s="147">
        <f t="shared" si="73"/>
        <v>0</v>
      </c>
      <c r="AR283" s="148" t="s">
        <v>268</v>
      </c>
      <c r="AT283" s="148" t="s">
        <v>264</v>
      </c>
      <c r="AU283" s="148" t="s">
        <v>85</v>
      </c>
      <c r="AY283" s="17" t="s">
        <v>262</v>
      </c>
      <c r="BE283" s="149">
        <f t="shared" si="74"/>
        <v>0</v>
      </c>
      <c r="BF283" s="149">
        <f t="shared" si="75"/>
        <v>0</v>
      </c>
      <c r="BG283" s="149">
        <f t="shared" si="76"/>
        <v>0</v>
      </c>
      <c r="BH283" s="149">
        <f t="shared" si="77"/>
        <v>0</v>
      </c>
      <c r="BI283" s="149">
        <f t="shared" si="78"/>
        <v>0</v>
      </c>
      <c r="BJ283" s="17" t="s">
        <v>85</v>
      </c>
      <c r="BK283" s="149">
        <f t="shared" si="79"/>
        <v>0</v>
      </c>
      <c r="BL283" s="17" t="s">
        <v>268</v>
      </c>
      <c r="BM283" s="148" t="s">
        <v>6301</v>
      </c>
    </row>
    <row r="284" spans="2:65" s="1" customFormat="1" ht="24.2" customHeight="1">
      <c r="B284" s="32"/>
      <c r="C284" s="138" t="s">
        <v>946</v>
      </c>
      <c r="D284" s="138" t="s">
        <v>264</v>
      </c>
      <c r="E284" s="139" t="s">
        <v>6302</v>
      </c>
      <c r="F284" s="140" t="s">
        <v>6303</v>
      </c>
      <c r="G284" s="141" t="s">
        <v>303</v>
      </c>
      <c r="H284" s="142">
        <v>0.02</v>
      </c>
      <c r="I284" s="143"/>
      <c r="J284" s="142">
        <f t="shared" si="70"/>
        <v>0</v>
      </c>
      <c r="K284" s="140" t="s">
        <v>1</v>
      </c>
      <c r="L284" s="32"/>
      <c r="M284" s="144" t="s">
        <v>1</v>
      </c>
      <c r="N284" s="145" t="s">
        <v>42</v>
      </c>
      <c r="P284" s="146">
        <f t="shared" si="71"/>
        <v>0</v>
      </c>
      <c r="Q284" s="146">
        <v>0</v>
      </c>
      <c r="R284" s="146">
        <f t="shared" si="72"/>
        <v>0</v>
      </c>
      <c r="S284" s="146">
        <v>0</v>
      </c>
      <c r="T284" s="147">
        <f t="shared" si="73"/>
        <v>0</v>
      </c>
      <c r="AR284" s="148" t="s">
        <v>268</v>
      </c>
      <c r="AT284" s="148" t="s">
        <v>264</v>
      </c>
      <c r="AU284" s="148" t="s">
        <v>85</v>
      </c>
      <c r="AY284" s="17" t="s">
        <v>262</v>
      </c>
      <c r="BE284" s="149">
        <f t="shared" si="74"/>
        <v>0</v>
      </c>
      <c r="BF284" s="149">
        <f t="shared" si="75"/>
        <v>0</v>
      </c>
      <c r="BG284" s="149">
        <f t="shared" si="76"/>
        <v>0</v>
      </c>
      <c r="BH284" s="149">
        <f t="shared" si="77"/>
        <v>0</v>
      </c>
      <c r="BI284" s="149">
        <f t="shared" si="78"/>
        <v>0</v>
      </c>
      <c r="BJ284" s="17" t="s">
        <v>85</v>
      </c>
      <c r="BK284" s="149">
        <f t="shared" si="79"/>
        <v>0</v>
      </c>
      <c r="BL284" s="17" t="s">
        <v>268</v>
      </c>
      <c r="BM284" s="148" t="s">
        <v>6304</v>
      </c>
    </row>
    <row r="285" spans="2:65" s="1" customFormat="1" ht="16.5" customHeight="1">
      <c r="B285" s="32"/>
      <c r="C285" s="178" t="s">
        <v>950</v>
      </c>
      <c r="D285" s="178" t="s">
        <v>300</v>
      </c>
      <c r="E285" s="179" t="s">
        <v>6305</v>
      </c>
      <c r="F285" s="180" t="s">
        <v>6306</v>
      </c>
      <c r="G285" s="181" t="s">
        <v>362</v>
      </c>
      <c r="H285" s="182">
        <v>18.2</v>
      </c>
      <c r="I285" s="183"/>
      <c r="J285" s="182">
        <f t="shared" si="70"/>
        <v>0</v>
      </c>
      <c r="K285" s="180" t="s">
        <v>1</v>
      </c>
      <c r="L285" s="184"/>
      <c r="M285" s="185" t="s">
        <v>1</v>
      </c>
      <c r="N285" s="186" t="s">
        <v>42</v>
      </c>
      <c r="P285" s="146">
        <f t="shared" si="71"/>
        <v>0</v>
      </c>
      <c r="Q285" s="146">
        <v>0</v>
      </c>
      <c r="R285" s="146">
        <f t="shared" si="72"/>
        <v>0</v>
      </c>
      <c r="S285" s="146">
        <v>0</v>
      </c>
      <c r="T285" s="147">
        <f t="shared" si="73"/>
        <v>0</v>
      </c>
      <c r="AR285" s="148" t="s">
        <v>304</v>
      </c>
      <c r="AT285" s="148" t="s">
        <v>300</v>
      </c>
      <c r="AU285" s="148" t="s">
        <v>85</v>
      </c>
      <c r="AY285" s="17" t="s">
        <v>262</v>
      </c>
      <c r="BE285" s="149">
        <f t="shared" si="74"/>
        <v>0</v>
      </c>
      <c r="BF285" s="149">
        <f t="shared" si="75"/>
        <v>0</v>
      </c>
      <c r="BG285" s="149">
        <f t="shared" si="76"/>
        <v>0</v>
      </c>
      <c r="BH285" s="149">
        <f t="shared" si="77"/>
        <v>0</v>
      </c>
      <c r="BI285" s="149">
        <f t="shared" si="78"/>
        <v>0</v>
      </c>
      <c r="BJ285" s="17" t="s">
        <v>85</v>
      </c>
      <c r="BK285" s="149">
        <f t="shared" si="79"/>
        <v>0</v>
      </c>
      <c r="BL285" s="17" t="s">
        <v>268</v>
      </c>
      <c r="BM285" s="148" t="s">
        <v>6307</v>
      </c>
    </row>
    <row r="286" spans="2:65" s="1" customFormat="1" ht="24.2" customHeight="1">
      <c r="B286" s="32"/>
      <c r="C286" s="138" t="s">
        <v>955</v>
      </c>
      <c r="D286" s="138" t="s">
        <v>264</v>
      </c>
      <c r="E286" s="139" t="s">
        <v>6308</v>
      </c>
      <c r="F286" s="140" t="s">
        <v>6309</v>
      </c>
      <c r="G286" s="141" t="s">
        <v>152</v>
      </c>
      <c r="H286" s="142">
        <v>910</v>
      </c>
      <c r="I286" s="143"/>
      <c r="J286" s="142">
        <f t="shared" si="70"/>
        <v>0</v>
      </c>
      <c r="K286" s="140" t="s">
        <v>1</v>
      </c>
      <c r="L286" s="32"/>
      <c r="M286" s="144" t="s">
        <v>1</v>
      </c>
      <c r="N286" s="145" t="s">
        <v>42</v>
      </c>
      <c r="P286" s="146">
        <f t="shared" si="71"/>
        <v>0</v>
      </c>
      <c r="Q286" s="146">
        <v>0</v>
      </c>
      <c r="R286" s="146">
        <f t="shared" si="72"/>
        <v>0</v>
      </c>
      <c r="S286" s="146">
        <v>0</v>
      </c>
      <c r="T286" s="147">
        <f t="shared" si="73"/>
        <v>0</v>
      </c>
      <c r="AR286" s="148" t="s">
        <v>268</v>
      </c>
      <c r="AT286" s="148" t="s">
        <v>264</v>
      </c>
      <c r="AU286" s="148" t="s">
        <v>85</v>
      </c>
      <c r="AY286" s="17" t="s">
        <v>262</v>
      </c>
      <c r="BE286" s="149">
        <f t="shared" si="74"/>
        <v>0</v>
      </c>
      <c r="BF286" s="149">
        <f t="shared" si="75"/>
        <v>0</v>
      </c>
      <c r="BG286" s="149">
        <f t="shared" si="76"/>
        <v>0</v>
      </c>
      <c r="BH286" s="149">
        <f t="shared" si="77"/>
        <v>0</v>
      </c>
      <c r="BI286" s="149">
        <f t="shared" si="78"/>
        <v>0</v>
      </c>
      <c r="BJ286" s="17" t="s">
        <v>85</v>
      </c>
      <c r="BK286" s="149">
        <f t="shared" si="79"/>
        <v>0</v>
      </c>
      <c r="BL286" s="17" t="s">
        <v>268</v>
      </c>
      <c r="BM286" s="148" t="s">
        <v>6310</v>
      </c>
    </row>
    <row r="287" spans="2:65" s="1" customFormat="1" ht="33" customHeight="1">
      <c r="B287" s="32"/>
      <c r="C287" s="138" t="s">
        <v>959</v>
      </c>
      <c r="D287" s="138" t="s">
        <v>264</v>
      </c>
      <c r="E287" s="139" t="s">
        <v>6311</v>
      </c>
      <c r="F287" s="140" t="s">
        <v>6312</v>
      </c>
      <c r="G287" s="141" t="s">
        <v>152</v>
      </c>
      <c r="H287" s="142">
        <v>2730</v>
      </c>
      <c r="I287" s="143"/>
      <c r="J287" s="142">
        <f t="shared" si="70"/>
        <v>0</v>
      </c>
      <c r="K287" s="140" t="s">
        <v>1</v>
      </c>
      <c r="L287" s="32"/>
      <c r="M287" s="144" t="s">
        <v>1</v>
      </c>
      <c r="N287" s="145" t="s">
        <v>42</v>
      </c>
      <c r="P287" s="146">
        <f t="shared" si="71"/>
        <v>0</v>
      </c>
      <c r="Q287" s="146">
        <v>0</v>
      </c>
      <c r="R287" s="146">
        <f t="shared" si="72"/>
        <v>0</v>
      </c>
      <c r="S287" s="146">
        <v>0</v>
      </c>
      <c r="T287" s="147">
        <f t="shared" si="73"/>
        <v>0</v>
      </c>
      <c r="AR287" s="148" t="s">
        <v>268</v>
      </c>
      <c r="AT287" s="148" t="s">
        <v>264</v>
      </c>
      <c r="AU287" s="148" t="s">
        <v>85</v>
      </c>
      <c r="AY287" s="17" t="s">
        <v>262</v>
      </c>
      <c r="BE287" s="149">
        <f t="shared" si="74"/>
        <v>0</v>
      </c>
      <c r="BF287" s="149">
        <f t="shared" si="75"/>
        <v>0</v>
      </c>
      <c r="BG287" s="149">
        <f t="shared" si="76"/>
        <v>0</v>
      </c>
      <c r="BH287" s="149">
        <f t="shared" si="77"/>
        <v>0</v>
      </c>
      <c r="BI287" s="149">
        <f t="shared" si="78"/>
        <v>0</v>
      </c>
      <c r="BJ287" s="17" t="s">
        <v>85</v>
      </c>
      <c r="BK287" s="149">
        <f t="shared" si="79"/>
        <v>0</v>
      </c>
      <c r="BL287" s="17" t="s">
        <v>268</v>
      </c>
      <c r="BM287" s="148" t="s">
        <v>6313</v>
      </c>
    </row>
    <row r="288" spans="2:65" s="1" customFormat="1" ht="21.75" customHeight="1">
      <c r="B288" s="32"/>
      <c r="C288" s="138" t="s">
        <v>964</v>
      </c>
      <c r="D288" s="138" t="s">
        <v>264</v>
      </c>
      <c r="E288" s="139" t="s">
        <v>6104</v>
      </c>
      <c r="F288" s="140" t="s">
        <v>6105</v>
      </c>
      <c r="G288" s="141" t="s">
        <v>552</v>
      </c>
      <c r="H288" s="142">
        <v>136.5</v>
      </c>
      <c r="I288" s="143"/>
      <c r="J288" s="142">
        <f t="shared" si="70"/>
        <v>0</v>
      </c>
      <c r="K288" s="140" t="s">
        <v>1</v>
      </c>
      <c r="L288" s="32"/>
      <c r="M288" s="144" t="s">
        <v>1</v>
      </c>
      <c r="N288" s="145" t="s">
        <v>42</v>
      </c>
      <c r="P288" s="146">
        <f t="shared" si="71"/>
        <v>0</v>
      </c>
      <c r="Q288" s="146">
        <v>0</v>
      </c>
      <c r="R288" s="146">
        <f t="shared" si="72"/>
        <v>0</v>
      </c>
      <c r="S288" s="146">
        <v>0</v>
      </c>
      <c r="T288" s="147">
        <f t="shared" si="73"/>
        <v>0</v>
      </c>
      <c r="AR288" s="148" t="s">
        <v>268</v>
      </c>
      <c r="AT288" s="148" t="s">
        <v>264</v>
      </c>
      <c r="AU288" s="148" t="s">
        <v>85</v>
      </c>
      <c r="AY288" s="17" t="s">
        <v>262</v>
      </c>
      <c r="BE288" s="149">
        <f t="shared" si="74"/>
        <v>0</v>
      </c>
      <c r="BF288" s="149">
        <f t="shared" si="75"/>
        <v>0</v>
      </c>
      <c r="BG288" s="149">
        <f t="shared" si="76"/>
        <v>0</v>
      </c>
      <c r="BH288" s="149">
        <f t="shared" si="77"/>
        <v>0</v>
      </c>
      <c r="BI288" s="149">
        <f t="shared" si="78"/>
        <v>0</v>
      </c>
      <c r="BJ288" s="17" t="s">
        <v>85</v>
      </c>
      <c r="BK288" s="149">
        <f t="shared" si="79"/>
        <v>0</v>
      </c>
      <c r="BL288" s="17" t="s">
        <v>268</v>
      </c>
      <c r="BM288" s="148" t="s">
        <v>6314</v>
      </c>
    </row>
    <row r="289" spans="2:65" s="1" customFormat="1" ht="21.75" customHeight="1">
      <c r="B289" s="32"/>
      <c r="C289" s="138" t="s">
        <v>968</v>
      </c>
      <c r="D289" s="138" t="s">
        <v>264</v>
      </c>
      <c r="E289" s="139" t="s">
        <v>6107</v>
      </c>
      <c r="F289" s="140" t="s">
        <v>6108</v>
      </c>
      <c r="G289" s="141" t="s">
        <v>552</v>
      </c>
      <c r="H289" s="142">
        <v>136.5</v>
      </c>
      <c r="I289" s="143"/>
      <c r="J289" s="142">
        <f t="shared" si="70"/>
        <v>0</v>
      </c>
      <c r="K289" s="140" t="s">
        <v>1</v>
      </c>
      <c r="L289" s="32"/>
      <c r="M289" s="144" t="s">
        <v>1</v>
      </c>
      <c r="N289" s="145" t="s">
        <v>42</v>
      </c>
      <c r="P289" s="146">
        <f t="shared" si="71"/>
        <v>0</v>
      </c>
      <c r="Q289" s="146">
        <v>0</v>
      </c>
      <c r="R289" s="146">
        <f t="shared" si="72"/>
        <v>0</v>
      </c>
      <c r="S289" s="146">
        <v>0</v>
      </c>
      <c r="T289" s="147">
        <f t="shared" si="73"/>
        <v>0</v>
      </c>
      <c r="AR289" s="148" t="s">
        <v>268</v>
      </c>
      <c r="AT289" s="148" t="s">
        <v>264</v>
      </c>
      <c r="AU289" s="148" t="s">
        <v>85</v>
      </c>
      <c r="AY289" s="17" t="s">
        <v>262</v>
      </c>
      <c r="BE289" s="149">
        <f t="shared" si="74"/>
        <v>0</v>
      </c>
      <c r="BF289" s="149">
        <f t="shared" si="75"/>
        <v>0</v>
      </c>
      <c r="BG289" s="149">
        <f t="shared" si="76"/>
        <v>0</v>
      </c>
      <c r="BH289" s="149">
        <f t="shared" si="77"/>
        <v>0</v>
      </c>
      <c r="BI289" s="149">
        <f t="shared" si="78"/>
        <v>0</v>
      </c>
      <c r="BJ289" s="17" t="s">
        <v>85</v>
      </c>
      <c r="BK289" s="149">
        <f t="shared" si="79"/>
        <v>0</v>
      </c>
      <c r="BL289" s="17" t="s">
        <v>268</v>
      </c>
      <c r="BM289" s="148" t="s">
        <v>6315</v>
      </c>
    </row>
    <row r="290" spans="2:65" s="1" customFormat="1" ht="16.5" customHeight="1">
      <c r="B290" s="32"/>
      <c r="C290" s="178" t="s">
        <v>974</v>
      </c>
      <c r="D290" s="178" t="s">
        <v>300</v>
      </c>
      <c r="E290" s="179" t="s">
        <v>6261</v>
      </c>
      <c r="F290" s="180" t="s">
        <v>6114</v>
      </c>
      <c r="G290" s="181" t="s">
        <v>552</v>
      </c>
      <c r="H290" s="182">
        <v>136.5</v>
      </c>
      <c r="I290" s="183"/>
      <c r="J290" s="182">
        <f t="shared" si="70"/>
        <v>0</v>
      </c>
      <c r="K290" s="180" t="s">
        <v>1</v>
      </c>
      <c r="L290" s="184"/>
      <c r="M290" s="185" t="s">
        <v>1</v>
      </c>
      <c r="N290" s="186" t="s">
        <v>42</v>
      </c>
      <c r="P290" s="146">
        <f t="shared" si="71"/>
        <v>0</v>
      </c>
      <c r="Q290" s="146">
        <v>0</v>
      </c>
      <c r="R290" s="146">
        <f t="shared" si="72"/>
        <v>0</v>
      </c>
      <c r="S290" s="146">
        <v>0</v>
      </c>
      <c r="T290" s="147">
        <f t="shared" si="73"/>
        <v>0</v>
      </c>
      <c r="AR290" s="148" t="s">
        <v>304</v>
      </c>
      <c r="AT290" s="148" t="s">
        <v>300</v>
      </c>
      <c r="AU290" s="148" t="s">
        <v>85</v>
      </c>
      <c r="AY290" s="17" t="s">
        <v>262</v>
      </c>
      <c r="BE290" s="149">
        <f t="shared" si="74"/>
        <v>0</v>
      </c>
      <c r="BF290" s="149">
        <f t="shared" si="75"/>
        <v>0</v>
      </c>
      <c r="BG290" s="149">
        <f t="shared" si="76"/>
        <v>0</v>
      </c>
      <c r="BH290" s="149">
        <f t="shared" si="77"/>
        <v>0</v>
      </c>
      <c r="BI290" s="149">
        <f t="shared" si="78"/>
        <v>0</v>
      </c>
      <c r="BJ290" s="17" t="s">
        <v>85</v>
      </c>
      <c r="BK290" s="149">
        <f t="shared" si="79"/>
        <v>0</v>
      </c>
      <c r="BL290" s="17" t="s">
        <v>268</v>
      </c>
      <c r="BM290" s="148" t="s">
        <v>6316</v>
      </c>
    </row>
    <row r="291" spans="2:65" s="1" customFormat="1" ht="24.2" customHeight="1">
      <c r="B291" s="32"/>
      <c r="C291" s="138" t="s">
        <v>980</v>
      </c>
      <c r="D291" s="138" t="s">
        <v>264</v>
      </c>
      <c r="E291" s="139" t="s">
        <v>6110</v>
      </c>
      <c r="F291" s="140" t="s">
        <v>6111</v>
      </c>
      <c r="G291" s="141" t="s">
        <v>552</v>
      </c>
      <c r="H291" s="142">
        <v>409.5</v>
      </c>
      <c r="I291" s="143"/>
      <c r="J291" s="142">
        <f t="shared" si="70"/>
        <v>0</v>
      </c>
      <c r="K291" s="140" t="s">
        <v>1</v>
      </c>
      <c r="L291" s="32"/>
      <c r="M291" s="144" t="s">
        <v>1</v>
      </c>
      <c r="N291" s="145" t="s">
        <v>42</v>
      </c>
      <c r="P291" s="146">
        <f t="shared" si="71"/>
        <v>0</v>
      </c>
      <c r="Q291" s="146">
        <v>0</v>
      </c>
      <c r="R291" s="146">
        <f t="shared" si="72"/>
        <v>0</v>
      </c>
      <c r="S291" s="146">
        <v>0</v>
      </c>
      <c r="T291" s="147">
        <f t="shared" si="73"/>
        <v>0</v>
      </c>
      <c r="AR291" s="148" t="s">
        <v>268</v>
      </c>
      <c r="AT291" s="148" t="s">
        <v>264</v>
      </c>
      <c r="AU291" s="148" t="s">
        <v>85</v>
      </c>
      <c r="AY291" s="17" t="s">
        <v>262</v>
      </c>
      <c r="BE291" s="149">
        <f t="shared" si="74"/>
        <v>0</v>
      </c>
      <c r="BF291" s="149">
        <f t="shared" si="75"/>
        <v>0</v>
      </c>
      <c r="BG291" s="149">
        <f t="shared" si="76"/>
        <v>0</v>
      </c>
      <c r="BH291" s="149">
        <f t="shared" si="77"/>
        <v>0</v>
      </c>
      <c r="BI291" s="149">
        <f t="shared" si="78"/>
        <v>0</v>
      </c>
      <c r="BJ291" s="17" t="s">
        <v>85</v>
      </c>
      <c r="BK291" s="149">
        <f t="shared" si="79"/>
        <v>0</v>
      </c>
      <c r="BL291" s="17" t="s">
        <v>268</v>
      </c>
      <c r="BM291" s="148" t="s">
        <v>6317</v>
      </c>
    </row>
    <row r="292" spans="2:65" s="1" customFormat="1" ht="24.2" customHeight="1">
      <c r="B292" s="32"/>
      <c r="C292" s="138" t="s">
        <v>984</v>
      </c>
      <c r="D292" s="138" t="s">
        <v>264</v>
      </c>
      <c r="E292" s="139" t="s">
        <v>6129</v>
      </c>
      <c r="F292" s="140" t="s">
        <v>6130</v>
      </c>
      <c r="G292" s="141" t="s">
        <v>303</v>
      </c>
      <c r="H292" s="142">
        <v>27.34</v>
      </c>
      <c r="I292" s="143"/>
      <c r="J292" s="142">
        <f t="shared" si="70"/>
        <v>0</v>
      </c>
      <c r="K292" s="140" t="s">
        <v>1</v>
      </c>
      <c r="L292" s="32"/>
      <c r="M292" s="144" t="s">
        <v>1</v>
      </c>
      <c r="N292" s="145" t="s">
        <v>42</v>
      </c>
      <c r="P292" s="146">
        <f t="shared" si="71"/>
        <v>0</v>
      </c>
      <c r="Q292" s="146">
        <v>0</v>
      </c>
      <c r="R292" s="146">
        <f t="shared" si="72"/>
        <v>0</v>
      </c>
      <c r="S292" s="146">
        <v>0</v>
      </c>
      <c r="T292" s="147">
        <f t="shared" si="73"/>
        <v>0</v>
      </c>
      <c r="AR292" s="148" t="s">
        <v>268</v>
      </c>
      <c r="AT292" s="148" t="s">
        <v>264</v>
      </c>
      <c r="AU292" s="148" t="s">
        <v>85</v>
      </c>
      <c r="AY292" s="17" t="s">
        <v>262</v>
      </c>
      <c r="BE292" s="149">
        <f t="shared" si="74"/>
        <v>0</v>
      </c>
      <c r="BF292" s="149">
        <f t="shared" si="75"/>
        <v>0</v>
      </c>
      <c r="BG292" s="149">
        <f t="shared" si="76"/>
        <v>0</v>
      </c>
      <c r="BH292" s="149">
        <f t="shared" si="77"/>
        <v>0</v>
      </c>
      <c r="BI292" s="149">
        <f t="shared" si="78"/>
        <v>0</v>
      </c>
      <c r="BJ292" s="17" t="s">
        <v>85</v>
      </c>
      <c r="BK292" s="149">
        <f t="shared" si="79"/>
        <v>0</v>
      </c>
      <c r="BL292" s="17" t="s">
        <v>268</v>
      </c>
      <c r="BM292" s="148" t="s">
        <v>6318</v>
      </c>
    </row>
    <row r="293" spans="2:63" s="11" customFormat="1" ht="25.9" customHeight="1">
      <c r="B293" s="126"/>
      <c r="D293" s="127" t="s">
        <v>76</v>
      </c>
      <c r="E293" s="128" t="s">
        <v>6319</v>
      </c>
      <c r="F293" s="128" t="s">
        <v>6320</v>
      </c>
      <c r="I293" s="129"/>
      <c r="J293" s="130">
        <f>BK293</f>
        <v>0</v>
      </c>
      <c r="L293" s="126"/>
      <c r="M293" s="131"/>
      <c r="P293" s="132">
        <f>SUM(P294:P319)</f>
        <v>0</v>
      </c>
      <c r="R293" s="132">
        <f>SUM(R294:R319)</f>
        <v>0.24521000000000004</v>
      </c>
      <c r="T293" s="133">
        <f>SUM(T294:T319)</f>
        <v>0</v>
      </c>
      <c r="AR293" s="127" t="s">
        <v>85</v>
      </c>
      <c r="AT293" s="134" t="s">
        <v>76</v>
      </c>
      <c r="AU293" s="134" t="s">
        <v>77</v>
      </c>
      <c r="AY293" s="127" t="s">
        <v>262</v>
      </c>
      <c r="BK293" s="135">
        <f>SUM(BK294:BK319)</f>
        <v>0</v>
      </c>
    </row>
    <row r="294" spans="2:65" s="1" customFormat="1" ht="37.9" customHeight="1">
      <c r="B294" s="32"/>
      <c r="C294" s="138" t="s">
        <v>990</v>
      </c>
      <c r="D294" s="138" t="s">
        <v>264</v>
      </c>
      <c r="E294" s="139" t="s">
        <v>6321</v>
      </c>
      <c r="F294" s="140" t="s">
        <v>6322</v>
      </c>
      <c r="G294" s="141" t="s">
        <v>684</v>
      </c>
      <c r="H294" s="142">
        <v>14</v>
      </c>
      <c r="I294" s="143"/>
      <c r="J294" s="142">
        <f aca="true" t="shared" si="80" ref="J294:J302">ROUND(I294*H294,2)</f>
        <v>0</v>
      </c>
      <c r="K294" s="140" t="s">
        <v>1</v>
      </c>
      <c r="L294" s="32"/>
      <c r="M294" s="144" t="s">
        <v>1</v>
      </c>
      <c r="N294" s="145" t="s">
        <v>42</v>
      </c>
      <c r="P294" s="146">
        <f aca="true" t="shared" si="81" ref="P294:P302">O294*H294</f>
        <v>0</v>
      </c>
      <c r="Q294" s="146">
        <v>0</v>
      </c>
      <c r="R294" s="146">
        <f aca="true" t="shared" si="82" ref="R294:R302">Q294*H294</f>
        <v>0</v>
      </c>
      <c r="S294" s="146">
        <v>0</v>
      </c>
      <c r="T294" s="147">
        <f aca="true" t="shared" si="83" ref="T294:T302">S294*H294</f>
        <v>0</v>
      </c>
      <c r="AR294" s="148" t="s">
        <v>268</v>
      </c>
      <c r="AT294" s="148" t="s">
        <v>264</v>
      </c>
      <c r="AU294" s="148" t="s">
        <v>85</v>
      </c>
      <c r="AY294" s="17" t="s">
        <v>262</v>
      </c>
      <c r="BE294" s="149">
        <f aca="true" t="shared" si="84" ref="BE294:BE302">IF(N294="základní",J294,0)</f>
        <v>0</v>
      </c>
      <c r="BF294" s="149">
        <f aca="true" t="shared" si="85" ref="BF294:BF302">IF(N294="snížená",J294,0)</f>
        <v>0</v>
      </c>
      <c r="BG294" s="149">
        <f aca="true" t="shared" si="86" ref="BG294:BG302">IF(N294="zákl. přenesená",J294,0)</f>
        <v>0</v>
      </c>
      <c r="BH294" s="149">
        <f aca="true" t="shared" si="87" ref="BH294:BH302">IF(N294="sníž. přenesená",J294,0)</f>
        <v>0</v>
      </c>
      <c r="BI294" s="149">
        <f aca="true" t="shared" si="88" ref="BI294:BI302">IF(N294="nulová",J294,0)</f>
        <v>0</v>
      </c>
      <c r="BJ294" s="17" t="s">
        <v>85</v>
      </c>
      <c r="BK294" s="149">
        <f aca="true" t="shared" si="89" ref="BK294:BK302">ROUND(I294*H294,2)</f>
        <v>0</v>
      </c>
      <c r="BL294" s="17" t="s">
        <v>268</v>
      </c>
      <c r="BM294" s="148" t="s">
        <v>6323</v>
      </c>
    </row>
    <row r="295" spans="2:65" s="1" customFormat="1" ht="37.9" customHeight="1">
      <c r="B295" s="32"/>
      <c r="C295" s="138" t="s">
        <v>994</v>
      </c>
      <c r="D295" s="138" t="s">
        <v>264</v>
      </c>
      <c r="E295" s="139" t="s">
        <v>6324</v>
      </c>
      <c r="F295" s="140" t="s">
        <v>6325</v>
      </c>
      <c r="G295" s="141" t="s">
        <v>684</v>
      </c>
      <c r="H295" s="142">
        <v>14</v>
      </c>
      <c r="I295" s="143"/>
      <c r="J295" s="142">
        <f t="shared" si="80"/>
        <v>0</v>
      </c>
      <c r="K295" s="140" t="s">
        <v>1</v>
      </c>
      <c r="L295" s="32"/>
      <c r="M295" s="144" t="s">
        <v>1</v>
      </c>
      <c r="N295" s="145" t="s">
        <v>42</v>
      </c>
      <c r="P295" s="146">
        <f t="shared" si="81"/>
        <v>0</v>
      </c>
      <c r="Q295" s="146">
        <v>0</v>
      </c>
      <c r="R295" s="146">
        <f t="shared" si="82"/>
        <v>0</v>
      </c>
      <c r="S295" s="146">
        <v>0</v>
      </c>
      <c r="T295" s="147">
        <f t="shared" si="83"/>
        <v>0</v>
      </c>
      <c r="AR295" s="148" t="s">
        <v>268</v>
      </c>
      <c r="AT295" s="148" t="s">
        <v>264</v>
      </c>
      <c r="AU295" s="148" t="s">
        <v>85</v>
      </c>
      <c r="AY295" s="17" t="s">
        <v>262</v>
      </c>
      <c r="BE295" s="149">
        <f t="shared" si="84"/>
        <v>0</v>
      </c>
      <c r="BF295" s="149">
        <f t="shared" si="85"/>
        <v>0</v>
      </c>
      <c r="BG295" s="149">
        <f t="shared" si="86"/>
        <v>0</v>
      </c>
      <c r="BH295" s="149">
        <f t="shared" si="87"/>
        <v>0</v>
      </c>
      <c r="BI295" s="149">
        <f t="shared" si="88"/>
        <v>0</v>
      </c>
      <c r="BJ295" s="17" t="s">
        <v>85</v>
      </c>
      <c r="BK295" s="149">
        <f t="shared" si="89"/>
        <v>0</v>
      </c>
      <c r="BL295" s="17" t="s">
        <v>268</v>
      </c>
      <c r="BM295" s="148" t="s">
        <v>6326</v>
      </c>
    </row>
    <row r="296" spans="2:65" s="1" customFormat="1" ht="16.5" customHeight="1">
      <c r="B296" s="32"/>
      <c r="C296" s="178" t="s">
        <v>1002</v>
      </c>
      <c r="D296" s="178" t="s">
        <v>300</v>
      </c>
      <c r="E296" s="179" t="s">
        <v>6327</v>
      </c>
      <c r="F296" s="180" t="s">
        <v>6328</v>
      </c>
      <c r="G296" s="181" t="s">
        <v>706</v>
      </c>
      <c r="H296" s="182">
        <v>1</v>
      </c>
      <c r="I296" s="183"/>
      <c r="J296" s="182">
        <f t="shared" si="80"/>
        <v>0</v>
      </c>
      <c r="K296" s="180" t="s">
        <v>1</v>
      </c>
      <c r="L296" s="184"/>
      <c r="M296" s="185" t="s">
        <v>1</v>
      </c>
      <c r="N296" s="186" t="s">
        <v>42</v>
      </c>
      <c r="P296" s="146">
        <f t="shared" si="81"/>
        <v>0</v>
      </c>
      <c r="Q296" s="146">
        <v>0</v>
      </c>
      <c r="R296" s="146">
        <f t="shared" si="82"/>
        <v>0</v>
      </c>
      <c r="S296" s="146">
        <v>0</v>
      </c>
      <c r="T296" s="147">
        <f t="shared" si="83"/>
        <v>0</v>
      </c>
      <c r="AR296" s="148" t="s">
        <v>304</v>
      </c>
      <c r="AT296" s="148" t="s">
        <v>300</v>
      </c>
      <c r="AU296" s="148" t="s">
        <v>85</v>
      </c>
      <c r="AY296" s="17" t="s">
        <v>262</v>
      </c>
      <c r="BE296" s="149">
        <f t="shared" si="84"/>
        <v>0</v>
      </c>
      <c r="BF296" s="149">
        <f t="shared" si="85"/>
        <v>0</v>
      </c>
      <c r="BG296" s="149">
        <f t="shared" si="86"/>
        <v>0</v>
      </c>
      <c r="BH296" s="149">
        <f t="shared" si="87"/>
        <v>0</v>
      </c>
      <c r="BI296" s="149">
        <f t="shared" si="88"/>
        <v>0</v>
      </c>
      <c r="BJ296" s="17" t="s">
        <v>85</v>
      </c>
      <c r="BK296" s="149">
        <f t="shared" si="89"/>
        <v>0</v>
      </c>
      <c r="BL296" s="17" t="s">
        <v>268</v>
      </c>
      <c r="BM296" s="148" t="s">
        <v>6329</v>
      </c>
    </row>
    <row r="297" spans="2:65" s="1" customFormat="1" ht="16.5" customHeight="1">
      <c r="B297" s="32"/>
      <c r="C297" s="178" t="s">
        <v>1010</v>
      </c>
      <c r="D297" s="178" t="s">
        <v>300</v>
      </c>
      <c r="E297" s="179" t="s">
        <v>6330</v>
      </c>
      <c r="F297" s="180" t="s">
        <v>6331</v>
      </c>
      <c r="G297" s="181" t="s">
        <v>706</v>
      </c>
      <c r="H297" s="182">
        <v>1</v>
      </c>
      <c r="I297" s="183"/>
      <c r="J297" s="182">
        <f t="shared" si="80"/>
        <v>0</v>
      </c>
      <c r="K297" s="180" t="s">
        <v>1</v>
      </c>
      <c r="L297" s="184"/>
      <c r="M297" s="185" t="s">
        <v>1</v>
      </c>
      <c r="N297" s="186" t="s">
        <v>42</v>
      </c>
      <c r="P297" s="146">
        <f t="shared" si="81"/>
        <v>0</v>
      </c>
      <c r="Q297" s="146">
        <v>0</v>
      </c>
      <c r="R297" s="146">
        <f t="shared" si="82"/>
        <v>0</v>
      </c>
      <c r="S297" s="146">
        <v>0</v>
      </c>
      <c r="T297" s="147">
        <f t="shared" si="83"/>
        <v>0</v>
      </c>
      <c r="AR297" s="148" t="s">
        <v>304</v>
      </c>
      <c r="AT297" s="148" t="s">
        <v>300</v>
      </c>
      <c r="AU297" s="148" t="s">
        <v>85</v>
      </c>
      <c r="AY297" s="17" t="s">
        <v>262</v>
      </c>
      <c r="BE297" s="149">
        <f t="shared" si="84"/>
        <v>0</v>
      </c>
      <c r="BF297" s="149">
        <f t="shared" si="85"/>
        <v>0</v>
      </c>
      <c r="BG297" s="149">
        <f t="shared" si="86"/>
        <v>0</v>
      </c>
      <c r="BH297" s="149">
        <f t="shared" si="87"/>
        <v>0</v>
      </c>
      <c r="BI297" s="149">
        <f t="shared" si="88"/>
        <v>0</v>
      </c>
      <c r="BJ297" s="17" t="s">
        <v>85</v>
      </c>
      <c r="BK297" s="149">
        <f t="shared" si="89"/>
        <v>0</v>
      </c>
      <c r="BL297" s="17" t="s">
        <v>268</v>
      </c>
      <c r="BM297" s="148" t="s">
        <v>6332</v>
      </c>
    </row>
    <row r="298" spans="2:65" s="1" customFormat="1" ht="16.5" customHeight="1">
      <c r="B298" s="32"/>
      <c r="C298" s="178" t="s">
        <v>1021</v>
      </c>
      <c r="D298" s="178" t="s">
        <v>300</v>
      </c>
      <c r="E298" s="179" t="s">
        <v>6333</v>
      </c>
      <c r="F298" s="180" t="s">
        <v>6047</v>
      </c>
      <c r="G298" s="181" t="s">
        <v>706</v>
      </c>
      <c r="H298" s="182">
        <v>2</v>
      </c>
      <c r="I298" s="183"/>
      <c r="J298" s="182">
        <f t="shared" si="80"/>
        <v>0</v>
      </c>
      <c r="K298" s="180" t="s">
        <v>1</v>
      </c>
      <c r="L298" s="184"/>
      <c r="M298" s="185" t="s">
        <v>1</v>
      </c>
      <c r="N298" s="186" t="s">
        <v>42</v>
      </c>
      <c r="P298" s="146">
        <f t="shared" si="81"/>
        <v>0</v>
      </c>
      <c r="Q298" s="146">
        <v>0</v>
      </c>
      <c r="R298" s="146">
        <f t="shared" si="82"/>
        <v>0</v>
      </c>
      <c r="S298" s="146">
        <v>0</v>
      </c>
      <c r="T298" s="147">
        <f t="shared" si="83"/>
        <v>0</v>
      </c>
      <c r="AR298" s="148" t="s">
        <v>304</v>
      </c>
      <c r="AT298" s="148" t="s">
        <v>300</v>
      </c>
      <c r="AU298" s="148" t="s">
        <v>85</v>
      </c>
      <c r="AY298" s="17" t="s">
        <v>262</v>
      </c>
      <c r="BE298" s="149">
        <f t="shared" si="84"/>
        <v>0</v>
      </c>
      <c r="BF298" s="149">
        <f t="shared" si="85"/>
        <v>0</v>
      </c>
      <c r="BG298" s="149">
        <f t="shared" si="86"/>
        <v>0</v>
      </c>
      <c r="BH298" s="149">
        <f t="shared" si="87"/>
        <v>0</v>
      </c>
      <c r="BI298" s="149">
        <f t="shared" si="88"/>
        <v>0</v>
      </c>
      <c r="BJ298" s="17" t="s">
        <v>85</v>
      </c>
      <c r="BK298" s="149">
        <f t="shared" si="89"/>
        <v>0</v>
      </c>
      <c r="BL298" s="17" t="s">
        <v>268</v>
      </c>
      <c r="BM298" s="148" t="s">
        <v>6334</v>
      </c>
    </row>
    <row r="299" spans="2:65" s="1" customFormat="1" ht="16.5" customHeight="1">
      <c r="B299" s="32"/>
      <c r="C299" s="178" t="s">
        <v>1023</v>
      </c>
      <c r="D299" s="178" t="s">
        <v>300</v>
      </c>
      <c r="E299" s="179" t="s">
        <v>6335</v>
      </c>
      <c r="F299" s="180" t="s">
        <v>6336</v>
      </c>
      <c r="G299" s="181" t="s">
        <v>706</v>
      </c>
      <c r="H299" s="182">
        <v>10</v>
      </c>
      <c r="I299" s="183"/>
      <c r="J299" s="182">
        <f t="shared" si="80"/>
        <v>0</v>
      </c>
      <c r="K299" s="180" t="s">
        <v>1</v>
      </c>
      <c r="L299" s="184"/>
      <c r="M299" s="185" t="s">
        <v>1</v>
      </c>
      <c r="N299" s="186" t="s">
        <v>42</v>
      </c>
      <c r="P299" s="146">
        <f t="shared" si="81"/>
        <v>0</v>
      </c>
      <c r="Q299" s="146">
        <v>0</v>
      </c>
      <c r="R299" s="146">
        <f t="shared" si="82"/>
        <v>0</v>
      </c>
      <c r="S299" s="146">
        <v>0</v>
      </c>
      <c r="T299" s="147">
        <f t="shared" si="83"/>
        <v>0</v>
      </c>
      <c r="AR299" s="148" t="s">
        <v>304</v>
      </c>
      <c r="AT299" s="148" t="s">
        <v>300</v>
      </c>
      <c r="AU299" s="148" t="s">
        <v>85</v>
      </c>
      <c r="AY299" s="17" t="s">
        <v>262</v>
      </c>
      <c r="BE299" s="149">
        <f t="shared" si="84"/>
        <v>0</v>
      </c>
      <c r="BF299" s="149">
        <f t="shared" si="85"/>
        <v>0</v>
      </c>
      <c r="BG299" s="149">
        <f t="shared" si="86"/>
        <v>0</v>
      </c>
      <c r="BH299" s="149">
        <f t="shared" si="87"/>
        <v>0</v>
      </c>
      <c r="BI299" s="149">
        <f t="shared" si="88"/>
        <v>0</v>
      </c>
      <c r="BJ299" s="17" t="s">
        <v>85</v>
      </c>
      <c r="BK299" s="149">
        <f t="shared" si="89"/>
        <v>0</v>
      </c>
      <c r="BL299" s="17" t="s">
        <v>268</v>
      </c>
      <c r="BM299" s="148" t="s">
        <v>6337</v>
      </c>
    </row>
    <row r="300" spans="2:65" s="1" customFormat="1" ht="21.75" customHeight="1">
      <c r="B300" s="32"/>
      <c r="C300" s="138" t="s">
        <v>1029</v>
      </c>
      <c r="D300" s="138" t="s">
        <v>264</v>
      </c>
      <c r="E300" s="139" t="s">
        <v>6338</v>
      </c>
      <c r="F300" s="140" t="s">
        <v>6053</v>
      </c>
      <c r="G300" s="141" t="s">
        <v>684</v>
      </c>
      <c r="H300" s="142">
        <v>14</v>
      </c>
      <c r="I300" s="143"/>
      <c r="J300" s="142">
        <f t="shared" si="80"/>
        <v>0</v>
      </c>
      <c r="K300" s="140" t="s">
        <v>1</v>
      </c>
      <c r="L300" s="32"/>
      <c r="M300" s="144" t="s">
        <v>1</v>
      </c>
      <c r="N300" s="145" t="s">
        <v>42</v>
      </c>
      <c r="P300" s="146">
        <f t="shared" si="81"/>
        <v>0</v>
      </c>
      <c r="Q300" s="146">
        <v>0</v>
      </c>
      <c r="R300" s="146">
        <f t="shared" si="82"/>
        <v>0</v>
      </c>
      <c r="S300" s="146">
        <v>0</v>
      </c>
      <c r="T300" s="147">
        <f t="shared" si="83"/>
        <v>0</v>
      </c>
      <c r="AR300" s="148" t="s">
        <v>268</v>
      </c>
      <c r="AT300" s="148" t="s">
        <v>264</v>
      </c>
      <c r="AU300" s="148" t="s">
        <v>85</v>
      </c>
      <c r="AY300" s="17" t="s">
        <v>262</v>
      </c>
      <c r="BE300" s="149">
        <f t="shared" si="84"/>
        <v>0</v>
      </c>
      <c r="BF300" s="149">
        <f t="shared" si="85"/>
        <v>0</v>
      </c>
      <c r="BG300" s="149">
        <f t="shared" si="86"/>
        <v>0</v>
      </c>
      <c r="BH300" s="149">
        <f t="shared" si="87"/>
        <v>0</v>
      </c>
      <c r="BI300" s="149">
        <f t="shared" si="88"/>
        <v>0</v>
      </c>
      <c r="BJ300" s="17" t="s">
        <v>85</v>
      </c>
      <c r="BK300" s="149">
        <f t="shared" si="89"/>
        <v>0</v>
      </c>
      <c r="BL300" s="17" t="s">
        <v>268</v>
      </c>
      <c r="BM300" s="148" t="s">
        <v>6339</v>
      </c>
    </row>
    <row r="301" spans="2:65" s="1" customFormat="1" ht="33" customHeight="1">
      <c r="B301" s="32"/>
      <c r="C301" s="178" t="s">
        <v>1037</v>
      </c>
      <c r="D301" s="178" t="s">
        <v>300</v>
      </c>
      <c r="E301" s="179" t="s">
        <v>6340</v>
      </c>
      <c r="F301" s="180" t="s">
        <v>6341</v>
      </c>
      <c r="G301" s="181" t="s">
        <v>4243</v>
      </c>
      <c r="H301" s="182">
        <v>14.14</v>
      </c>
      <c r="I301" s="183"/>
      <c r="J301" s="182">
        <f t="shared" si="80"/>
        <v>0</v>
      </c>
      <c r="K301" s="180" t="s">
        <v>1</v>
      </c>
      <c r="L301" s="184"/>
      <c r="M301" s="185" t="s">
        <v>1</v>
      </c>
      <c r="N301" s="186" t="s">
        <v>42</v>
      </c>
      <c r="P301" s="146">
        <f t="shared" si="81"/>
        <v>0</v>
      </c>
      <c r="Q301" s="146">
        <v>0.0015</v>
      </c>
      <c r="R301" s="146">
        <f t="shared" si="82"/>
        <v>0.02121</v>
      </c>
      <c r="S301" s="146">
        <v>0</v>
      </c>
      <c r="T301" s="147">
        <f t="shared" si="83"/>
        <v>0</v>
      </c>
      <c r="AR301" s="148" t="s">
        <v>304</v>
      </c>
      <c r="AT301" s="148" t="s">
        <v>300</v>
      </c>
      <c r="AU301" s="148" t="s">
        <v>85</v>
      </c>
      <c r="AY301" s="17" t="s">
        <v>262</v>
      </c>
      <c r="BE301" s="149">
        <f t="shared" si="84"/>
        <v>0</v>
      </c>
      <c r="BF301" s="149">
        <f t="shared" si="85"/>
        <v>0</v>
      </c>
      <c r="BG301" s="149">
        <f t="shared" si="86"/>
        <v>0</v>
      </c>
      <c r="BH301" s="149">
        <f t="shared" si="87"/>
        <v>0</v>
      </c>
      <c r="BI301" s="149">
        <f t="shared" si="88"/>
        <v>0</v>
      </c>
      <c r="BJ301" s="17" t="s">
        <v>85</v>
      </c>
      <c r="BK301" s="149">
        <f t="shared" si="89"/>
        <v>0</v>
      </c>
      <c r="BL301" s="17" t="s">
        <v>268</v>
      </c>
      <c r="BM301" s="148" t="s">
        <v>6342</v>
      </c>
    </row>
    <row r="302" spans="2:65" s="1" customFormat="1" ht="24.2" customHeight="1">
      <c r="B302" s="32"/>
      <c r="C302" s="178" t="s">
        <v>1041</v>
      </c>
      <c r="D302" s="178" t="s">
        <v>300</v>
      </c>
      <c r="E302" s="179" t="s">
        <v>6343</v>
      </c>
      <c r="F302" s="180" t="s">
        <v>6344</v>
      </c>
      <c r="G302" s="181" t="s">
        <v>706</v>
      </c>
      <c r="H302" s="182">
        <v>12.12</v>
      </c>
      <c r="I302" s="183"/>
      <c r="J302" s="182">
        <f t="shared" si="80"/>
        <v>0</v>
      </c>
      <c r="K302" s="180" t="s">
        <v>1</v>
      </c>
      <c r="L302" s="184"/>
      <c r="M302" s="185" t="s">
        <v>1</v>
      </c>
      <c r="N302" s="186" t="s">
        <v>42</v>
      </c>
      <c r="P302" s="146">
        <f t="shared" si="81"/>
        <v>0</v>
      </c>
      <c r="Q302" s="146">
        <v>0</v>
      </c>
      <c r="R302" s="146">
        <f t="shared" si="82"/>
        <v>0</v>
      </c>
      <c r="S302" s="146">
        <v>0</v>
      </c>
      <c r="T302" s="147">
        <f t="shared" si="83"/>
        <v>0</v>
      </c>
      <c r="AR302" s="148" t="s">
        <v>304</v>
      </c>
      <c r="AT302" s="148" t="s">
        <v>300</v>
      </c>
      <c r="AU302" s="148" t="s">
        <v>85</v>
      </c>
      <c r="AY302" s="17" t="s">
        <v>262</v>
      </c>
      <c r="BE302" s="149">
        <f t="shared" si="84"/>
        <v>0</v>
      </c>
      <c r="BF302" s="149">
        <f t="shared" si="85"/>
        <v>0</v>
      </c>
      <c r="BG302" s="149">
        <f t="shared" si="86"/>
        <v>0</v>
      </c>
      <c r="BH302" s="149">
        <f t="shared" si="87"/>
        <v>0</v>
      </c>
      <c r="BI302" s="149">
        <f t="shared" si="88"/>
        <v>0</v>
      </c>
      <c r="BJ302" s="17" t="s">
        <v>85</v>
      </c>
      <c r="BK302" s="149">
        <f t="shared" si="89"/>
        <v>0</v>
      </c>
      <c r="BL302" s="17" t="s">
        <v>268</v>
      </c>
      <c r="BM302" s="148" t="s">
        <v>6345</v>
      </c>
    </row>
    <row r="303" spans="2:51" s="12" customFormat="1" ht="11.25">
      <c r="B303" s="150"/>
      <c r="D303" s="151" t="s">
        <v>270</v>
      </c>
      <c r="E303" s="152" t="s">
        <v>1</v>
      </c>
      <c r="F303" s="153" t="s">
        <v>6346</v>
      </c>
      <c r="H303" s="154">
        <v>12.12</v>
      </c>
      <c r="I303" s="155"/>
      <c r="L303" s="150"/>
      <c r="M303" s="156"/>
      <c r="T303" s="157"/>
      <c r="AT303" s="152" t="s">
        <v>270</v>
      </c>
      <c r="AU303" s="152" t="s">
        <v>85</v>
      </c>
      <c r="AV303" s="12" t="s">
        <v>87</v>
      </c>
      <c r="AW303" s="12" t="s">
        <v>32</v>
      </c>
      <c r="AX303" s="12" t="s">
        <v>77</v>
      </c>
      <c r="AY303" s="152" t="s">
        <v>262</v>
      </c>
    </row>
    <row r="304" spans="2:51" s="13" customFormat="1" ht="11.25">
      <c r="B304" s="158"/>
      <c r="D304" s="151" t="s">
        <v>270</v>
      </c>
      <c r="E304" s="159" t="s">
        <v>1</v>
      </c>
      <c r="F304" s="160" t="s">
        <v>273</v>
      </c>
      <c r="H304" s="161">
        <v>12.12</v>
      </c>
      <c r="I304" s="162"/>
      <c r="L304" s="158"/>
      <c r="M304" s="163"/>
      <c r="T304" s="164"/>
      <c r="AT304" s="159" t="s">
        <v>270</v>
      </c>
      <c r="AU304" s="159" t="s">
        <v>85</v>
      </c>
      <c r="AV304" s="13" t="s">
        <v>268</v>
      </c>
      <c r="AW304" s="13" t="s">
        <v>32</v>
      </c>
      <c r="AX304" s="13" t="s">
        <v>85</v>
      </c>
      <c r="AY304" s="159" t="s">
        <v>262</v>
      </c>
    </row>
    <row r="305" spans="2:65" s="1" customFormat="1" ht="33" customHeight="1">
      <c r="B305" s="32"/>
      <c r="C305" s="138" t="s">
        <v>1047</v>
      </c>
      <c r="D305" s="138" t="s">
        <v>264</v>
      </c>
      <c r="E305" s="139" t="s">
        <v>6347</v>
      </c>
      <c r="F305" s="140" t="s">
        <v>6065</v>
      </c>
      <c r="G305" s="141" t="s">
        <v>684</v>
      </c>
      <c r="H305" s="142">
        <v>14</v>
      </c>
      <c r="I305" s="143"/>
      <c r="J305" s="142">
        <f aca="true" t="shared" si="90" ref="J305:J312">ROUND(I305*H305,2)</f>
        <v>0</v>
      </c>
      <c r="K305" s="140" t="s">
        <v>1</v>
      </c>
      <c r="L305" s="32"/>
      <c r="M305" s="144" t="s">
        <v>1</v>
      </c>
      <c r="N305" s="145" t="s">
        <v>42</v>
      </c>
      <c r="P305" s="146">
        <f aca="true" t="shared" si="91" ref="P305:P312">O305*H305</f>
        <v>0</v>
      </c>
      <c r="Q305" s="146">
        <v>0</v>
      </c>
      <c r="R305" s="146">
        <f aca="true" t="shared" si="92" ref="R305:R312">Q305*H305</f>
        <v>0</v>
      </c>
      <c r="S305" s="146">
        <v>0</v>
      </c>
      <c r="T305" s="147">
        <f aca="true" t="shared" si="93" ref="T305:T312">S305*H305</f>
        <v>0</v>
      </c>
      <c r="AR305" s="148" t="s">
        <v>268</v>
      </c>
      <c r="AT305" s="148" t="s">
        <v>264</v>
      </c>
      <c r="AU305" s="148" t="s">
        <v>85</v>
      </c>
      <c r="AY305" s="17" t="s">
        <v>262</v>
      </c>
      <c r="BE305" s="149">
        <f aca="true" t="shared" si="94" ref="BE305:BE312">IF(N305="základní",J305,0)</f>
        <v>0</v>
      </c>
      <c r="BF305" s="149">
        <f aca="true" t="shared" si="95" ref="BF305:BF312">IF(N305="snížená",J305,0)</f>
        <v>0</v>
      </c>
      <c r="BG305" s="149">
        <f aca="true" t="shared" si="96" ref="BG305:BG312">IF(N305="zákl. přenesená",J305,0)</f>
        <v>0</v>
      </c>
      <c r="BH305" s="149">
        <f aca="true" t="shared" si="97" ref="BH305:BH312">IF(N305="sníž. přenesená",J305,0)</f>
        <v>0</v>
      </c>
      <c r="BI305" s="149">
        <f aca="true" t="shared" si="98" ref="BI305:BI312">IF(N305="nulová",J305,0)</f>
        <v>0</v>
      </c>
      <c r="BJ305" s="17" t="s">
        <v>85</v>
      </c>
      <c r="BK305" s="149">
        <f aca="true" t="shared" si="99" ref="BK305:BK312">ROUND(I305*H305,2)</f>
        <v>0</v>
      </c>
      <c r="BL305" s="17" t="s">
        <v>268</v>
      </c>
      <c r="BM305" s="148" t="s">
        <v>6348</v>
      </c>
    </row>
    <row r="306" spans="2:65" s="1" customFormat="1" ht="24.2" customHeight="1">
      <c r="B306" s="32"/>
      <c r="C306" s="138" t="s">
        <v>1053</v>
      </c>
      <c r="D306" s="138" t="s">
        <v>264</v>
      </c>
      <c r="E306" s="139" t="s">
        <v>6084</v>
      </c>
      <c r="F306" s="140" t="s">
        <v>6085</v>
      </c>
      <c r="G306" s="141" t="s">
        <v>152</v>
      </c>
      <c r="H306" s="142">
        <v>1.12</v>
      </c>
      <c r="I306" s="143"/>
      <c r="J306" s="142">
        <f t="shared" si="90"/>
        <v>0</v>
      </c>
      <c r="K306" s="140" t="s">
        <v>1</v>
      </c>
      <c r="L306" s="32"/>
      <c r="M306" s="144" t="s">
        <v>1</v>
      </c>
      <c r="N306" s="145" t="s">
        <v>42</v>
      </c>
      <c r="P306" s="146">
        <f t="shared" si="91"/>
        <v>0</v>
      </c>
      <c r="Q306" s="146">
        <v>0</v>
      </c>
      <c r="R306" s="146">
        <f t="shared" si="92"/>
        <v>0</v>
      </c>
      <c r="S306" s="146">
        <v>0</v>
      </c>
      <c r="T306" s="147">
        <f t="shared" si="93"/>
        <v>0</v>
      </c>
      <c r="AR306" s="148" t="s">
        <v>268</v>
      </c>
      <c r="AT306" s="148" t="s">
        <v>264</v>
      </c>
      <c r="AU306" s="148" t="s">
        <v>85</v>
      </c>
      <c r="AY306" s="17" t="s">
        <v>262</v>
      </c>
      <c r="BE306" s="149">
        <f t="shared" si="94"/>
        <v>0</v>
      </c>
      <c r="BF306" s="149">
        <f t="shared" si="95"/>
        <v>0</v>
      </c>
      <c r="BG306" s="149">
        <f t="shared" si="96"/>
        <v>0</v>
      </c>
      <c r="BH306" s="149">
        <f t="shared" si="97"/>
        <v>0</v>
      </c>
      <c r="BI306" s="149">
        <f t="shared" si="98"/>
        <v>0</v>
      </c>
      <c r="BJ306" s="17" t="s">
        <v>85</v>
      </c>
      <c r="BK306" s="149">
        <f t="shared" si="99"/>
        <v>0</v>
      </c>
      <c r="BL306" s="17" t="s">
        <v>268</v>
      </c>
      <c r="BM306" s="148" t="s">
        <v>6349</v>
      </c>
    </row>
    <row r="307" spans="2:65" s="1" customFormat="1" ht="21.75" customHeight="1">
      <c r="B307" s="32"/>
      <c r="C307" s="178" t="s">
        <v>1059</v>
      </c>
      <c r="D307" s="178" t="s">
        <v>300</v>
      </c>
      <c r="E307" s="179" t="s">
        <v>6090</v>
      </c>
      <c r="F307" s="180" t="s">
        <v>6091</v>
      </c>
      <c r="G307" s="181" t="s">
        <v>552</v>
      </c>
      <c r="H307" s="182">
        <v>1.12</v>
      </c>
      <c r="I307" s="183"/>
      <c r="J307" s="182">
        <f t="shared" si="90"/>
        <v>0</v>
      </c>
      <c r="K307" s="180" t="s">
        <v>1</v>
      </c>
      <c r="L307" s="184"/>
      <c r="M307" s="185" t="s">
        <v>1</v>
      </c>
      <c r="N307" s="186" t="s">
        <v>42</v>
      </c>
      <c r="P307" s="146">
        <f t="shared" si="91"/>
        <v>0</v>
      </c>
      <c r="Q307" s="146">
        <v>0.2</v>
      </c>
      <c r="R307" s="146">
        <f t="shared" si="92"/>
        <v>0.22400000000000003</v>
      </c>
      <c r="S307" s="146">
        <v>0</v>
      </c>
      <c r="T307" s="147">
        <f t="shared" si="93"/>
        <v>0</v>
      </c>
      <c r="AR307" s="148" t="s">
        <v>304</v>
      </c>
      <c r="AT307" s="148" t="s">
        <v>300</v>
      </c>
      <c r="AU307" s="148" t="s">
        <v>85</v>
      </c>
      <c r="AY307" s="17" t="s">
        <v>262</v>
      </c>
      <c r="BE307" s="149">
        <f t="shared" si="94"/>
        <v>0</v>
      </c>
      <c r="BF307" s="149">
        <f t="shared" si="95"/>
        <v>0</v>
      </c>
      <c r="BG307" s="149">
        <f t="shared" si="96"/>
        <v>0</v>
      </c>
      <c r="BH307" s="149">
        <f t="shared" si="97"/>
        <v>0</v>
      </c>
      <c r="BI307" s="149">
        <f t="shared" si="98"/>
        <v>0</v>
      </c>
      <c r="BJ307" s="17" t="s">
        <v>85</v>
      </c>
      <c r="BK307" s="149">
        <f t="shared" si="99"/>
        <v>0</v>
      </c>
      <c r="BL307" s="17" t="s">
        <v>268</v>
      </c>
      <c r="BM307" s="148" t="s">
        <v>6350</v>
      </c>
    </row>
    <row r="308" spans="2:65" s="1" customFormat="1" ht="24.2" customHeight="1">
      <c r="B308" s="32"/>
      <c r="C308" s="138" t="s">
        <v>1063</v>
      </c>
      <c r="D308" s="138" t="s">
        <v>264</v>
      </c>
      <c r="E308" s="139" t="s">
        <v>6351</v>
      </c>
      <c r="F308" s="140" t="s">
        <v>6352</v>
      </c>
      <c r="G308" s="141" t="s">
        <v>684</v>
      </c>
      <c r="H308" s="142">
        <v>42</v>
      </c>
      <c r="I308" s="143"/>
      <c r="J308" s="142">
        <f t="shared" si="90"/>
        <v>0</v>
      </c>
      <c r="K308" s="140" t="s">
        <v>1</v>
      </c>
      <c r="L308" s="32"/>
      <c r="M308" s="144" t="s">
        <v>1</v>
      </c>
      <c r="N308" s="145" t="s">
        <v>42</v>
      </c>
      <c r="P308" s="146">
        <f t="shared" si="91"/>
        <v>0</v>
      </c>
      <c r="Q308" s="146">
        <v>0</v>
      </c>
      <c r="R308" s="146">
        <f t="shared" si="92"/>
        <v>0</v>
      </c>
      <c r="S308" s="146">
        <v>0</v>
      </c>
      <c r="T308" s="147">
        <f t="shared" si="93"/>
        <v>0</v>
      </c>
      <c r="AR308" s="148" t="s">
        <v>268</v>
      </c>
      <c r="AT308" s="148" t="s">
        <v>264</v>
      </c>
      <c r="AU308" s="148" t="s">
        <v>85</v>
      </c>
      <c r="AY308" s="17" t="s">
        <v>262</v>
      </c>
      <c r="BE308" s="149">
        <f t="shared" si="94"/>
        <v>0</v>
      </c>
      <c r="BF308" s="149">
        <f t="shared" si="95"/>
        <v>0</v>
      </c>
      <c r="BG308" s="149">
        <f t="shared" si="96"/>
        <v>0</v>
      </c>
      <c r="BH308" s="149">
        <f t="shared" si="97"/>
        <v>0</v>
      </c>
      <c r="BI308" s="149">
        <f t="shared" si="98"/>
        <v>0</v>
      </c>
      <c r="BJ308" s="17" t="s">
        <v>85</v>
      </c>
      <c r="BK308" s="149">
        <f t="shared" si="99"/>
        <v>0</v>
      </c>
      <c r="BL308" s="17" t="s">
        <v>268</v>
      </c>
      <c r="BM308" s="148" t="s">
        <v>6353</v>
      </c>
    </row>
    <row r="309" spans="2:65" s="1" customFormat="1" ht="24.2" customHeight="1">
      <c r="B309" s="32"/>
      <c r="C309" s="138" t="s">
        <v>1069</v>
      </c>
      <c r="D309" s="138" t="s">
        <v>264</v>
      </c>
      <c r="E309" s="139" t="s">
        <v>6354</v>
      </c>
      <c r="F309" s="140" t="s">
        <v>6355</v>
      </c>
      <c r="G309" s="141" t="s">
        <v>152</v>
      </c>
      <c r="H309" s="142">
        <v>42</v>
      </c>
      <c r="I309" s="143"/>
      <c r="J309" s="142">
        <f t="shared" si="90"/>
        <v>0</v>
      </c>
      <c r="K309" s="140" t="s">
        <v>1</v>
      </c>
      <c r="L309" s="32"/>
      <c r="M309" s="144" t="s">
        <v>1</v>
      </c>
      <c r="N309" s="145" t="s">
        <v>42</v>
      </c>
      <c r="P309" s="146">
        <f t="shared" si="91"/>
        <v>0</v>
      </c>
      <c r="Q309" s="146">
        <v>0</v>
      </c>
      <c r="R309" s="146">
        <f t="shared" si="92"/>
        <v>0</v>
      </c>
      <c r="S309" s="146">
        <v>0</v>
      </c>
      <c r="T309" s="147">
        <f t="shared" si="93"/>
        <v>0</v>
      </c>
      <c r="AR309" s="148" t="s">
        <v>268</v>
      </c>
      <c r="AT309" s="148" t="s">
        <v>264</v>
      </c>
      <c r="AU309" s="148" t="s">
        <v>85</v>
      </c>
      <c r="AY309" s="17" t="s">
        <v>262</v>
      </c>
      <c r="BE309" s="149">
        <f t="shared" si="94"/>
        <v>0</v>
      </c>
      <c r="BF309" s="149">
        <f t="shared" si="95"/>
        <v>0</v>
      </c>
      <c r="BG309" s="149">
        <f t="shared" si="96"/>
        <v>0</v>
      </c>
      <c r="BH309" s="149">
        <f t="shared" si="97"/>
        <v>0</v>
      </c>
      <c r="BI309" s="149">
        <f t="shared" si="98"/>
        <v>0</v>
      </c>
      <c r="BJ309" s="17" t="s">
        <v>85</v>
      </c>
      <c r="BK309" s="149">
        <f t="shared" si="99"/>
        <v>0</v>
      </c>
      <c r="BL309" s="17" t="s">
        <v>268</v>
      </c>
      <c r="BM309" s="148" t="s">
        <v>6356</v>
      </c>
    </row>
    <row r="310" spans="2:65" s="1" customFormat="1" ht="16.5" customHeight="1">
      <c r="B310" s="32"/>
      <c r="C310" s="178" t="s">
        <v>1075</v>
      </c>
      <c r="D310" s="178" t="s">
        <v>300</v>
      </c>
      <c r="E310" s="179" t="s">
        <v>6357</v>
      </c>
      <c r="F310" s="180" t="s">
        <v>6035</v>
      </c>
      <c r="G310" s="181" t="s">
        <v>362</v>
      </c>
      <c r="H310" s="182">
        <v>8.48</v>
      </c>
      <c r="I310" s="183"/>
      <c r="J310" s="182">
        <f t="shared" si="90"/>
        <v>0</v>
      </c>
      <c r="K310" s="180" t="s">
        <v>1</v>
      </c>
      <c r="L310" s="184"/>
      <c r="M310" s="185" t="s">
        <v>1</v>
      </c>
      <c r="N310" s="186" t="s">
        <v>42</v>
      </c>
      <c r="P310" s="146">
        <f t="shared" si="91"/>
        <v>0</v>
      </c>
      <c r="Q310" s="146">
        <v>0</v>
      </c>
      <c r="R310" s="146">
        <f t="shared" si="92"/>
        <v>0</v>
      </c>
      <c r="S310" s="146">
        <v>0</v>
      </c>
      <c r="T310" s="147">
        <f t="shared" si="93"/>
        <v>0</v>
      </c>
      <c r="AR310" s="148" t="s">
        <v>304</v>
      </c>
      <c r="AT310" s="148" t="s">
        <v>300</v>
      </c>
      <c r="AU310" s="148" t="s">
        <v>85</v>
      </c>
      <c r="AY310" s="17" t="s">
        <v>262</v>
      </c>
      <c r="BE310" s="149">
        <f t="shared" si="94"/>
        <v>0</v>
      </c>
      <c r="BF310" s="149">
        <f t="shared" si="95"/>
        <v>0</v>
      </c>
      <c r="BG310" s="149">
        <f t="shared" si="96"/>
        <v>0</v>
      </c>
      <c r="BH310" s="149">
        <f t="shared" si="97"/>
        <v>0</v>
      </c>
      <c r="BI310" s="149">
        <f t="shared" si="98"/>
        <v>0</v>
      </c>
      <c r="BJ310" s="17" t="s">
        <v>85</v>
      </c>
      <c r="BK310" s="149">
        <f t="shared" si="99"/>
        <v>0</v>
      </c>
      <c r="BL310" s="17" t="s">
        <v>268</v>
      </c>
      <c r="BM310" s="148" t="s">
        <v>6358</v>
      </c>
    </row>
    <row r="311" spans="2:65" s="1" customFormat="1" ht="33" customHeight="1">
      <c r="B311" s="32"/>
      <c r="C311" s="138" t="s">
        <v>1079</v>
      </c>
      <c r="D311" s="138" t="s">
        <v>264</v>
      </c>
      <c r="E311" s="139" t="s">
        <v>6359</v>
      </c>
      <c r="F311" s="140" t="s">
        <v>6360</v>
      </c>
      <c r="G311" s="141" t="s">
        <v>684</v>
      </c>
      <c r="H311" s="142">
        <v>14</v>
      </c>
      <c r="I311" s="143"/>
      <c r="J311" s="142">
        <f t="shared" si="90"/>
        <v>0</v>
      </c>
      <c r="K311" s="140" t="s">
        <v>1</v>
      </c>
      <c r="L311" s="32"/>
      <c r="M311" s="144" t="s">
        <v>1</v>
      </c>
      <c r="N311" s="145" t="s">
        <v>42</v>
      </c>
      <c r="P311" s="146">
        <f t="shared" si="91"/>
        <v>0</v>
      </c>
      <c r="Q311" s="146">
        <v>0</v>
      </c>
      <c r="R311" s="146">
        <f t="shared" si="92"/>
        <v>0</v>
      </c>
      <c r="S311" s="146">
        <v>0</v>
      </c>
      <c r="T311" s="147">
        <f t="shared" si="93"/>
        <v>0</v>
      </c>
      <c r="AR311" s="148" t="s">
        <v>268</v>
      </c>
      <c r="AT311" s="148" t="s">
        <v>264</v>
      </c>
      <c r="AU311" s="148" t="s">
        <v>85</v>
      </c>
      <c r="AY311" s="17" t="s">
        <v>262</v>
      </c>
      <c r="BE311" s="149">
        <f t="shared" si="94"/>
        <v>0</v>
      </c>
      <c r="BF311" s="149">
        <f t="shared" si="95"/>
        <v>0</v>
      </c>
      <c r="BG311" s="149">
        <f t="shared" si="96"/>
        <v>0</v>
      </c>
      <c r="BH311" s="149">
        <f t="shared" si="97"/>
        <v>0</v>
      </c>
      <c r="BI311" s="149">
        <f t="shared" si="98"/>
        <v>0</v>
      </c>
      <c r="BJ311" s="17" t="s">
        <v>85</v>
      </c>
      <c r="BK311" s="149">
        <f t="shared" si="99"/>
        <v>0</v>
      </c>
      <c r="BL311" s="17" t="s">
        <v>268</v>
      </c>
      <c r="BM311" s="148" t="s">
        <v>6361</v>
      </c>
    </row>
    <row r="312" spans="2:65" s="1" customFormat="1" ht="37.9" customHeight="1">
      <c r="B312" s="32"/>
      <c r="C312" s="138" t="s">
        <v>1086</v>
      </c>
      <c r="D312" s="138" t="s">
        <v>264</v>
      </c>
      <c r="E312" s="139" t="s">
        <v>6362</v>
      </c>
      <c r="F312" s="140" t="s">
        <v>6363</v>
      </c>
      <c r="G312" s="141" t="s">
        <v>303</v>
      </c>
      <c r="H312" s="142">
        <v>0</v>
      </c>
      <c r="I312" s="143"/>
      <c r="J312" s="142">
        <f t="shared" si="90"/>
        <v>0</v>
      </c>
      <c r="K312" s="140" t="s">
        <v>1</v>
      </c>
      <c r="L312" s="32"/>
      <c r="M312" s="144" t="s">
        <v>1</v>
      </c>
      <c r="N312" s="145" t="s">
        <v>42</v>
      </c>
      <c r="P312" s="146">
        <f t="shared" si="91"/>
        <v>0</v>
      </c>
      <c r="Q312" s="146">
        <v>0</v>
      </c>
      <c r="R312" s="146">
        <f t="shared" si="92"/>
        <v>0</v>
      </c>
      <c r="S312" s="146">
        <v>0</v>
      </c>
      <c r="T312" s="147">
        <f t="shared" si="93"/>
        <v>0</v>
      </c>
      <c r="AR312" s="148" t="s">
        <v>268</v>
      </c>
      <c r="AT312" s="148" t="s">
        <v>264</v>
      </c>
      <c r="AU312" s="148" t="s">
        <v>85</v>
      </c>
      <c r="AY312" s="17" t="s">
        <v>262</v>
      </c>
      <c r="BE312" s="149">
        <f t="shared" si="94"/>
        <v>0</v>
      </c>
      <c r="BF312" s="149">
        <f t="shared" si="95"/>
        <v>0</v>
      </c>
      <c r="BG312" s="149">
        <f t="shared" si="96"/>
        <v>0</v>
      </c>
      <c r="BH312" s="149">
        <f t="shared" si="97"/>
        <v>0</v>
      </c>
      <c r="BI312" s="149">
        <f t="shared" si="98"/>
        <v>0</v>
      </c>
      <c r="BJ312" s="17" t="s">
        <v>85</v>
      </c>
      <c r="BK312" s="149">
        <f t="shared" si="99"/>
        <v>0</v>
      </c>
      <c r="BL312" s="17" t="s">
        <v>268</v>
      </c>
      <c r="BM312" s="148" t="s">
        <v>6364</v>
      </c>
    </row>
    <row r="313" spans="2:51" s="12" customFormat="1" ht="11.25">
      <c r="B313" s="150"/>
      <c r="D313" s="151" t="s">
        <v>270</v>
      </c>
      <c r="E313" s="152" t="s">
        <v>1</v>
      </c>
      <c r="F313" s="153" t="s">
        <v>6365</v>
      </c>
      <c r="H313" s="154">
        <v>0</v>
      </c>
      <c r="I313" s="155"/>
      <c r="L313" s="150"/>
      <c r="M313" s="156"/>
      <c r="T313" s="157"/>
      <c r="AT313" s="152" t="s">
        <v>270</v>
      </c>
      <c r="AU313" s="152" t="s">
        <v>85</v>
      </c>
      <c r="AV313" s="12" t="s">
        <v>87</v>
      </c>
      <c r="AW313" s="12" t="s">
        <v>32</v>
      </c>
      <c r="AX313" s="12" t="s">
        <v>77</v>
      </c>
      <c r="AY313" s="152" t="s">
        <v>262</v>
      </c>
    </row>
    <row r="314" spans="2:51" s="13" customFormat="1" ht="11.25">
      <c r="B314" s="158"/>
      <c r="D314" s="151" t="s">
        <v>270</v>
      </c>
      <c r="E314" s="159" t="s">
        <v>1</v>
      </c>
      <c r="F314" s="160" t="s">
        <v>273</v>
      </c>
      <c r="H314" s="161">
        <v>0</v>
      </c>
      <c r="I314" s="162"/>
      <c r="L314" s="158"/>
      <c r="M314" s="163"/>
      <c r="T314" s="164"/>
      <c r="AT314" s="159" t="s">
        <v>270</v>
      </c>
      <c r="AU314" s="159" t="s">
        <v>85</v>
      </c>
      <c r="AV314" s="13" t="s">
        <v>268</v>
      </c>
      <c r="AW314" s="13" t="s">
        <v>32</v>
      </c>
      <c r="AX314" s="13" t="s">
        <v>85</v>
      </c>
      <c r="AY314" s="159" t="s">
        <v>262</v>
      </c>
    </row>
    <row r="315" spans="2:65" s="1" customFormat="1" ht="16.5" customHeight="1">
      <c r="B315" s="32"/>
      <c r="C315" s="178" t="s">
        <v>1092</v>
      </c>
      <c r="D315" s="178" t="s">
        <v>300</v>
      </c>
      <c r="E315" s="179" t="s">
        <v>6366</v>
      </c>
      <c r="F315" s="180" t="s">
        <v>6367</v>
      </c>
      <c r="G315" s="181" t="s">
        <v>684</v>
      </c>
      <c r="H315" s="182">
        <v>43.26</v>
      </c>
      <c r="I315" s="183"/>
      <c r="J315" s="182">
        <f>ROUND(I315*H315,2)</f>
        <v>0</v>
      </c>
      <c r="K315" s="180" t="s">
        <v>1</v>
      </c>
      <c r="L315" s="184"/>
      <c r="M315" s="185" t="s">
        <v>1</v>
      </c>
      <c r="N315" s="186" t="s">
        <v>42</v>
      </c>
      <c r="P315" s="146">
        <f>O315*H315</f>
        <v>0</v>
      </c>
      <c r="Q315" s="146">
        <v>0</v>
      </c>
      <c r="R315" s="146">
        <f>Q315*H315</f>
        <v>0</v>
      </c>
      <c r="S315" s="146">
        <v>0</v>
      </c>
      <c r="T315" s="147">
        <f>S315*H315</f>
        <v>0</v>
      </c>
      <c r="AR315" s="148" t="s">
        <v>304</v>
      </c>
      <c r="AT315" s="148" t="s">
        <v>300</v>
      </c>
      <c r="AU315" s="148" t="s">
        <v>85</v>
      </c>
      <c r="AY315" s="17" t="s">
        <v>262</v>
      </c>
      <c r="BE315" s="149">
        <f>IF(N315="základní",J315,0)</f>
        <v>0</v>
      </c>
      <c r="BF315" s="149">
        <f>IF(N315="snížená",J315,0)</f>
        <v>0</v>
      </c>
      <c r="BG315" s="149">
        <f>IF(N315="zákl. přenesená",J315,0)</f>
        <v>0</v>
      </c>
      <c r="BH315" s="149">
        <f>IF(N315="sníž. přenesená",J315,0)</f>
        <v>0</v>
      </c>
      <c r="BI315" s="149">
        <f>IF(N315="nulová",J315,0)</f>
        <v>0</v>
      </c>
      <c r="BJ315" s="17" t="s">
        <v>85</v>
      </c>
      <c r="BK315" s="149">
        <f>ROUND(I315*H315,2)</f>
        <v>0</v>
      </c>
      <c r="BL315" s="17" t="s">
        <v>268</v>
      </c>
      <c r="BM315" s="148" t="s">
        <v>6368</v>
      </c>
    </row>
    <row r="316" spans="2:65" s="1" customFormat="1" ht="21.75" customHeight="1">
      <c r="B316" s="32"/>
      <c r="C316" s="138" t="s">
        <v>1096</v>
      </c>
      <c r="D316" s="138" t="s">
        <v>264</v>
      </c>
      <c r="E316" s="139" t="s">
        <v>6107</v>
      </c>
      <c r="F316" s="140" t="s">
        <v>6108</v>
      </c>
      <c r="G316" s="141" t="s">
        <v>552</v>
      </c>
      <c r="H316" s="142">
        <v>7</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85</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6369</v>
      </c>
    </row>
    <row r="317" spans="2:65" s="1" customFormat="1" ht="16.5" customHeight="1">
      <c r="B317" s="32"/>
      <c r="C317" s="178" t="s">
        <v>1102</v>
      </c>
      <c r="D317" s="178" t="s">
        <v>300</v>
      </c>
      <c r="E317" s="179" t="s">
        <v>6261</v>
      </c>
      <c r="F317" s="180" t="s">
        <v>6114</v>
      </c>
      <c r="G317" s="181" t="s">
        <v>552</v>
      </c>
      <c r="H317" s="182">
        <v>7</v>
      </c>
      <c r="I317" s="183"/>
      <c r="J317" s="182">
        <f>ROUND(I317*H317,2)</f>
        <v>0</v>
      </c>
      <c r="K317" s="180" t="s">
        <v>1</v>
      </c>
      <c r="L317" s="184"/>
      <c r="M317" s="185" t="s">
        <v>1</v>
      </c>
      <c r="N317" s="186" t="s">
        <v>42</v>
      </c>
      <c r="P317" s="146">
        <f>O317*H317</f>
        <v>0</v>
      </c>
      <c r="Q317" s="146">
        <v>0</v>
      </c>
      <c r="R317" s="146">
        <f>Q317*H317</f>
        <v>0</v>
      </c>
      <c r="S317" s="146">
        <v>0</v>
      </c>
      <c r="T317" s="147">
        <f>S317*H317</f>
        <v>0</v>
      </c>
      <c r="AR317" s="148" t="s">
        <v>304</v>
      </c>
      <c r="AT317" s="148" t="s">
        <v>300</v>
      </c>
      <c r="AU317" s="148" t="s">
        <v>85</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6370</v>
      </c>
    </row>
    <row r="318" spans="2:65" s="1" customFormat="1" ht="37.9" customHeight="1">
      <c r="B318" s="32"/>
      <c r="C318" s="138" t="s">
        <v>1108</v>
      </c>
      <c r="D318" s="138" t="s">
        <v>264</v>
      </c>
      <c r="E318" s="139" t="s">
        <v>6371</v>
      </c>
      <c r="F318" s="140" t="s">
        <v>6372</v>
      </c>
      <c r="G318" s="141" t="s">
        <v>303</v>
      </c>
      <c r="H318" s="142">
        <v>3.65</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6373</v>
      </c>
    </row>
    <row r="319" spans="2:65" s="1" customFormat="1" ht="37.9" customHeight="1">
      <c r="B319" s="32"/>
      <c r="C319" s="138" t="s">
        <v>1113</v>
      </c>
      <c r="D319" s="138" t="s">
        <v>264</v>
      </c>
      <c r="E319" s="139" t="s">
        <v>6374</v>
      </c>
      <c r="F319" s="140" t="s">
        <v>6375</v>
      </c>
      <c r="G319" s="141" t="s">
        <v>303</v>
      </c>
      <c r="H319" s="142">
        <v>3.69</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6376</v>
      </c>
    </row>
    <row r="320" spans="2:63" s="11" customFormat="1" ht="25.9" customHeight="1">
      <c r="B320" s="126"/>
      <c r="D320" s="127" t="s">
        <v>76</v>
      </c>
      <c r="E320" s="128" t="s">
        <v>6377</v>
      </c>
      <c r="F320" s="128" t="s">
        <v>6378</v>
      </c>
      <c r="I320" s="129"/>
      <c r="J320" s="130">
        <f>BK320</f>
        <v>0</v>
      </c>
      <c r="L320" s="126"/>
      <c r="M320" s="131"/>
      <c r="P320" s="132">
        <f>SUM(P321:P366)</f>
        <v>0</v>
      </c>
      <c r="R320" s="132">
        <f>SUM(R321:R366)</f>
        <v>5.5799999999999994E-05</v>
      </c>
      <c r="T320" s="133">
        <f>SUM(T321:T366)</f>
        <v>0</v>
      </c>
      <c r="AR320" s="127" t="s">
        <v>85</v>
      </c>
      <c r="AT320" s="134" t="s">
        <v>76</v>
      </c>
      <c r="AU320" s="134" t="s">
        <v>77</v>
      </c>
      <c r="AY320" s="127" t="s">
        <v>262</v>
      </c>
      <c r="BK320" s="135">
        <f>SUM(BK321:BK366)</f>
        <v>0</v>
      </c>
    </row>
    <row r="321" spans="2:65" s="1" customFormat="1" ht="16.5" customHeight="1">
      <c r="B321" s="32"/>
      <c r="C321" s="138" t="s">
        <v>1118</v>
      </c>
      <c r="D321" s="138" t="s">
        <v>264</v>
      </c>
      <c r="E321" s="139" t="s">
        <v>6379</v>
      </c>
      <c r="F321" s="140" t="s">
        <v>6380</v>
      </c>
      <c r="G321" s="141" t="s">
        <v>303</v>
      </c>
      <c r="H321" s="142">
        <v>0.65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6381</v>
      </c>
    </row>
    <row r="322" spans="2:51" s="12" customFormat="1" ht="11.25">
      <c r="B322" s="150"/>
      <c r="D322" s="151" t="s">
        <v>270</v>
      </c>
      <c r="E322" s="152" t="s">
        <v>1</v>
      </c>
      <c r="F322" s="153" t="s">
        <v>6382</v>
      </c>
      <c r="H322" s="154">
        <v>0.65</v>
      </c>
      <c r="I322" s="155"/>
      <c r="L322" s="150"/>
      <c r="M322" s="156"/>
      <c r="T322" s="157"/>
      <c r="AT322" s="152" t="s">
        <v>270</v>
      </c>
      <c r="AU322" s="152" t="s">
        <v>85</v>
      </c>
      <c r="AV322" s="12" t="s">
        <v>87</v>
      </c>
      <c r="AW322" s="12" t="s">
        <v>32</v>
      </c>
      <c r="AX322" s="12" t="s">
        <v>77</v>
      </c>
      <c r="AY322" s="152" t="s">
        <v>262</v>
      </c>
    </row>
    <row r="323" spans="2:51" s="13" customFormat="1" ht="11.25">
      <c r="B323" s="158"/>
      <c r="D323" s="151" t="s">
        <v>270</v>
      </c>
      <c r="E323" s="159" t="s">
        <v>1</v>
      </c>
      <c r="F323" s="160" t="s">
        <v>273</v>
      </c>
      <c r="H323" s="161">
        <v>0.65</v>
      </c>
      <c r="I323" s="162"/>
      <c r="L323" s="158"/>
      <c r="M323" s="163"/>
      <c r="T323" s="164"/>
      <c r="AT323" s="159" t="s">
        <v>270</v>
      </c>
      <c r="AU323" s="159" t="s">
        <v>85</v>
      </c>
      <c r="AV323" s="13" t="s">
        <v>268</v>
      </c>
      <c r="AW323" s="13" t="s">
        <v>32</v>
      </c>
      <c r="AX323" s="13" t="s">
        <v>85</v>
      </c>
      <c r="AY323" s="159" t="s">
        <v>262</v>
      </c>
    </row>
    <row r="324" spans="2:65" s="1" customFormat="1" ht="24.2" customHeight="1">
      <c r="B324" s="32"/>
      <c r="C324" s="138" t="s">
        <v>1122</v>
      </c>
      <c r="D324" s="138" t="s">
        <v>264</v>
      </c>
      <c r="E324" s="139" t="s">
        <v>6354</v>
      </c>
      <c r="F324" s="140" t="s">
        <v>6355</v>
      </c>
      <c r="G324" s="141" t="s">
        <v>152</v>
      </c>
      <c r="H324" s="142">
        <v>74.4</v>
      </c>
      <c r="I324" s="143"/>
      <c r="J324" s="142">
        <f aca="true" t="shared" si="100" ref="J324:J355">ROUND(I324*H324,2)</f>
        <v>0</v>
      </c>
      <c r="K324" s="140" t="s">
        <v>1</v>
      </c>
      <c r="L324" s="32"/>
      <c r="M324" s="144" t="s">
        <v>1</v>
      </c>
      <c r="N324" s="145" t="s">
        <v>42</v>
      </c>
      <c r="P324" s="146">
        <f aca="true" t="shared" si="101" ref="P324:P355">O324*H324</f>
        <v>0</v>
      </c>
      <c r="Q324" s="146">
        <v>0</v>
      </c>
      <c r="R324" s="146">
        <f aca="true" t="shared" si="102" ref="R324:R355">Q324*H324</f>
        <v>0</v>
      </c>
      <c r="S324" s="146">
        <v>0</v>
      </c>
      <c r="T324" s="147">
        <f aca="true" t="shared" si="103" ref="T324:T355">S324*H324</f>
        <v>0</v>
      </c>
      <c r="AR324" s="148" t="s">
        <v>268</v>
      </c>
      <c r="AT324" s="148" t="s">
        <v>264</v>
      </c>
      <c r="AU324" s="148" t="s">
        <v>85</v>
      </c>
      <c r="AY324" s="17" t="s">
        <v>262</v>
      </c>
      <c r="BE324" s="149">
        <f aca="true" t="shared" si="104" ref="BE324:BE355">IF(N324="základní",J324,0)</f>
        <v>0</v>
      </c>
      <c r="BF324" s="149">
        <f aca="true" t="shared" si="105" ref="BF324:BF355">IF(N324="snížená",J324,0)</f>
        <v>0</v>
      </c>
      <c r="BG324" s="149">
        <f aca="true" t="shared" si="106" ref="BG324:BG355">IF(N324="zákl. přenesená",J324,0)</f>
        <v>0</v>
      </c>
      <c r="BH324" s="149">
        <f aca="true" t="shared" si="107" ref="BH324:BH355">IF(N324="sníž. přenesená",J324,0)</f>
        <v>0</v>
      </c>
      <c r="BI324" s="149">
        <f aca="true" t="shared" si="108" ref="BI324:BI355">IF(N324="nulová",J324,0)</f>
        <v>0</v>
      </c>
      <c r="BJ324" s="17" t="s">
        <v>85</v>
      </c>
      <c r="BK324" s="149">
        <f aca="true" t="shared" si="109" ref="BK324:BK355">ROUND(I324*H324,2)</f>
        <v>0</v>
      </c>
      <c r="BL324" s="17" t="s">
        <v>268</v>
      </c>
      <c r="BM324" s="148" t="s">
        <v>6383</v>
      </c>
    </row>
    <row r="325" spans="2:65" s="1" customFormat="1" ht="16.5" customHeight="1">
      <c r="B325" s="32"/>
      <c r="C325" s="178" t="s">
        <v>1128</v>
      </c>
      <c r="D325" s="178" t="s">
        <v>300</v>
      </c>
      <c r="E325" s="179" t="s">
        <v>6034</v>
      </c>
      <c r="F325" s="180" t="s">
        <v>6035</v>
      </c>
      <c r="G325" s="181" t="s">
        <v>362</v>
      </c>
      <c r="H325" s="182">
        <v>22.99</v>
      </c>
      <c r="I325" s="183"/>
      <c r="J325" s="182">
        <f t="shared" si="100"/>
        <v>0</v>
      </c>
      <c r="K325" s="180" t="s">
        <v>1</v>
      </c>
      <c r="L325" s="184"/>
      <c r="M325" s="185" t="s">
        <v>1</v>
      </c>
      <c r="N325" s="186" t="s">
        <v>42</v>
      </c>
      <c r="P325" s="146">
        <f t="shared" si="101"/>
        <v>0</v>
      </c>
      <c r="Q325" s="146">
        <v>0</v>
      </c>
      <c r="R325" s="146">
        <f t="shared" si="102"/>
        <v>0</v>
      </c>
      <c r="S325" s="146">
        <v>0</v>
      </c>
      <c r="T325" s="147">
        <f t="shared" si="103"/>
        <v>0</v>
      </c>
      <c r="AR325" s="148" t="s">
        <v>304</v>
      </c>
      <c r="AT325" s="148" t="s">
        <v>300</v>
      </c>
      <c r="AU325" s="148" t="s">
        <v>85</v>
      </c>
      <c r="AY325" s="17" t="s">
        <v>262</v>
      </c>
      <c r="BE325" s="149">
        <f t="shared" si="104"/>
        <v>0</v>
      </c>
      <c r="BF325" s="149">
        <f t="shared" si="105"/>
        <v>0</v>
      </c>
      <c r="BG325" s="149">
        <f t="shared" si="106"/>
        <v>0</v>
      </c>
      <c r="BH325" s="149">
        <f t="shared" si="107"/>
        <v>0</v>
      </c>
      <c r="BI325" s="149">
        <f t="shared" si="108"/>
        <v>0</v>
      </c>
      <c r="BJ325" s="17" t="s">
        <v>85</v>
      </c>
      <c r="BK325" s="149">
        <f t="shared" si="109"/>
        <v>0</v>
      </c>
      <c r="BL325" s="17" t="s">
        <v>268</v>
      </c>
      <c r="BM325" s="148" t="s">
        <v>6384</v>
      </c>
    </row>
    <row r="326" spans="2:65" s="1" customFormat="1" ht="44.25" customHeight="1">
      <c r="B326" s="32"/>
      <c r="C326" s="138" t="s">
        <v>1132</v>
      </c>
      <c r="D326" s="138" t="s">
        <v>264</v>
      </c>
      <c r="E326" s="139" t="s">
        <v>6385</v>
      </c>
      <c r="F326" s="140" t="s">
        <v>6386</v>
      </c>
      <c r="G326" s="141" t="s">
        <v>684</v>
      </c>
      <c r="H326" s="142">
        <v>620</v>
      </c>
      <c r="I326" s="143"/>
      <c r="J326" s="142">
        <f t="shared" si="100"/>
        <v>0</v>
      </c>
      <c r="K326" s="140" t="s">
        <v>1</v>
      </c>
      <c r="L326" s="32"/>
      <c r="M326" s="144" t="s">
        <v>1</v>
      </c>
      <c r="N326" s="145" t="s">
        <v>42</v>
      </c>
      <c r="P326" s="146">
        <f t="shared" si="101"/>
        <v>0</v>
      </c>
      <c r="Q326" s="146">
        <v>0</v>
      </c>
      <c r="R326" s="146">
        <f t="shared" si="102"/>
        <v>0</v>
      </c>
      <c r="S326" s="146">
        <v>0</v>
      </c>
      <c r="T326" s="147">
        <f t="shared" si="103"/>
        <v>0</v>
      </c>
      <c r="AR326" s="148" t="s">
        <v>268</v>
      </c>
      <c r="AT326" s="148" t="s">
        <v>264</v>
      </c>
      <c r="AU326" s="148" t="s">
        <v>85</v>
      </c>
      <c r="AY326" s="17" t="s">
        <v>262</v>
      </c>
      <c r="BE326" s="149">
        <f t="shared" si="104"/>
        <v>0</v>
      </c>
      <c r="BF326" s="149">
        <f t="shared" si="105"/>
        <v>0</v>
      </c>
      <c r="BG326" s="149">
        <f t="shared" si="106"/>
        <v>0</v>
      </c>
      <c r="BH326" s="149">
        <f t="shared" si="107"/>
        <v>0</v>
      </c>
      <c r="BI326" s="149">
        <f t="shared" si="108"/>
        <v>0</v>
      </c>
      <c r="BJ326" s="17" t="s">
        <v>85</v>
      </c>
      <c r="BK326" s="149">
        <f t="shared" si="109"/>
        <v>0</v>
      </c>
      <c r="BL326" s="17" t="s">
        <v>268</v>
      </c>
      <c r="BM326" s="148" t="s">
        <v>6387</v>
      </c>
    </row>
    <row r="327" spans="2:65" s="1" customFormat="1" ht="44.25" customHeight="1">
      <c r="B327" s="32"/>
      <c r="C327" s="138" t="s">
        <v>1137</v>
      </c>
      <c r="D327" s="138" t="s">
        <v>264</v>
      </c>
      <c r="E327" s="139" t="s">
        <v>6388</v>
      </c>
      <c r="F327" s="140" t="s">
        <v>6389</v>
      </c>
      <c r="G327" s="141" t="s">
        <v>684</v>
      </c>
      <c r="H327" s="142">
        <v>620</v>
      </c>
      <c r="I327" s="143"/>
      <c r="J327" s="142">
        <f t="shared" si="100"/>
        <v>0</v>
      </c>
      <c r="K327" s="140" t="s">
        <v>1</v>
      </c>
      <c r="L327" s="32"/>
      <c r="M327" s="144" t="s">
        <v>1</v>
      </c>
      <c r="N327" s="145" t="s">
        <v>42</v>
      </c>
      <c r="P327" s="146">
        <f t="shared" si="101"/>
        <v>0</v>
      </c>
      <c r="Q327" s="146">
        <v>0</v>
      </c>
      <c r="R327" s="146">
        <f t="shared" si="102"/>
        <v>0</v>
      </c>
      <c r="S327" s="146">
        <v>0</v>
      </c>
      <c r="T327" s="147">
        <f t="shared" si="103"/>
        <v>0</v>
      </c>
      <c r="AR327" s="148" t="s">
        <v>268</v>
      </c>
      <c r="AT327" s="148" t="s">
        <v>264</v>
      </c>
      <c r="AU327" s="148" t="s">
        <v>85</v>
      </c>
      <c r="AY327" s="17" t="s">
        <v>262</v>
      </c>
      <c r="BE327" s="149">
        <f t="shared" si="104"/>
        <v>0</v>
      </c>
      <c r="BF327" s="149">
        <f t="shared" si="105"/>
        <v>0</v>
      </c>
      <c r="BG327" s="149">
        <f t="shared" si="106"/>
        <v>0</v>
      </c>
      <c r="BH327" s="149">
        <f t="shared" si="107"/>
        <v>0</v>
      </c>
      <c r="BI327" s="149">
        <f t="shared" si="108"/>
        <v>0</v>
      </c>
      <c r="BJ327" s="17" t="s">
        <v>85</v>
      </c>
      <c r="BK327" s="149">
        <f t="shared" si="109"/>
        <v>0</v>
      </c>
      <c r="BL327" s="17" t="s">
        <v>268</v>
      </c>
      <c r="BM327" s="148" t="s">
        <v>6390</v>
      </c>
    </row>
    <row r="328" spans="2:65" s="1" customFormat="1" ht="16.5" customHeight="1">
      <c r="B328" s="32"/>
      <c r="C328" s="178" t="s">
        <v>1141</v>
      </c>
      <c r="D328" s="178" t="s">
        <v>300</v>
      </c>
      <c r="E328" s="179" t="s">
        <v>931</v>
      </c>
      <c r="F328" s="180" t="s">
        <v>6391</v>
      </c>
      <c r="G328" s="181" t="s">
        <v>706</v>
      </c>
      <c r="H328" s="182">
        <v>13</v>
      </c>
      <c r="I328" s="183"/>
      <c r="J328" s="182">
        <f t="shared" si="100"/>
        <v>0</v>
      </c>
      <c r="K328" s="180" t="s">
        <v>1</v>
      </c>
      <c r="L328" s="184"/>
      <c r="M328" s="185" t="s">
        <v>1</v>
      </c>
      <c r="N328" s="186" t="s">
        <v>42</v>
      </c>
      <c r="P328" s="146">
        <f t="shared" si="101"/>
        <v>0</v>
      </c>
      <c r="Q328" s="146">
        <v>0</v>
      </c>
      <c r="R328" s="146">
        <f t="shared" si="102"/>
        <v>0</v>
      </c>
      <c r="S328" s="146">
        <v>0</v>
      </c>
      <c r="T328" s="147">
        <f t="shared" si="103"/>
        <v>0</v>
      </c>
      <c r="AR328" s="148" t="s">
        <v>304</v>
      </c>
      <c r="AT328" s="148" t="s">
        <v>300</v>
      </c>
      <c r="AU328" s="148" t="s">
        <v>85</v>
      </c>
      <c r="AY328" s="17" t="s">
        <v>262</v>
      </c>
      <c r="BE328" s="149">
        <f t="shared" si="104"/>
        <v>0</v>
      </c>
      <c r="BF328" s="149">
        <f t="shared" si="105"/>
        <v>0</v>
      </c>
      <c r="BG328" s="149">
        <f t="shared" si="106"/>
        <v>0</v>
      </c>
      <c r="BH328" s="149">
        <f t="shared" si="107"/>
        <v>0</v>
      </c>
      <c r="BI328" s="149">
        <f t="shared" si="108"/>
        <v>0</v>
      </c>
      <c r="BJ328" s="17" t="s">
        <v>85</v>
      </c>
      <c r="BK328" s="149">
        <f t="shared" si="109"/>
        <v>0</v>
      </c>
      <c r="BL328" s="17" t="s">
        <v>268</v>
      </c>
      <c r="BM328" s="148" t="s">
        <v>6392</v>
      </c>
    </row>
    <row r="329" spans="2:65" s="1" customFormat="1" ht="16.5" customHeight="1">
      <c r="B329" s="32"/>
      <c r="C329" s="178" t="s">
        <v>1147</v>
      </c>
      <c r="D329" s="178" t="s">
        <v>300</v>
      </c>
      <c r="E329" s="179" t="s">
        <v>6393</v>
      </c>
      <c r="F329" s="180" t="s">
        <v>6394</v>
      </c>
      <c r="G329" s="181" t="s">
        <v>706</v>
      </c>
      <c r="H329" s="182">
        <v>13</v>
      </c>
      <c r="I329" s="183"/>
      <c r="J329" s="182">
        <f t="shared" si="100"/>
        <v>0</v>
      </c>
      <c r="K329" s="180" t="s">
        <v>1</v>
      </c>
      <c r="L329" s="184"/>
      <c r="M329" s="185" t="s">
        <v>1</v>
      </c>
      <c r="N329" s="186" t="s">
        <v>42</v>
      </c>
      <c r="P329" s="146">
        <f t="shared" si="101"/>
        <v>0</v>
      </c>
      <c r="Q329" s="146">
        <v>0</v>
      </c>
      <c r="R329" s="146">
        <f t="shared" si="102"/>
        <v>0</v>
      </c>
      <c r="S329" s="146">
        <v>0</v>
      </c>
      <c r="T329" s="147">
        <f t="shared" si="103"/>
        <v>0</v>
      </c>
      <c r="AR329" s="148" t="s">
        <v>304</v>
      </c>
      <c r="AT329" s="148" t="s">
        <v>300</v>
      </c>
      <c r="AU329" s="148" t="s">
        <v>85</v>
      </c>
      <c r="AY329" s="17" t="s">
        <v>262</v>
      </c>
      <c r="BE329" s="149">
        <f t="shared" si="104"/>
        <v>0</v>
      </c>
      <c r="BF329" s="149">
        <f t="shared" si="105"/>
        <v>0</v>
      </c>
      <c r="BG329" s="149">
        <f t="shared" si="106"/>
        <v>0</v>
      </c>
      <c r="BH329" s="149">
        <f t="shared" si="107"/>
        <v>0</v>
      </c>
      <c r="BI329" s="149">
        <f t="shared" si="108"/>
        <v>0</v>
      </c>
      <c r="BJ329" s="17" t="s">
        <v>85</v>
      </c>
      <c r="BK329" s="149">
        <f t="shared" si="109"/>
        <v>0</v>
      </c>
      <c r="BL329" s="17" t="s">
        <v>268</v>
      </c>
      <c r="BM329" s="148" t="s">
        <v>6395</v>
      </c>
    </row>
    <row r="330" spans="2:65" s="1" customFormat="1" ht="16.5" customHeight="1">
      <c r="B330" s="32"/>
      <c r="C330" s="178" t="s">
        <v>1164</v>
      </c>
      <c r="D330" s="178" t="s">
        <v>300</v>
      </c>
      <c r="E330" s="179" t="s">
        <v>6396</v>
      </c>
      <c r="F330" s="180" t="s">
        <v>6397</v>
      </c>
      <c r="G330" s="181" t="s">
        <v>706</v>
      </c>
      <c r="H330" s="182">
        <v>12</v>
      </c>
      <c r="I330" s="183"/>
      <c r="J330" s="182">
        <f t="shared" si="100"/>
        <v>0</v>
      </c>
      <c r="K330" s="180" t="s">
        <v>1</v>
      </c>
      <c r="L330" s="184"/>
      <c r="M330" s="185" t="s">
        <v>1</v>
      </c>
      <c r="N330" s="186" t="s">
        <v>42</v>
      </c>
      <c r="P330" s="146">
        <f t="shared" si="101"/>
        <v>0</v>
      </c>
      <c r="Q330" s="146">
        <v>0</v>
      </c>
      <c r="R330" s="146">
        <f t="shared" si="102"/>
        <v>0</v>
      </c>
      <c r="S330" s="146">
        <v>0</v>
      </c>
      <c r="T330" s="147">
        <f t="shared" si="103"/>
        <v>0</v>
      </c>
      <c r="AR330" s="148" t="s">
        <v>304</v>
      </c>
      <c r="AT330" s="148" t="s">
        <v>300</v>
      </c>
      <c r="AU330" s="148" t="s">
        <v>85</v>
      </c>
      <c r="AY330" s="17" t="s">
        <v>262</v>
      </c>
      <c r="BE330" s="149">
        <f t="shared" si="104"/>
        <v>0</v>
      </c>
      <c r="BF330" s="149">
        <f t="shared" si="105"/>
        <v>0</v>
      </c>
      <c r="BG330" s="149">
        <f t="shared" si="106"/>
        <v>0</v>
      </c>
      <c r="BH330" s="149">
        <f t="shared" si="107"/>
        <v>0</v>
      </c>
      <c r="BI330" s="149">
        <f t="shared" si="108"/>
        <v>0</v>
      </c>
      <c r="BJ330" s="17" t="s">
        <v>85</v>
      </c>
      <c r="BK330" s="149">
        <f t="shared" si="109"/>
        <v>0</v>
      </c>
      <c r="BL330" s="17" t="s">
        <v>268</v>
      </c>
      <c r="BM330" s="148" t="s">
        <v>6398</v>
      </c>
    </row>
    <row r="331" spans="2:65" s="1" customFormat="1" ht="16.5" customHeight="1">
      <c r="B331" s="32"/>
      <c r="C331" s="178" t="s">
        <v>1184</v>
      </c>
      <c r="D331" s="178" t="s">
        <v>300</v>
      </c>
      <c r="E331" s="179" t="s">
        <v>6399</v>
      </c>
      <c r="F331" s="180" t="s">
        <v>6400</v>
      </c>
      <c r="G331" s="181" t="s">
        <v>706</v>
      </c>
      <c r="H331" s="182">
        <v>25</v>
      </c>
      <c r="I331" s="183"/>
      <c r="J331" s="182">
        <f t="shared" si="100"/>
        <v>0</v>
      </c>
      <c r="K331" s="180" t="s">
        <v>1</v>
      </c>
      <c r="L331" s="184"/>
      <c r="M331" s="185" t="s">
        <v>1</v>
      </c>
      <c r="N331" s="186" t="s">
        <v>42</v>
      </c>
      <c r="P331" s="146">
        <f t="shared" si="101"/>
        <v>0</v>
      </c>
      <c r="Q331" s="146">
        <v>0</v>
      </c>
      <c r="R331" s="146">
        <f t="shared" si="102"/>
        <v>0</v>
      </c>
      <c r="S331" s="146">
        <v>0</v>
      </c>
      <c r="T331" s="147">
        <f t="shared" si="103"/>
        <v>0</v>
      </c>
      <c r="AR331" s="148" t="s">
        <v>304</v>
      </c>
      <c r="AT331" s="148" t="s">
        <v>300</v>
      </c>
      <c r="AU331" s="148" t="s">
        <v>85</v>
      </c>
      <c r="AY331" s="17" t="s">
        <v>262</v>
      </c>
      <c r="BE331" s="149">
        <f t="shared" si="104"/>
        <v>0</v>
      </c>
      <c r="BF331" s="149">
        <f t="shared" si="105"/>
        <v>0</v>
      </c>
      <c r="BG331" s="149">
        <f t="shared" si="106"/>
        <v>0</v>
      </c>
      <c r="BH331" s="149">
        <f t="shared" si="107"/>
        <v>0</v>
      </c>
      <c r="BI331" s="149">
        <f t="shared" si="108"/>
        <v>0</v>
      </c>
      <c r="BJ331" s="17" t="s">
        <v>85</v>
      </c>
      <c r="BK331" s="149">
        <f t="shared" si="109"/>
        <v>0</v>
      </c>
      <c r="BL331" s="17" t="s">
        <v>268</v>
      </c>
      <c r="BM331" s="148" t="s">
        <v>6401</v>
      </c>
    </row>
    <row r="332" spans="2:65" s="1" customFormat="1" ht="16.5" customHeight="1">
      <c r="B332" s="32"/>
      <c r="C332" s="178" t="s">
        <v>1197</v>
      </c>
      <c r="D332" s="178" t="s">
        <v>300</v>
      </c>
      <c r="E332" s="179" t="s">
        <v>6402</v>
      </c>
      <c r="F332" s="180" t="s">
        <v>6403</v>
      </c>
      <c r="G332" s="181" t="s">
        <v>706</v>
      </c>
      <c r="H332" s="182">
        <v>25</v>
      </c>
      <c r="I332" s="183"/>
      <c r="J332" s="182">
        <f t="shared" si="100"/>
        <v>0</v>
      </c>
      <c r="K332" s="180" t="s">
        <v>1</v>
      </c>
      <c r="L332" s="184"/>
      <c r="M332" s="185" t="s">
        <v>1</v>
      </c>
      <c r="N332" s="186" t="s">
        <v>42</v>
      </c>
      <c r="P332" s="146">
        <f t="shared" si="101"/>
        <v>0</v>
      </c>
      <c r="Q332" s="146">
        <v>0</v>
      </c>
      <c r="R332" s="146">
        <f t="shared" si="102"/>
        <v>0</v>
      </c>
      <c r="S332" s="146">
        <v>0</v>
      </c>
      <c r="T332" s="147">
        <f t="shared" si="103"/>
        <v>0</v>
      </c>
      <c r="AR332" s="148" t="s">
        <v>304</v>
      </c>
      <c r="AT332" s="148" t="s">
        <v>300</v>
      </c>
      <c r="AU332" s="148" t="s">
        <v>85</v>
      </c>
      <c r="AY332" s="17" t="s">
        <v>262</v>
      </c>
      <c r="BE332" s="149">
        <f t="shared" si="104"/>
        <v>0</v>
      </c>
      <c r="BF332" s="149">
        <f t="shared" si="105"/>
        <v>0</v>
      </c>
      <c r="BG332" s="149">
        <f t="shared" si="106"/>
        <v>0</v>
      </c>
      <c r="BH332" s="149">
        <f t="shared" si="107"/>
        <v>0</v>
      </c>
      <c r="BI332" s="149">
        <f t="shared" si="108"/>
        <v>0</v>
      </c>
      <c r="BJ332" s="17" t="s">
        <v>85</v>
      </c>
      <c r="BK332" s="149">
        <f t="shared" si="109"/>
        <v>0</v>
      </c>
      <c r="BL332" s="17" t="s">
        <v>268</v>
      </c>
      <c r="BM332" s="148" t="s">
        <v>6404</v>
      </c>
    </row>
    <row r="333" spans="2:65" s="1" customFormat="1" ht="16.5" customHeight="1">
      <c r="B333" s="32"/>
      <c r="C333" s="178" t="s">
        <v>1234</v>
      </c>
      <c r="D333" s="178" t="s">
        <v>300</v>
      </c>
      <c r="E333" s="179" t="s">
        <v>6405</v>
      </c>
      <c r="F333" s="180" t="s">
        <v>6406</v>
      </c>
      <c r="G333" s="181" t="s">
        <v>706</v>
      </c>
      <c r="H333" s="182">
        <v>14</v>
      </c>
      <c r="I333" s="183"/>
      <c r="J333" s="182">
        <f t="shared" si="100"/>
        <v>0</v>
      </c>
      <c r="K333" s="180" t="s">
        <v>1</v>
      </c>
      <c r="L333" s="184"/>
      <c r="M333" s="185" t="s">
        <v>1</v>
      </c>
      <c r="N333" s="186" t="s">
        <v>42</v>
      </c>
      <c r="P333" s="146">
        <f t="shared" si="101"/>
        <v>0</v>
      </c>
      <c r="Q333" s="146">
        <v>0</v>
      </c>
      <c r="R333" s="146">
        <f t="shared" si="102"/>
        <v>0</v>
      </c>
      <c r="S333" s="146">
        <v>0</v>
      </c>
      <c r="T333" s="147">
        <f t="shared" si="103"/>
        <v>0</v>
      </c>
      <c r="AR333" s="148" t="s">
        <v>304</v>
      </c>
      <c r="AT333" s="148" t="s">
        <v>300</v>
      </c>
      <c r="AU333" s="148" t="s">
        <v>85</v>
      </c>
      <c r="AY333" s="17" t="s">
        <v>262</v>
      </c>
      <c r="BE333" s="149">
        <f t="shared" si="104"/>
        <v>0</v>
      </c>
      <c r="BF333" s="149">
        <f t="shared" si="105"/>
        <v>0</v>
      </c>
      <c r="BG333" s="149">
        <f t="shared" si="106"/>
        <v>0</v>
      </c>
      <c r="BH333" s="149">
        <f t="shared" si="107"/>
        <v>0</v>
      </c>
      <c r="BI333" s="149">
        <f t="shared" si="108"/>
        <v>0</v>
      </c>
      <c r="BJ333" s="17" t="s">
        <v>85</v>
      </c>
      <c r="BK333" s="149">
        <f t="shared" si="109"/>
        <v>0</v>
      </c>
      <c r="BL333" s="17" t="s">
        <v>268</v>
      </c>
      <c r="BM333" s="148" t="s">
        <v>6407</v>
      </c>
    </row>
    <row r="334" spans="2:65" s="1" customFormat="1" ht="16.5" customHeight="1">
      <c r="B334" s="32"/>
      <c r="C334" s="178" t="s">
        <v>1243</v>
      </c>
      <c r="D334" s="178" t="s">
        <v>300</v>
      </c>
      <c r="E334" s="179" t="s">
        <v>6408</v>
      </c>
      <c r="F334" s="180" t="s">
        <v>6409</v>
      </c>
      <c r="G334" s="181" t="s">
        <v>706</v>
      </c>
      <c r="H334" s="182">
        <v>97</v>
      </c>
      <c r="I334" s="183"/>
      <c r="J334" s="182">
        <f t="shared" si="100"/>
        <v>0</v>
      </c>
      <c r="K334" s="180" t="s">
        <v>1</v>
      </c>
      <c r="L334" s="184"/>
      <c r="M334" s="185" t="s">
        <v>1</v>
      </c>
      <c r="N334" s="186" t="s">
        <v>42</v>
      </c>
      <c r="P334" s="146">
        <f t="shared" si="101"/>
        <v>0</v>
      </c>
      <c r="Q334" s="146">
        <v>0</v>
      </c>
      <c r="R334" s="146">
        <f t="shared" si="102"/>
        <v>0</v>
      </c>
      <c r="S334" s="146">
        <v>0</v>
      </c>
      <c r="T334" s="147">
        <f t="shared" si="103"/>
        <v>0</v>
      </c>
      <c r="AR334" s="148" t="s">
        <v>304</v>
      </c>
      <c r="AT334" s="148" t="s">
        <v>300</v>
      </c>
      <c r="AU334" s="148" t="s">
        <v>85</v>
      </c>
      <c r="AY334" s="17" t="s">
        <v>262</v>
      </c>
      <c r="BE334" s="149">
        <f t="shared" si="104"/>
        <v>0</v>
      </c>
      <c r="BF334" s="149">
        <f t="shared" si="105"/>
        <v>0</v>
      </c>
      <c r="BG334" s="149">
        <f t="shared" si="106"/>
        <v>0</v>
      </c>
      <c r="BH334" s="149">
        <f t="shared" si="107"/>
        <v>0</v>
      </c>
      <c r="BI334" s="149">
        <f t="shared" si="108"/>
        <v>0</v>
      </c>
      <c r="BJ334" s="17" t="s">
        <v>85</v>
      </c>
      <c r="BK334" s="149">
        <f t="shared" si="109"/>
        <v>0</v>
      </c>
      <c r="BL334" s="17" t="s">
        <v>268</v>
      </c>
      <c r="BM334" s="148" t="s">
        <v>6410</v>
      </c>
    </row>
    <row r="335" spans="2:65" s="1" customFormat="1" ht="16.5" customHeight="1">
      <c r="B335" s="32"/>
      <c r="C335" s="178" t="s">
        <v>1248</v>
      </c>
      <c r="D335" s="178" t="s">
        <v>300</v>
      </c>
      <c r="E335" s="179" t="s">
        <v>6411</v>
      </c>
      <c r="F335" s="180" t="s">
        <v>6412</v>
      </c>
      <c r="G335" s="181" t="s">
        <v>706</v>
      </c>
      <c r="H335" s="182">
        <v>120</v>
      </c>
      <c r="I335" s="183"/>
      <c r="J335" s="182">
        <f t="shared" si="100"/>
        <v>0</v>
      </c>
      <c r="K335" s="180" t="s">
        <v>1</v>
      </c>
      <c r="L335" s="184"/>
      <c r="M335" s="185" t="s">
        <v>1</v>
      </c>
      <c r="N335" s="186" t="s">
        <v>42</v>
      </c>
      <c r="P335" s="146">
        <f t="shared" si="101"/>
        <v>0</v>
      </c>
      <c r="Q335" s="146">
        <v>0</v>
      </c>
      <c r="R335" s="146">
        <f t="shared" si="102"/>
        <v>0</v>
      </c>
      <c r="S335" s="146">
        <v>0</v>
      </c>
      <c r="T335" s="147">
        <f t="shared" si="103"/>
        <v>0</v>
      </c>
      <c r="AR335" s="148" t="s">
        <v>304</v>
      </c>
      <c r="AT335" s="148" t="s">
        <v>300</v>
      </c>
      <c r="AU335" s="148" t="s">
        <v>85</v>
      </c>
      <c r="AY335" s="17" t="s">
        <v>262</v>
      </c>
      <c r="BE335" s="149">
        <f t="shared" si="104"/>
        <v>0</v>
      </c>
      <c r="BF335" s="149">
        <f t="shared" si="105"/>
        <v>0</v>
      </c>
      <c r="BG335" s="149">
        <f t="shared" si="106"/>
        <v>0</v>
      </c>
      <c r="BH335" s="149">
        <f t="shared" si="107"/>
        <v>0</v>
      </c>
      <c r="BI335" s="149">
        <f t="shared" si="108"/>
        <v>0</v>
      </c>
      <c r="BJ335" s="17" t="s">
        <v>85</v>
      </c>
      <c r="BK335" s="149">
        <f t="shared" si="109"/>
        <v>0</v>
      </c>
      <c r="BL335" s="17" t="s">
        <v>268</v>
      </c>
      <c r="BM335" s="148" t="s">
        <v>6413</v>
      </c>
    </row>
    <row r="336" spans="2:65" s="1" customFormat="1" ht="16.5" customHeight="1">
      <c r="B336" s="32"/>
      <c r="C336" s="178" t="s">
        <v>1252</v>
      </c>
      <c r="D336" s="178" t="s">
        <v>300</v>
      </c>
      <c r="E336" s="179" t="s">
        <v>6414</v>
      </c>
      <c r="F336" s="180" t="s">
        <v>6415</v>
      </c>
      <c r="G336" s="181" t="s">
        <v>706</v>
      </c>
      <c r="H336" s="182">
        <v>27</v>
      </c>
      <c r="I336" s="183"/>
      <c r="J336" s="182">
        <f t="shared" si="100"/>
        <v>0</v>
      </c>
      <c r="K336" s="180" t="s">
        <v>1</v>
      </c>
      <c r="L336" s="184"/>
      <c r="M336" s="185" t="s">
        <v>1</v>
      </c>
      <c r="N336" s="186" t="s">
        <v>42</v>
      </c>
      <c r="P336" s="146">
        <f t="shared" si="101"/>
        <v>0</v>
      </c>
      <c r="Q336" s="146">
        <v>0</v>
      </c>
      <c r="R336" s="146">
        <f t="shared" si="102"/>
        <v>0</v>
      </c>
      <c r="S336" s="146">
        <v>0</v>
      </c>
      <c r="T336" s="147">
        <f t="shared" si="103"/>
        <v>0</v>
      </c>
      <c r="AR336" s="148" t="s">
        <v>304</v>
      </c>
      <c r="AT336" s="148" t="s">
        <v>300</v>
      </c>
      <c r="AU336" s="148" t="s">
        <v>85</v>
      </c>
      <c r="AY336" s="17" t="s">
        <v>262</v>
      </c>
      <c r="BE336" s="149">
        <f t="shared" si="104"/>
        <v>0</v>
      </c>
      <c r="BF336" s="149">
        <f t="shared" si="105"/>
        <v>0</v>
      </c>
      <c r="BG336" s="149">
        <f t="shared" si="106"/>
        <v>0</v>
      </c>
      <c r="BH336" s="149">
        <f t="shared" si="107"/>
        <v>0</v>
      </c>
      <c r="BI336" s="149">
        <f t="shared" si="108"/>
        <v>0</v>
      </c>
      <c r="BJ336" s="17" t="s">
        <v>85</v>
      </c>
      <c r="BK336" s="149">
        <f t="shared" si="109"/>
        <v>0</v>
      </c>
      <c r="BL336" s="17" t="s">
        <v>268</v>
      </c>
      <c r="BM336" s="148" t="s">
        <v>6416</v>
      </c>
    </row>
    <row r="337" spans="2:65" s="1" customFormat="1" ht="16.5" customHeight="1">
      <c r="B337" s="32"/>
      <c r="C337" s="178" t="s">
        <v>1261</v>
      </c>
      <c r="D337" s="178" t="s">
        <v>300</v>
      </c>
      <c r="E337" s="179" t="s">
        <v>6417</v>
      </c>
      <c r="F337" s="180" t="s">
        <v>6418</v>
      </c>
      <c r="G337" s="181" t="s">
        <v>706</v>
      </c>
      <c r="H337" s="182">
        <v>25</v>
      </c>
      <c r="I337" s="183"/>
      <c r="J337" s="182">
        <f t="shared" si="100"/>
        <v>0</v>
      </c>
      <c r="K337" s="180" t="s">
        <v>1</v>
      </c>
      <c r="L337" s="184"/>
      <c r="M337" s="185" t="s">
        <v>1</v>
      </c>
      <c r="N337" s="186" t="s">
        <v>42</v>
      </c>
      <c r="P337" s="146">
        <f t="shared" si="101"/>
        <v>0</v>
      </c>
      <c r="Q337" s="146">
        <v>0</v>
      </c>
      <c r="R337" s="146">
        <f t="shared" si="102"/>
        <v>0</v>
      </c>
      <c r="S337" s="146">
        <v>0</v>
      </c>
      <c r="T337" s="147">
        <f t="shared" si="103"/>
        <v>0</v>
      </c>
      <c r="AR337" s="148" t="s">
        <v>304</v>
      </c>
      <c r="AT337" s="148" t="s">
        <v>300</v>
      </c>
      <c r="AU337" s="148" t="s">
        <v>85</v>
      </c>
      <c r="AY337" s="17" t="s">
        <v>262</v>
      </c>
      <c r="BE337" s="149">
        <f t="shared" si="104"/>
        <v>0</v>
      </c>
      <c r="BF337" s="149">
        <f t="shared" si="105"/>
        <v>0</v>
      </c>
      <c r="BG337" s="149">
        <f t="shared" si="106"/>
        <v>0</v>
      </c>
      <c r="BH337" s="149">
        <f t="shared" si="107"/>
        <v>0</v>
      </c>
      <c r="BI337" s="149">
        <f t="shared" si="108"/>
        <v>0</v>
      </c>
      <c r="BJ337" s="17" t="s">
        <v>85</v>
      </c>
      <c r="BK337" s="149">
        <f t="shared" si="109"/>
        <v>0</v>
      </c>
      <c r="BL337" s="17" t="s">
        <v>268</v>
      </c>
      <c r="BM337" s="148" t="s">
        <v>6419</v>
      </c>
    </row>
    <row r="338" spans="2:65" s="1" customFormat="1" ht="16.5" customHeight="1">
      <c r="B338" s="32"/>
      <c r="C338" s="178" t="s">
        <v>1269</v>
      </c>
      <c r="D338" s="178" t="s">
        <v>300</v>
      </c>
      <c r="E338" s="179" t="s">
        <v>6420</v>
      </c>
      <c r="F338" s="180" t="s">
        <v>6421</v>
      </c>
      <c r="G338" s="181" t="s">
        <v>706</v>
      </c>
      <c r="H338" s="182">
        <v>25</v>
      </c>
      <c r="I338" s="183"/>
      <c r="J338" s="182">
        <f t="shared" si="100"/>
        <v>0</v>
      </c>
      <c r="K338" s="180" t="s">
        <v>1</v>
      </c>
      <c r="L338" s="184"/>
      <c r="M338" s="185" t="s">
        <v>1</v>
      </c>
      <c r="N338" s="186" t="s">
        <v>42</v>
      </c>
      <c r="P338" s="146">
        <f t="shared" si="101"/>
        <v>0</v>
      </c>
      <c r="Q338" s="146">
        <v>0</v>
      </c>
      <c r="R338" s="146">
        <f t="shared" si="102"/>
        <v>0</v>
      </c>
      <c r="S338" s="146">
        <v>0</v>
      </c>
      <c r="T338" s="147">
        <f t="shared" si="103"/>
        <v>0</v>
      </c>
      <c r="AR338" s="148" t="s">
        <v>304</v>
      </c>
      <c r="AT338" s="148" t="s">
        <v>300</v>
      </c>
      <c r="AU338" s="148" t="s">
        <v>85</v>
      </c>
      <c r="AY338" s="17" t="s">
        <v>262</v>
      </c>
      <c r="BE338" s="149">
        <f t="shared" si="104"/>
        <v>0</v>
      </c>
      <c r="BF338" s="149">
        <f t="shared" si="105"/>
        <v>0</v>
      </c>
      <c r="BG338" s="149">
        <f t="shared" si="106"/>
        <v>0</v>
      </c>
      <c r="BH338" s="149">
        <f t="shared" si="107"/>
        <v>0</v>
      </c>
      <c r="BI338" s="149">
        <f t="shared" si="108"/>
        <v>0</v>
      </c>
      <c r="BJ338" s="17" t="s">
        <v>85</v>
      </c>
      <c r="BK338" s="149">
        <f t="shared" si="109"/>
        <v>0</v>
      </c>
      <c r="BL338" s="17" t="s">
        <v>268</v>
      </c>
      <c r="BM338" s="148" t="s">
        <v>6422</v>
      </c>
    </row>
    <row r="339" spans="2:65" s="1" customFormat="1" ht="16.5" customHeight="1">
      <c r="B339" s="32"/>
      <c r="C339" s="178" t="s">
        <v>1273</v>
      </c>
      <c r="D339" s="178" t="s">
        <v>300</v>
      </c>
      <c r="E339" s="179" t="s">
        <v>6423</v>
      </c>
      <c r="F339" s="180" t="s">
        <v>6424</v>
      </c>
      <c r="G339" s="181" t="s">
        <v>706</v>
      </c>
      <c r="H339" s="182">
        <v>25</v>
      </c>
      <c r="I339" s="183"/>
      <c r="J339" s="182">
        <f t="shared" si="100"/>
        <v>0</v>
      </c>
      <c r="K339" s="180" t="s">
        <v>1</v>
      </c>
      <c r="L339" s="184"/>
      <c r="M339" s="185" t="s">
        <v>1</v>
      </c>
      <c r="N339" s="186" t="s">
        <v>42</v>
      </c>
      <c r="P339" s="146">
        <f t="shared" si="101"/>
        <v>0</v>
      </c>
      <c r="Q339" s="146">
        <v>0</v>
      </c>
      <c r="R339" s="146">
        <f t="shared" si="102"/>
        <v>0</v>
      </c>
      <c r="S339" s="146">
        <v>0</v>
      </c>
      <c r="T339" s="147">
        <f t="shared" si="103"/>
        <v>0</v>
      </c>
      <c r="AR339" s="148" t="s">
        <v>304</v>
      </c>
      <c r="AT339" s="148" t="s">
        <v>300</v>
      </c>
      <c r="AU339" s="148" t="s">
        <v>85</v>
      </c>
      <c r="AY339" s="17" t="s">
        <v>262</v>
      </c>
      <c r="BE339" s="149">
        <f t="shared" si="104"/>
        <v>0</v>
      </c>
      <c r="BF339" s="149">
        <f t="shared" si="105"/>
        <v>0</v>
      </c>
      <c r="BG339" s="149">
        <f t="shared" si="106"/>
        <v>0</v>
      </c>
      <c r="BH339" s="149">
        <f t="shared" si="107"/>
        <v>0</v>
      </c>
      <c r="BI339" s="149">
        <f t="shared" si="108"/>
        <v>0</v>
      </c>
      <c r="BJ339" s="17" t="s">
        <v>85</v>
      </c>
      <c r="BK339" s="149">
        <f t="shared" si="109"/>
        <v>0</v>
      </c>
      <c r="BL339" s="17" t="s">
        <v>268</v>
      </c>
      <c r="BM339" s="148" t="s">
        <v>6425</v>
      </c>
    </row>
    <row r="340" spans="2:65" s="1" customFormat="1" ht="16.5" customHeight="1">
      <c r="B340" s="32"/>
      <c r="C340" s="178" t="s">
        <v>1292</v>
      </c>
      <c r="D340" s="178" t="s">
        <v>300</v>
      </c>
      <c r="E340" s="179" t="s">
        <v>6426</v>
      </c>
      <c r="F340" s="180" t="s">
        <v>6427</v>
      </c>
      <c r="G340" s="181" t="s">
        <v>706</v>
      </c>
      <c r="H340" s="182">
        <v>25</v>
      </c>
      <c r="I340" s="183"/>
      <c r="J340" s="182">
        <f t="shared" si="100"/>
        <v>0</v>
      </c>
      <c r="K340" s="180" t="s">
        <v>1</v>
      </c>
      <c r="L340" s="184"/>
      <c r="M340" s="185" t="s">
        <v>1</v>
      </c>
      <c r="N340" s="186" t="s">
        <v>42</v>
      </c>
      <c r="P340" s="146">
        <f t="shared" si="101"/>
        <v>0</v>
      </c>
      <c r="Q340" s="146">
        <v>0</v>
      </c>
      <c r="R340" s="146">
        <f t="shared" si="102"/>
        <v>0</v>
      </c>
      <c r="S340" s="146">
        <v>0</v>
      </c>
      <c r="T340" s="147">
        <f t="shared" si="103"/>
        <v>0</v>
      </c>
      <c r="AR340" s="148" t="s">
        <v>304</v>
      </c>
      <c r="AT340" s="148" t="s">
        <v>300</v>
      </c>
      <c r="AU340" s="148" t="s">
        <v>85</v>
      </c>
      <c r="AY340" s="17" t="s">
        <v>262</v>
      </c>
      <c r="BE340" s="149">
        <f t="shared" si="104"/>
        <v>0</v>
      </c>
      <c r="BF340" s="149">
        <f t="shared" si="105"/>
        <v>0</v>
      </c>
      <c r="BG340" s="149">
        <f t="shared" si="106"/>
        <v>0</v>
      </c>
      <c r="BH340" s="149">
        <f t="shared" si="107"/>
        <v>0</v>
      </c>
      <c r="BI340" s="149">
        <f t="shared" si="108"/>
        <v>0</v>
      </c>
      <c r="BJ340" s="17" t="s">
        <v>85</v>
      </c>
      <c r="BK340" s="149">
        <f t="shared" si="109"/>
        <v>0</v>
      </c>
      <c r="BL340" s="17" t="s">
        <v>268</v>
      </c>
      <c r="BM340" s="148" t="s">
        <v>6428</v>
      </c>
    </row>
    <row r="341" spans="2:65" s="1" customFormat="1" ht="16.5" customHeight="1">
      <c r="B341" s="32"/>
      <c r="C341" s="178" t="s">
        <v>1310</v>
      </c>
      <c r="D341" s="178" t="s">
        <v>300</v>
      </c>
      <c r="E341" s="179" t="s">
        <v>6429</v>
      </c>
      <c r="F341" s="180" t="s">
        <v>6430</v>
      </c>
      <c r="G341" s="181" t="s">
        <v>706</v>
      </c>
      <c r="H341" s="182">
        <v>24</v>
      </c>
      <c r="I341" s="183"/>
      <c r="J341" s="182">
        <f t="shared" si="100"/>
        <v>0</v>
      </c>
      <c r="K341" s="180" t="s">
        <v>1</v>
      </c>
      <c r="L341" s="184"/>
      <c r="M341" s="185" t="s">
        <v>1</v>
      </c>
      <c r="N341" s="186" t="s">
        <v>42</v>
      </c>
      <c r="P341" s="146">
        <f t="shared" si="101"/>
        <v>0</v>
      </c>
      <c r="Q341" s="146">
        <v>0</v>
      </c>
      <c r="R341" s="146">
        <f t="shared" si="102"/>
        <v>0</v>
      </c>
      <c r="S341" s="146">
        <v>0</v>
      </c>
      <c r="T341" s="147">
        <f t="shared" si="103"/>
        <v>0</v>
      </c>
      <c r="AR341" s="148" t="s">
        <v>304</v>
      </c>
      <c r="AT341" s="148" t="s">
        <v>300</v>
      </c>
      <c r="AU341" s="148" t="s">
        <v>85</v>
      </c>
      <c r="AY341" s="17" t="s">
        <v>262</v>
      </c>
      <c r="BE341" s="149">
        <f t="shared" si="104"/>
        <v>0</v>
      </c>
      <c r="BF341" s="149">
        <f t="shared" si="105"/>
        <v>0</v>
      </c>
      <c r="BG341" s="149">
        <f t="shared" si="106"/>
        <v>0</v>
      </c>
      <c r="BH341" s="149">
        <f t="shared" si="107"/>
        <v>0</v>
      </c>
      <c r="BI341" s="149">
        <f t="shared" si="108"/>
        <v>0</v>
      </c>
      <c r="BJ341" s="17" t="s">
        <v>85</v>
      </c>
      <c r="BK341" s="149">
        <f t="shared" si="109"/>
        <v>0</v>
      </c>
      <c r="BL341" s="17" t="s">
        <v>268</v>
      </c>
      <c r="BM341" s="148" t="s">
        <v>6431</v>
      </c>
    </row>
    <row r="342" spans="2:65" s="1" customFormat="1" ht="16.5" customHeight="1">
      <c r="B342" s="32"/>
      <c r="C342" s="178" t="s">
        <v>1314</v>
      </c>
      <c r="D342" s="178" t="s">
        <v>300</v>
      </c>
      <c r="E342" s="179" t="s">
        <v>6432</v>
      </c>
      <c r="F342" s="180" t="s">
        <v>6433</v>
      </c>
      <c r="G342" s="181" t="s">
        <v>706</v>
      </c>
      <c r="H342" s="182">
        <v>12</v>
      </c>
      <c r="I342" s="183"/>
      <c r="J342" s="182">
        <f t="shared" si="100"/>
        <v>0</v>
      </c>
      <c r="K342" s="180" t="s">
        <v>1</v>
      </c>
      <c r="L342" s="184"/>
      <c r="M342" s="185" t="s">
        <v>1</v>
      </c>
      <c r="N342" s="186" t="s">
        <v>42</v>
      </c>
      <c r="P342" s="146">
        <f t="shared" si="101"/>
        <v>0</v>
      </c>
      <c r="Q342" s="146">
        <v>0</v>
      </c>
      <c r="R342" s="146">
        <f t="shared" si="102"/>
        <v>0</v>
      </c>
      <c r="S342" s="146">
        <v>0</v>
      </c>
      <c r="T342" s="147">
        <f t="shared" si="103"/>
        <v>0</v>
      </c>
      <c r="AR342" s="148" t="s">
        <v>304</v>
      </c>
      <c r="AT342" s="148" t="s">
        <v>300</v>
      </c>
      <c r="AU342" s="148" t="s">
        <v>85</v>
      </c>
      <c r="AY342" s="17" t="s">
        <v>262</v>
      </c>
      <c r="BE342" s="149">
        <f t="shared" si="104"/>
        <v>0</v>
      </c>
      <c r="BF342" s="149">
        <f t="shared" si="105"/>
        <v>0</v>
      </c>
      <c r="BG342" s="149">
        <f t="shared" si="106"/>
        <v>0</v>
      </c>
      <c r="BH342" s="149">
        <f t="shared" si="107"/>
        <v>0</v>
      </c>
      <c r="BI342" s="149">
        <f t="shared" si="108"/>
        <v>0</v>
      </c>
      <c r="BJ342" s="17" t="s">
        <v>85</v>
      </c>
      <c r="BK342" s="149">
        <f t="shared" si="109"/>
        <v>0</v>
      </c>
      <c r="BL342" s="17" t="s">
        <v>268</v>
      </c>
      <c r="BM342" s="148" t="s">
        <v>6434</v>
      </c>
    </row>
    <row r="343" spans="2:65" s="1" customFormat="1" ht="16.5" customHeight="1">
      <c r="B343" s="32"/>
      <c r="C343" s="178" t="s">
        <v>1344</v>
      </c>
      <c r="D343" s="178" t="s">
        <v>300</v>
      </c>
      <c r="E343" s="179" t="s">
        <v>6435</v>
      </c>
      <c r="F343" s="180" t="s">
        <v>6436</v>
      </c>
      <c r="G343" s="181" t="s">
        <v>706</v>
      </c>
      <c r="H343" s="182">
        <v>25</v>
      </c>
      <c r="I343" s="183"/>
      <c r="J343" s="182">
        <f t="shared" si="100"/>
        <v>0</v>
      </c>
      <c r="K343" s="180" t="s">
        <v>1</v>
      </c>
      <c r="L343" s="184"/>
      <c r="M343" s="185" t="s">
        <v>1</v>
      </c>
      <c r="N343" s="186" t="s">
        <v>42</v>
      </c>
      <c r="P343" s="146">
        <f t="shared" si="101"/>
        <v>0</v>
      </c>
      <c r="Q343" s="146">
        <v>0</v>
      </c>
      <c r="R343" s="146">
        <f t="shared" si="102"/>
        <v>0</v>
      </c>
      <c r="S343" s="146">
        <v>0</v>
      </c>
      <c r="T343" s="147">
        <f t="shared" si="103"/>
        <v>0</v>
      </c>
      <c r="AR343" s="148" t="s">
        <v>304</v>
      </c>
      <c r="AT343" s="148" t="s">
        <v>300</v>
      </c>
      <c r="AU343" s="148" t="s">
        <v>85</v>
      </c>
      <c r="AY343" s="17" t="s">
        <v>262</v>
      </c>
      <c r="BE343" s="149">
        <f t="shared" si="104"/>
        <v>0</v>
      </c>
      <c r="BF343" s="149">
        <f t="shared" si="105"/>
        <v>0</v>
      </c>
      <c r="BG343" s="149">
        <f t="shared" si="106"/>
        <v>0</v>
      </c>
      <c r="BH343" s="149">
        <f t="shared" si="107"/>
        <v>0</v>
      </c>
      <c r="BI343" s="149">
        <f t="shared" si="108"/>
        <v>0</v>
      </c>
      <c r="BJ343" s="17" t="s">
        <v>85</v>
      </c>
      <c r="BK343" s="149">
        <f t="shared" si="109"/>
        <v>0</v>
      </c>
      <c r="BL343" s="17" t="s">
        <v>268</v>
      </c>
      <c r="BM343" s="148" t="s">
        <v>6437</v>
      </c>
    </row>
    <row r="344" spans="2:65" s="1" customFormat="1" ht="16.5" customHeight="1">
      <c r="B344" s="32"/>
      <c r="C344" s="178" t="s">
        <v>1348</v>
      </c>
      <c r="D344" s="178" t="s">
        <v>300</v>
      </c>
      <c r="E344" s="179" t="s">
        <v>6438</v>
      </c>
      <c r="F344" s="180" t="s">
        <v>6439</v>
      </c>
      <c r="G344" s="181" t="s">
        <v>706</v>
      </c>
      <c r="H344" s="182">
        <v>14</v>
      </c>
      <c r="I344" s="183"/>
      <c r="J344" s="182">
        <f t="shared" si="100"/>
        <v>0</v>
      </c>
      <c r="K344" s="180" t="s">
        <v>1</v>
      </c>
      <c r="L344" s="184"/>
      <c r="M344" s="185" t="s">
        <v>1</v>
      </c>
      <c r="N344" s="186" t="s">
        <v>42</v>
      </c>
      <c r="P344" s="146">
        <f t="shared" si="101"/>
        <v>0</v>
      </c>
      <c r="Q344" s="146">
        <v>0</v>
      </c>
      <c r="R344" s="146">
        <f t="shared" si="102"/>
        <v>0</v>
      </c>
      <c r="S344" s="146">
        <v>0</v>
      </c>
      <c r="T344" s="147">
        <f t="shared" si="103"/>
        <v>0</v>
      </c>
      <c r="AR344" s="148" t="s">
        <v>304</v>
      </c>
      <c r="AT344" s="148" t="s">
        <v>300</v>
      </c>
      <c r="AU344" s="148" t="s">
        <v>85</v>
      </c>
      <c r="AY344" s="17" t="s">
        <v>262</v>
      </c>
      <c r="BE344" s="149">
        <f t="shared" si="104"/>
        <v>0</v>
      </c>
      <c r="BF344" s="149">
        <f t="shared" si="105"/>
        <v>0</v>
      </c>
      <c r="BG344" s="149">
        <f t="shared" si="106"/>
        <v>0</v>
      </c>
      <c r="BH344" s="149">
        <f t="shared" si="107"/>
        <v>0</v>
      </c>
      <c r="BI344" s="149">
        <f t="shared" si="108"/>
        <v>0</v>
      </c>
      <c r="BJ344" s="17" t="s">
        <v>85</v>
      </c>
      <c r="BK344" s="149">
        <f t="shared" si="109"/>
        <v>0</v>
      </c>
      <c r="BL344" s="17" t="s">
        <v>268</v>
      </c>
      <c r="BM344" s="148" t="s">
        <v>6440</v>
      </c>
    </row>
    <row r="345" spans="2:65" s="1" customFormat="1" ht="16.5" customHeight="1">
      <c r="B345" s="32"/>
      <c r="C345" s="178" t="s">
        <v>1352</v>
      </c>
      <c r="D345" s="178" t="s">
        <v>300</v>
      </c>
      <c r="E345" s="179" t="s">
        <v>6441</v>
      </c>
      <c r="F345" s="180" t="s">
        <v>6442</v>
      </c>
      <c r="G345" s="181" t="s">
        <v>706</v>
      </c>
      <c r="H345" s="182">
        <v>10</v>
      </c>
      <c r="I345" s="183"/>
      <c r="J345" s="182">
        <f t="shared" si="100"/>
        <v>0</v>
      </c>
      <c r="K345" s="180" t="s">
        <v>1</v>
      </c>
      <c r="L345" s="184"/>
      <c r="M345" s="185" t="s">
        <v>1</v>
      </c>
      <c r="N345" s="186" t="s">
        <v>42</v>
      </c>
      <c r="P345" s="146">
        <f t="shared" si="101"/>
        <v>0</v>
      </c>
      <c r="Q345" s="146">
        <v>0</v>
      </c>
      <c r="R345" s="146">
        <f t="shared" si="102"/>
        <v>0</v>
      </c>
      <c r="S345" s="146">
        <v>0</v>
      </c>
      <c r="T345" s="147">
        <f t="shared" si="103"/>
        <v>0</v>
      </c>
      <c r="AR345" s="148" t="s">
        <v>304</v>
      </c>
      <c r="AT345" s="148" t="s">
        <v>300</v>
      </c>
      <c r="AU345" s="148" t="s">
        <v>85</v>
      </c>
      <c r="AY345" s="17" t="s">
        <v>262</v>
      </c>
      <c r="BE345" s="149">
        <f t="shared" si="104"/>
        <v>0</v>
      </c>
      <c r="BF345" s="149">
        <f t="shared" si="105"/>
        <v>0</v>
      </c>
      <c r="BG345" s="149">
        <f t="shared" si="106"/>
        <v>0</v>
      </c>
      <c r="BH345" s="149">
        <f t="shared" si="107"/>
        <v>0</v>
      </c>
      <c r="BI345" s="149">
        <f t="shared" si="108"/>
        <v>0</v>
      </c>
      <c r="BJ345" s="17" t="s">
        <v>85</v>
      </c>
      <c r="BK345" s="149">
        <f t="shared" si="109"/>
        <v>0</v>
      </c>
      <c r="BL345" s="17" t="s">
        <v>268</v>
      </c>
      <c r="BM345" s="148" t="s">
        <v>6443</v>
      </c>
    </row>
    <row r="346" spans="2:65" s="1" customFormat="1" ht="16.5" customHeight="1">
      <c r="B346" s="32"/>
      <c r="C346" s="178" t="s">
        <v>1357</v>
      </c>
      <c r="D346" s="178" t="s">
        <v>300</v>
      </c>
      <c r="E346" s="179" t="s">
        <v>6444</v>
      </c>
      <c r="F346" s="180" t="s">
        <v>6445</v>
      </c>
      <c r="G346" s="181" t="s">
        <v>706</v>
      </c>
      <c r="H346" s="182">
        <v>25</v>
      </c>
      <c r="I346" s="183"/>
      <c r="J346" s="182">
        <f t="shared" si="100"/>
        <v>0</v>
      </c>
      <c r="K346" s="180" t="s">
        <v>1</v>
      </c>
      <c r="L346" s="184"/>
      <c r="M346" s="185" t="s">
        <v>1</v>
      </c>
      <c r="N346" s="186" t="s">
        <v>42</v>
      </c>
      <c r="P346" s="146">
        <f t="shared" si="101"/>
        <v>0</v>
      </c>
      <c r="Q346" s="146">
        <v>0</v>
      </c>
      <c r="R346" s="146">
        <f t="shared" si="102"/>
        <v>0</v>
      </c>
      <c r="S346" s="146">
        <v>0</v>
      </c>
      <c r="T346" s="147">
        <f t="shared" si="103"/>
        <v>0</v>
      </c>
      <c r="AR346" s="148" t="s">
        <v>304</v>
      </c>
      <c r="AT346" s="148" t="s">
        <v>300</v>
      </c>
      <c r="AU346" s="148" t="s">
        <v>85</v>
      </c>
      <c r="AY346" s="17" t="s">
        <v>262</v>
      </c>
      <c r="BE346" s="149">
        <f t="shared" si="104"/>
        <v>0</v>
      </c>
      <c r="BF346" s="149">
        <f t="shared" si="105"/>
        <v>0</v>
      </c>
      <c r="BG346" s="149">
        <f t="shared" si="106"/>
        <v>0</v>
      </c>
      <c r="BH346" s="149">
        <f t="shared" si="107"/>
        <v>0</v>
      </c>
      <c r="BI346" s="149">
        <f t="shared" si="108"/>
        <v>0</v>
      </c>
      <c r="BJ346" s="17" t="s">
        <v>85</v>
      </c>
      <c r="BK346" s="149">
        <f t="shared" si="109"/>
        <v>0</v>
      </c>
      <c r="BL346" s="17" t="s">
        <v>268</v>
      </c>
      <c r="BM346" s="148" t="s">
        <v>6446</v>
      </c>
    </row>
    <row r="347" spans="2:65" s="1" customFormat="1" ht="16.5" customHeight="1">
      <c r="B347" s="32"/>
      <c r="C347" s="178" t="s">
        <v>1361</v>
      </c>
      <c r="D347" s="178" t="s">
        <v>300</v>
      </c>
      <c r="E347" s="179" t="s">
        <v>6447</v>
      </c>
      <c r="F347" s="180" t="s">
        <v>6448</v>
      </c>
      <c r="G347" s="181" t="s">
        <v>706</v>
      </c>
      <c r="H347" s="182">
        <v>64</v>
      </c>
      <c r="I347" s="183"/>
      <c r="J347" s="182">
        <f t="shared" si="100"/>
        <v>0</v>
      </c>
      <c r="K347" s="180" t="s">
        <v>1</v>
      </c>
      <c r="L347" s="184"/>
      <c r="M347" s="185" t="s">
        <v>1</v>
      </c>
      <c r="N347" s="186" t="s">
        <v>42</v>
      </c>
      <c r="P347" s="146">
        <f t="shared" si="101"/>
        <v>0</v>
      </c>
      <c r="Q347" s="146">
        <v>0</v>
      </c>
      <c r="R347" s="146">
        <f t="shared" si="102"/>
        <v>0</v>
      </c>
      <c r="S347" s="146">
        <v>0</v>
      </c>
      <c r="T347" s="147">
        <f t="shared" si="103"/>
        <v>0</v>
      </c>
      <c r="AR347" s="148" t="s">
        <v>304</v>
      </c>
      <c r="AT347" s="148" t="s">
        <v>300</v>
      </c>
      <c r="AU347" s="148" t="s">
        <v>85</v>
      </c>
      <c r="AY347" s="17" t="s">
        <v>262</v>
      </c>
      <c r="BE347" s="149">
        <f t="shared" si="104"/>
        <v>0</v>
      </c>
      <c r="BF347" s="149">
        <f t="shared" si="105"/>
        <v>0</v>
      </c>
      <c r="BG347" s="149">
        <f t="shared" si="106"/>
        <v>0</v>
      </c>
      <c r="BH347" s="149">
        <f t="shared" si="107"/>
        <v>0</v>
      </c>
      <c r="BI347" s="149">
        <f t="shared" si="108"/>
        <v>0</v>
      </c>
      <c r="BJ347" s="17" t="s">
        <v>85</v>
      </c>
      <c r="BK347" s="149">
        <f t="shared" si="109"/>
        <v>0</v>
      </c>
      <c r="BL347" s="17" t="s">
        <v>268</v>
      </c>
      <c r="BM347" s="148" t="s">
        <v>6449</v>
      </c>
    </row>
    <row r="348" spans="2:65" s="1" customFormat="1" ht="24.2" customHeight="1">
      <c r="B348" s="32"/>
      <c r="C348" s="138" t="s">
        <v>1367</v>
      </c>
      <c r="D348" s="138" t="s">
        <v>264</v>
      </c>
      <c r="E348" s="139" t="s">
        <v>6450</v>
      </c>
      <c r="F348" s="140" t="s">
        <v>6451</v>
      </c>
      <c r="G348" s="141" t="s">
        <v>152</v>
      </c>
      <c r="H348" s="142">
        <v>62</v>
      </c>
      <c r="I348" s="143"/>
      <c r="J348" s="142">
        <f t="shared" si="100"/>
        <v>0</v>
      </c>
      <c r="K348" s="140" t="s">
        <v>1</v>
      </c>
      <c r="L348" s="32"/>
      <c r="M348" s="144" t="s">
        <v>1</v>
      </c>
      <c r="N348" s="145" t="s">
        <v>42</v>
      </c>
      <c r="P348" s="146">
        <f t="shared" si="101"/>
        <v>0</v>
      </c>
      <c r="Q348" s="146">
        <v>0</v>
      </c>
      <c r="R348" s="146">
        <f t="shared" si="102"/>
        <v>0</v>
      </c>
      <c r="S348" s="146">
        <v>0</v>
      </c>
      <c r="T348" s="147">
        <f t="shared" si="103"/>
        <v>0</v>
      </c>
      <c r="AR348" s="148" t="s">
        <v>268</v>
      </c>
      <c r="AT348" s="148" t="s">
        <v>264</v>
      </c>
      <c r="AU348" s="148" t="s">
        <v>85</v>
      </c>
      <c r="AY348" s="17" t="s">
        <v>262</v>
      </c>
      <c r="BE348" s="149">
        <f t="shared" si="104"/>
        <v>0</v>
      </c>
      <c r="BF348" s="149">
        <f t="shared" si="105"/>
        <v>0</v>
      </c>
      <c r="BG348" s="149">
        <f t="shared" si="106"/>
        <v>0</v>
      </c>
      <c r="BH348" s="149">
        <f t="shared" si="107"/>
        <v>0</v>
      </c>
      <c r="BI348" s="149">
        <f t="shared" si="108"/>
        <v>0</v>
      </c>
      <c r="BJ348" s="17" t="s">
        <v>85</v>
      </c>
      <c r="BK348" s="149">
        <f t="shared" si="109"/>
        <v>0</v>
      </c>
      <c r="BL348" s="17" t="s">
        <v>268</v>
      </c>
      <c r="BM348" s="148" t="s">
        <v>6452</v>
      </c>
    </row>
    <row r="349" spans="2:65" s="1" customFormat="1" ht="37.9" customHeight="1">
      <c r="B349" s="32"/>
      <c r="C349" s="138" t="s">
        <v>1371</v>
      </c>
      <c r="D349" s="138" t="s">
        <v>264</v>
      </c>
      <c r="E349" s="139" t="s">
        <v>6453</v>
      </c>
      <c r="F349" s="140" t="s">
        <v>6454</v>
      </c>
      <c r="G349" s="141" t="s">
        <v>152</v>
      </c>
      <c r="H349" s="142">
        <v>62</v>
      </c>
      <c r="I349" s="143"/>
      <c r="J349" s="142">
        <f t="shared" si="100"/>
        <v>0</v>
      </c>
      <c r="K349" s="140" t="s">
        <v>1</v>
      </c>
      <c r="L349" s="32"/>
      <c r="M349" s="144" t="s">
        <v>1</v>
      </c>
      <c r="N349" s="145" t="s">
        <v>42</v>
      </c>
      <c r="P349" s="146">
        <f t="shared" si="101"/>
        <v>0</v>
      </c>
      <c r="Q349" s="146">
        <v>0</v>
      </c>
      <c r="R349" s="146">
        <f t="shared" si="102"/>
        <v>0</v>
      </c>
      <c r="S349" s="146">
        <v>0</v>
      </c>
      <c r="T349" s="147">
        <f t="shared" si="103"/>
        <v>0</v>
      </c>
      <c r="AR349" s="148" t="s">
        <v>268</v>
      </c>
      <c r="AT349" s="148" t="s">
        <v>264</v>
      </c>
      <c r="AU349" s="148" t="s">
        <v>85</v>
      </c>
      <c r="AY349" s="17" t="s">
        <v>262</v>
      </c>
      <c r="BE349" s="149">
        <f t="shared" si="104"/>
        <v>0</v>
      </c>
      <c r="BF349" s="149">
        <f t="shared" si="105"/>
        <v>0</v>
      </c>
      <c r="BG349" s="149">
        <f t="shared" si="106"/>
        <v>0</v>
      </c>
      <c r="BH349" s="149">
        <f t="shared" si="107"/>
        <v>0</v>
      </c>
      <c r="BI349" s="149">
        <f t="shared" si="108"/>
        <v>0</v>
      </c>
      <c r="BJ349" s="17" t="s">
        <v>85</v>
      </c>
      <c r="BK349" s="149">
        <f t="shared" si="109"/>
        <v>0</v>
      </c>
      <c r="BL349" s="17" t="s">
        <v>268</v>
      </c>
      <c r="BM349" s="148" t="s">
        <v>6455</v>
      </c>
    </row>
    <row r="350" spans="2:65" s="1" customFormat="1" ht="37.9" customHeight="1">
      <c r="B350" s="32"/>
      <c r="C350" s="138" t="s">
        <v>1376</v>
      </c>
      <c r="D350" s="138" t="s">
        <v>264</v>
      </c>
      <c r="E350" s="139" t="s">
        <v>6456</v>
      </c>
      <c r="F350" s="140" t="s">
        <v>6363</v>
      </c>
      <c r="G350" s="141" t="s">
        <v>303</v>
      </c>
      <c r="H350" s="142">
        <v>0.01</v>
      </c>
      <c r="I350" s="143"/>
      <c r="J350" s="142">
        <f t="shared" si="100"/>
        <v>0</v>
      </c>
      <c r="K350" s="140" t="s">
        <v>1</v>
      </c>
      <c r="L350" s="32"/>
      <c r="M350" s="144" t="s">
        <v>1</v>
      </c>
      <c r="N350" s="145" t="s">
        <v>42</v>
      </c>
      <c r="P350" s="146">
        <f t="shared" si="101"/>
        <v>0</v>
      </c>
      <c r="Q350" s="146">
        <v>0</v>
      </c>
      <c r="R350" s="146">
        <f t="shared" si="102"/>
        <v>0</v>
      </c>
      <c r="S350" s="146">
        <v>0</v>
      </c>
      <c r="T350" s="147">
        <f t="shared" si="103"/>
        <v>0</v>
      </c>
      <c r="AR350" s="148" t="s">
        <v>268</v>
      </c>
      <c r="AT350" s="148" t="s">
        <v>264</v>
      </c>
      <c r="AU350" s="148" t="s">
        <v>85</v>
      </c>
      <c r="AY350" s="17" t="s">
        <v>262</v>
      </c>
      <c r="BE350" s="149">
        <f t="shared" si="104"/>
        <v>0</v>
      </c>
      <c r="BF350" s="149">
        <f t="shared" si="105"/>
        <v>0</v>
      </c>
      <c r="BG350" s="149">
        <f t="shared" si="106"/>
        <v>0</v>
      </c>
      <c r="BH350" s="149">
        <f t="shared" si="107"/>
        <v>0</v>
      </c>
      <c r="BI350" s="149">
        <f t="shared" si="108"/>
        <v>0</v>
      </c>
      <c r="BJ350" s="17" t="s">
        <v>85</v>
      </c>
      <c r="BK350" s="149">
        <f t="shared" si="109"/>
        <v>0</v>
      </c>
      <c r="BL350" s="17" t="s">
        <v>268</v>
      </c>
      <c r="BM350" s="148" t="s">
        <v>6457</v>
      </c>
    </row>
    <row r="351" spans="2:65" s="1" customFormat="1" ht="16.5" customHeight="1">
      <c r="B351" s="32"/>
      <c r="C351" s="178" t="s">
        <v>1380</v>
      </c>
      <c r="D351" s="178" t="s">
        <v>300</v>
      </c>
      <c r="E351" s="179" t="s">
        <v>6458</v>
      </c>
      <c r="F351" s="180" t="s">
        <v>6367</v>
      </c>
      <c r="G351" s="181" t="s">
        <v>684</v>
      </c>
      <c r="H351" s="182">
        <v>638.6</v>
      </c>
      <c r="I351" s="183"/>
      <c r="J351" s="182">
        <f t="shared" si="100"/>
        <v>0</v>
      </c>
      <c r="K351" s="180" t="s">
        <v>1</v>
      </c>
      <c r="L351" s="184"/>
      <c r="M351" s="185" t="s">
        <v>1</v>
      </c>
      <c r="N351" s="186" t="s">
        <v>42</v>
      </c>
      <c r="P351" s="146">
        <f t="shared" si="101"/>
        <v>0</v>
      </c>
      <c r="Q351" s="146">
        <v>0</v>
      </c>
      <c r="R351" s="146">
        <f t="shared" si="102"/>
        <v>0</v>
      </c>
      <c r="S351" s="146">
        <v>0</v>
      </c>
      <c r="T351" s="147">
        <f t="shared" si="103"/>
        <v>0</v>
      </c>
      <c r="AR351" s="148" t="s">
        <v>304</v>
      </c>
      <c r="AT351" s="148" t="s">
        <v>300</v>
      </c>
      <c r="AU351" s="148" t="s">
        <v>85</v>
      </c>
      <c r="AY351" s="17" t="s">
        <v>262</v>
      </c>
      <c r="BE351" s="149">
        <f t="shared" si="104"/>
        <v>0</v>
      </c>
      <c r="BF351" s="149">
        <f t="shared" si="105"/>
        <v>0</v>
      </c>
      <c r="BG351" s="149">
        <f t="shared" si="106"/>
        <v>0</v>
      </c>
      <c r="BH351" s="149">
        <f t="shared" si="107"/>
        <v>0</v>
      </c>
      <c r="BI351" s="149">
        <f t="shared" si="108"/>
        <v>0</v>
      </c>
      <c r="BJ351" s="17" t="s">
        <v>85</v>
      </c>
      <c r="BK351" s="149">
        <f t="shared" si="109"/>
        <v>0</v>
      </c>
      <c r="BL351" s="17" t="s">
        <v>268</v>
      </c>
      <c r="BM351" s="148" t="s">
        <v>6459</v>
      </c>
    </row>
    <row r="352" spans="2:65" s="1" customFormat="1" ht="16.5" customHeight="1">
      <c r="B352" s="32"/>
      <c r="C352" s="138" t="s">
        <v>1384</v>
      </c>
      <c r="D352" s="138" t="s">
        <v>264</v>
      </c>
      <c r="E352" s="139" t="s">
        <v>6460</v>
      </c>
      <c r="F352" s="140" t="s">
        <v>6461</v>
      </c>
      <c r="G352" s="141" t="s">
        <v>152</v>
      </c>
      <c r="H352" s="142">
        <v>62</v>
      </c>
      <c r="I352" s="143"/>
      <c r="J352" s="142">
        <f t="shared" si="100"/>
        <v>0</v>
      </c>
      <c r="K352" s="140" t="s">
        <v>1</v>
      </c>
      <c r="L352" s="32"/>
      <c r="M352" s="144" t="s">
        <v>1</v>
      </c>
      <c r="N352" s="145" t="s">
        <v>42</v>
      </c>
      <c r="P352" s="146">
        <f t="shared" si="101"/>
        <v>0</v>
      </c>
      <c r="Q352" s="146">
        <v>0</v>
      </c>
      <c r="R352" s="146">
        <f t="shared" si="102"/>
        <v>0</v>
      </c>
      <c r="S352" s="146">
        <v>0</v>
      </c>
      <c r="T352" s="147">
        <f t="shared" si="103"/>
        <v>0</v>
      </c>
      <c r="AR352" s="148" t="s">
        <v>268</v>
      </c>
      <c r="AT352" s="148" t="s">
        <v>264</v>
      </c>
      <c r="AU352" s="148" t="s">
        <v>85</v>
      </c>
      <c r="AY352" s="17" t="s">
        <v>262</v>
      </c>
      <c r="BE352" s="149">
        <f t="shared" si="104"/>
        <v>0</v>
      </c>
      <c r="BF352" s="149">
        <f t="shared" si="105"/>
        <v>0</v>
      </c>
      <c r="BG352" s="149">
        <f t="shared" si="106"/>
        <v>0</v>
      </c>
      <c r="BH352" s="149">
        <f t="shared" si="107"/>
        <v>0</v>
      </c>
      <c r="BI352" s="149">
        <f t="shared" si="108"/>
        <v>0</v>
      </c>
      <c r="BJ352" s="17" t="s">
        <v>85</v>
      </c>
      <c r="BK352" s="149">
        <f t="shared" si="109"/>
        <v>0</v>
      </c>
      <c r="BL352" s="17" t="s">
        <v>268</v>
      </c>
      <c r="BM352" s="148" t="s">
        <v>6462</v>
      </c>
    </row>
    <row r="353" spans="2:65" s="1" customFormat="1" ht="24.2" customHeight="1">
      <c r="B353" s="32"/>
      <c r="C353" s="138" t="s">
        <v>1392</v>
      </c>
      <c r="D353" s="138" t="s">
        <v>264</v>
      </c>
      <c r="E353" s="139" t="s">
        <v>6251</v>
      </c>
      <c r="F353" s="140" t="s">
        <v>6252</v>
      </c>
      <c r="G353" s="141" t="s">
        <v>152</v>
      </c>
      <c r="H353" s="142">
        <v>186</v>
      </c>
      <c r="I353" s="143"/>
      <c r="J353" s="142">
        <f t="shared" si="100"/>
        <v>0</v>
      </c>
      <c r="K353" s="140" t="s">
        <v>1</v>
      </c>
      <c r="L353" s="32"/>
      <c r="M353" s="144" t="s">
        <v>1</v>
      </c>
      <c r="N353" s="145" t="s">
        <v>42</v>
      </c>
      <c r="P353" s="146">
        <f t="shared" si="101"/>
        <v>0</v>
      </c>
      <c r="Q353" s="146">
        <v>0</v>
      </c>
      <c r="R353" s="146">
        <f t="shared" si="102"/>
        <v>0</v>
      </c>
      <c r="S353" s="146">
        <v>0</v>
      </c>
      <c r="T353" s="147">
        <f t="shared" si="103"/>
        <v>0</v>
      </c>
      <c r="AR353" s="148" t="s">
        <v>268</v>
      </c>
      <c r="AT353" s="148" t="s">
        <v>264</v>
      </c>
      <c r="AU353" s="148" t="s">
        <v>85</v>
      </c>
      <c r="AY353" s="17" t="s">
        <v>262</v>
      </c>
      <c r="BE353" s="149">
        <f t="shared" si="104"/>
        <v>0</v>
      </c>
      <c r="BF353" s="149">
        <f t="shared" si="105"/>
        <v>0</v>
      </c>
      <c r="BG353" s="149">
        <f t="shared" si="106"/>
        <v>0</v>
      </c>
      <c r="BH353" s="149">
        <f t="shared" si="107"/>
        <v>0</v>
      </c>
      <c r="BI353" s="149">
        <f t="shared" si="108"/>
        <v>0</v>
      </c>
      <c r="BJ353" s="17" t="s">
        <v>85</v>
      </c>
      <c r="BK353" s="149">
        <f t="shared" si="109"/>
        <v>0</v>
      </c>
      <c r="BL353" s="17" t="s">
        <v>268</v>
      </c>
      <c r="BM353" s="148" t="s">
        <v>6463</v>
      </c>
    </row>
    <row r="354" spans="2:65" s="1" customFormat="1" ht="24.2" customHeight="1">
      <c r="B354" s="32"/>
      <c r="C354" s="138" t="s">
        <v>1396</v>
      </c>
      <c r="D354" s="138" t="s">
        <v>264</v>
      </c>
      <c r="E354" s="139" t="s">
        <v>6464</v>
      </c>
      <c r="F354" s="140" t="s">
        <v>6465</v>
      </c>
      <c r="G354" s="141" t="s">
        <v>152</v>
      </c>
      <c r="H354" s="142">
        <v>186</v>
      </c>
      <c r="I354" s="143"/>
      <c r="J354" s="142">
        <f t="shared" si="100"/>
        <v>0</v>
      </c>
      <c r="K354" s="140" t="s">
        <v>1</v>
      </c>
      <c r="L354" s="32"/>
      <c r="M354" s="144" t="s">
        <v>1</v>
      </c>
      <c r="N354" s="145" t="s">
        <v>42</v>
      </c>
      <c r="P354" s="146">
        <f t="shared" si="101"/>
        <v>0</v>
      </c>
      <c r="Q354" s="146">
        <v>3E-07</v>
      </c>
      <c r="R354" s="146">
        <f t="shared" si="102"/>
        <v>5.5799999999999994E-05</v>
      </c>
      <c r="S354" s="146">
        <v>0</v>
      </c>
      <c r="T354" s="147">
        <f t="shared" si="103"/>
        <v>0</v>
      </c>
      <c r="AR354" s="148" t="s">
        <v>268</v>
      </c>
      <c r="AT354" s="148" t="s">
        <v>264</v>
      </c>
      <c r="AU354" s="148" t="s">
        <v>85</v>
      </c>
      <c r="AY354" s="17" t="s">
        <v>262</v>
      </c>
      <c r="BE354" s="149">
        <f t="shared" si="104"/>
        <v>0</v>
      </c>
      <c r="BF354" s="149">
        <f t="shared" si="105"/>
        <v>0</v>
      </c>
      <c r="BG354" s="149">
        <f t="shared" si="106"/>
        <v>0</v>
      </c>
      <c r="BH354" s="149">
        <f t="shared" si="107"/>
        <v>0</v>
      </c>
      <c r="BI354" s="149">
        <f t="shared" si="108"/>
        <v>0</v>
      </c>
      <c r="BJ354" s="17" t="s">
        <v>85</v>
      </c>
      <c r="BK354" s="149">
        <f t="shared" si="109"/>
        <v>0</v>
      </c>
      <c r="BL354" s="17" t="s">
        <v>268</v>
      </c>
      <c r="BM354" s="148" t="s">
        <v>6466</v>
      </c>
    </row>
    <row r="355" spans="2:65" s="1" customFormat="1" ht="21.75" customHeight="1">
      <c r="B355" s="32"/>
      <c r="C355" s="138" t="s">
        <v>1402</v>
      </c>
      <c r="D355" s="138" t="s">
        <v>264</v>
      </c>
      <c r="E355" s="139" t="s">
        <v>6104</v>
      </c>
      <c r="F355" s="140" t="s">
        <v>6105</v>
      </c>
      <c r="G355" s="141" t="s">
        <v>552</v>
      </c>
      <c r="H355" s="142">
        <v>9.3</v>
      </c>
      <c r="I355" s="143"/>
      <c r="J355" s="142">
        <f t="shared" si="100"/>
        <v>0</v>
      </c>
      <c r="K355" s="140" t="s">
        <v>1</v>
      </c>
      <c r="L355" s="32"/>
      <c r="M355" s="144" t="s">
        <v>1</v>
      </c>
      <c r="N355" s="145" t="s">
        <v>42</v>
      </c>
      <c r="P355" s="146">
        <f t="shared" si="101"/>
        <v>0</v>
      </c>
      <c r="Q355" s="146">
        <v>0</v>
      </c>
      <c r="R355" s="146">
        <f t="shared" si="102"/>
        <v>0</v>
      </c>
      <c r="S355" s="146">
        <v>0</v>
      </c>
      <c r="T355" s="147">
        <f t="shared" si="103"/>
        <v>0</v>
      </c>
      <c r="AR355" s="148" t="s">
        <v>268</v>
      </c>
      <c r="AT355" s="148" t="s">
        <v>264</v>
      </c>
      <c r="AU355" s="148" t="s">
        <v>85</v>
      </c>
      <c r="AY355" s="17" t="s">
        <v>262</v>
      </c>
      <c r="BE355" s="149">
        <f t="shared" si="104"/>
        <v>0</v>
      </c>
      <c r="BF355" s="149">
        <f t="shared" si="105"/>
        <v>0</v>
      </c>
      <c r="BG355" s="149">
        <f t="shared" si="106"/>
        <v>0</v>
      </c>
      <c r="BH355" s="149">
        <f t="shared" si="107"/>
        <v>0</v>
      </c>
      <c r="BI355" s="149">
        <f t="shared" si="108"/>
        <v>0</v>
      </c>
      <c r="BJ355" s="17" t="s">
        <v>85</v>
      </c>
      <c r="BK355" s="149">
        <f t="shared" si="109"/>
        <v>0</v>
      </c>
      <c r="BL355" s="17" t="s">
        <v>268</v>
      </c>
      <c r="BM355" s="148" t="s">
        <v>6467</v>
      </c>
    </row>
    <row r="356" spans="2:51" s="12" customFormat="1" ht="11.25">
      <c r="B356" s="150"/>
      <c r="D356" s="151" t="s">
        <v>270</v>
      </c>
      <c r="E356" s="152" t="s">
        <v>1</v>
      </c>
      <c r="F356" s="153" t="s">
        <v>6468</v>
      </c>
      <c r="H356" s="154">
        <v>9.3</v>
      </c>
      <c r="I356" s="155"/>
      <c r="L356" s="150"/>
      <c r="M356" s="156"/>
      <c r="T356" s="157"/>
      <c r="AT356" s="152" t="s">
        <v>270</v>
      </c>
      <c r="AU356" s="152" t="s">
        <v>85</v>
      </c>
      <c r="AV356" s="12" t="s">
        <v>87</v>
      </c>
      <c r="AW356" s="12" t="s">
        <v>32</v>
      </c>
      <c r="AX356" s="12" t="s">
        <v>77</v>
      </c>
      <c r="AY356" s="152" t="s">
        <v>262</v>
      </c>
    </row>
    <row r="357" spans="2:51" s="13" customFormat="1" ht="11.25">
      <c r="B357" s="158"/>
      <c r="D357" s="151" t="s">
        <v>270</v>
      </c>
      <c r="E357" s="159" t="s">
        <v>1</v>
      </c>
      <c r="F357" s="160" t="s">
        <v>273</v>
      </c>
      <c r="H357" s="161">
        <v>9.3</v>
      </c>
      <c r="I357" s="162"/>
      <c r="L357" s="158"/>
      <c r="M357" s="163"/>
      <c r="T357" s="164"/>
      <c r="AT357" s="159" t="s">
        <v>270</v>
      </c>
      <c r="AU357" s="159" t="s">
        <v>85</v>
      </c>
      <c r="AV357" s="13" t="s">
        <v>268</v>
      </c>
      <c r="AW357" s="13" t="s">
        <v>32</v>
      </c>
      <c r="AX357" s="13" t="s">
        <v>85</v>
      </c>
      <c r="AY357" s="159" t="s">
        <v>262</v>
      </c>
    </row>
    <row r="358" spans="2:65" s="1" customFormat="1" ht="16.5" customHeight="1">
      <c r="B358" s="32"/>
      <c r="C358" s="178" t="s">
        <v>1406</v>
      </c>
      <c r="D358" s="178" t="s">
        <v>300</v>
      </c>
      <c r="E358" s="179" t="s">
        <v>6261</v>
      </c>
      <c r="F358" s="180" t="s">
        <v>6114</v>
      </c>
      <c r="G358" s="181" t="s">
        <v>552</v>
      </c>
      <c r="H358" s="182">
        <v>9.3</v>
      </c>
      <c r="I358" s="183"/>
      <c r="J358" s="182">
        <f>ROUND(I358*H358,2)</f>
        <v>0</v>
      </c>
      <c r="K358" s="180" t="s">
        <v>1</v>
      </c>
      <c r="L358" s="184"/>
      <c r="M358" s="185" t="s">
        <v>1</v>
      </c>
      <c r="N358" s="186" t="s">
        <v>42</v>
      </c>
      <c r="P358" s="146">
        <f>O358*H358</f>
        <v>0</v>
      </c>
      <c r="Q358" s="146">
        <v>0</v>
      </c>
      <c r="R358" s="146">
        <f>Q358*H358</f>
        <v>0</v>
      </c>
      <c r="S358" s="146">
        <v>0</v>
      </c>
      <c r="T358" s="147">
        <f>S358*H358</f>
        <v>0</v>
      </c>
      <c r="AR358" s="148" t="s">
        <v>304</v>
      </c>
      <c r="AT358" s="148" t="s">
        <v>300</v>
      </c>
      <c r="AU358" s="148" t="s">
        <v>85</v>
      </c>
      <c r="AY358" s="17" t="s">
        <v>262</v>
      </c>
      <c r="BE358" s="149">
        <f>IF(N358="základní",J358,0)</f>
        <v>0</v>
      </c>
      <c r="BF358" s="149">
        <f>IF(N358="snížená",J358,0)</f>
        <v>0</v>
      </c>
      <c r="BG358" s="149">
        <f>IF(N358="zákl. přenesená",J358,0)</f>
        <v>0</v>
      </c>
      <c r="BH358" s="149">
        <f>IF(N358="sníž. přenesená",J358,0)</f>
        <v>0</v>
      </c>
      <c r="BI358" s="149">
        <f>IF(N358="nulová",J358,0)</f>
        <v>0</v>
      </c>
      <c r="BJ358" s="17" t="s">
        <v>85</v>
      </c>
      <c r="BK358" s="149">
        <f>ROUND(I358*H358,2)</f>
        <v>0</v>
      </c>
      <c r="BL358" s="17" t="s">
        <v>268</v>
      </c>
      <c r="BM358" s="148" t="s">
        <v>6469</v>
      </c>
    </row>
    <row r="359" spans="2:51" s="12" customFormat="1" ht="11.25">
      <c r="B359" s="150"/>
      <c r="D359" s="151" t="s">
        <v>270</v>
      </c>
      <c r="E359" s="152" t="s">
        <v>1</v>
      </c>
      <c r="F359" s="153" t="s">
        <v>6468</v>
      </c>
      <c r="H359" s="154">
        <v>9.3</v>
      </c>
      <c r="I359" s="155"/>
      <c r="L359" s="150"/>
      <c r="M359" s="156"/>
      <c r="T359" s="157"/>
      <c r="AT359" s="152" t="s">
        <v>270</v>
      </c>
      <c r="AU359" s="152" t="s">
        <v>85</v>
      </c>
      <c r="AV359" s="12" t="s">
        <v>87</v>
      </c>
      <c r="AW359" s="12" t="s">
        <v>32</v>
      </c>
      <c r="AX359" s="12" t="s">
        <v>77</v>
      </c>
      <c r="AY359" s="152" t="s">
        <v>262</v>
      </c>
    </row>
    <row r="360" spans="2:51" s="13" customFormat="1" ht="11.25">
      <c r="B360" s="158"/>
      <c r="D360" s="151" t="s">
        <v>270</v>
      </c>
      <c r="E360" s="159" t="s">
        <v>1</v>
      </c>
      <c r="F360" s="160" t="s">
        <v>273</v>
      </c>
      <c r="H360" s="161">
        <v>9.3</v>
      </c>
      <c r="I360" s="162"/>
      <c r="L360" s="158"/>
      <c r="M360" s="163"/>
      <c r="T360" s="164"/>
      <c r="AT360" s="159" t="s">
        <v>270</v>
      </c>
      <c r="AU360" s="159" t="s">
        <v>85</v>
      </c>
      <c r="AV360" s="13" t="s">
        <v>268</v>
      </c>
      <c r="AW360" s="13" t="s">
        <v>32</v>
      </c>
      <c r="AX360" s="13" t="s">
        <v>85</v>
      </c>
      <c r="AY360" s="159" t="s">
        <v>262</v>
      </c>
    </row>
    <row r="361" spans="2:65" s="1" customFormat="1" ht="37.9" customHeight="1">
      <c r="B361" s="32"/>
      <c r="C361" s="138" t="s">
        <v>1412</v>
      </c>
      <c r="D361" s="138" t="s">
        <v>264</v>
      </c>
      <c r="E361" s="139" t="s">
        <v>6371</v>
      </c>
      <c r="F361" s="140" t="s">
        <v>6372</v>
      </c>
      <c r="G361" s="141" t="s">
        <v>303</v>
      </c>
      <c r="H361" s="142">
        <v>0.65</v>
      </c>
      <c r="I361" s="143"/>
      <c r="J361" s="142">
        <f>ROUND(I361*H361,2)</f>
        <v>0</v>
      </c>
      <c r="K361" s="140" t="s">
        <v>1</v>
      </c>
      <c r="L361" s="32"/>
      <c r="M361" s="144" t="s">
        <v>1</v>
      </c>
      <c r="N361" s="145" t="s">
        <v>42</v>
      </c>
      <c r="P361" s="146">
        <f>O361*H361</f>
        <v>0</v>
      </c>
      <c r="Q361" s="146">
        <v>0</v>
      </c>
      <c r="R361" s="146">
        <f>Q361*H361</f>
        <v>0</v>
      </c>
      <c r="S361" s="146">
        <v>0</v>
      </c>
      <c r="T361" s="147">
        <f>S361*H361</f>
        <v>0</v>
      </c>
      <c r="AR361" s="148" t="s">
        <v>268</v>
      </c>
      <c r="AT361" s="148" t="s">
        <v>264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6470</v>
      </c>
    </row>
    <row r="362" spans="2:51" s="12" customFormat="1" ht="11.25">
      <c r="B362" s="150"/>
      <c r="D362" s="151" t="s">
        <v>270</v>
      </c>
      <c r="E362" s="152" t="s">
        <v>1</v>
      </c>
      <c r="F362" s="153" t="s">
        <v>6382</v>
      </c>
      <c r="H362" s="154">
        <v>0.65</v>
      </c>
      <c r="I362" s="155"/>
      <c r="L362" s="150"/>
      <c r="M362" s="156"/>
      <c r="T362" s="157"/>
      <c r="AT362" s="152" t="s">
        <v>270</v>
      </c>
      <c r="AU362" s="152" t="s">
        <v>85</v>
      </c>
      <c r="AV362" s="12" t="s">
        <v>87</v>
      </c>
      <c r="AW362" s="12" t="s">
        <v>32</v>
      </c>
      <c r="AX362" s="12" t="s">
        <v>77</v>
      </c>
      <c r="AY362" s="152" t="s">
        <v>262</v>
      </c>
    </row>
    <row r="363" spans="2:51" s="13" customFormat="1" ht="11.25">
      <c r="B363" s="158"/>
      <c r="D363" s="151" t="s">
        <v>270</v>
      </c>
      <c r="E363" s="159" t="s">
        <v>1</v>
      </c>
      <c r="F363" s="160" t="s">
        <v>273</v>
      </c>
      <c r="H363" s="161">
        <v>0.65</v>
      </c>
      <c r="I363" s="162"/>
      <c r="L363" s="158"/>
      <c r="M363" s="163"/>
      <c r="T363" s="164"/>
      <c r="AT363" s="159" t="s">
        <v>270</v>
      </c>
      <c r="AU363" s="159" t="s">
        <v>85</v>
      </c>
      <c r="AV363" s="13" t="s">
        <v>268</v>
      </c>
      <c r="AW363" s="13" t="s">
        <v>32</v>
      </c>
      <c r="AX363" s="13" t="s">
        <v>85</v>
      </c>
      <c r="AY363" s="159" t="s">
        <v>262</v>
      </c>
    </row>
    <row r="364" spans="2:65" s="1" customFormat="1" ht="37.9" customHeight="1">
      <c r="B364" s="32"/>
      <c r="C364" s="138" t="s">
        <v>1416</v>
      </c>
      <c r="D364" s="138" t="s">
        <v>264</v>
      </c>
      <c r="E364" s="139" t="s">
        <v>6374</v>
      </c>
      <c r="F364" s="140" t="s">
        <v>6375</v>
      </c>
      <c r="G364" s="141" t="s">
        <v>303</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6471</v>
      </c>
    </row>
    <row r="365" spans="2:51" s="12" customFormat="1" ht="11.25">
      <c r="B365" s="150"/>
      <c r="D365" s="151" t="s">
        <v>270</v>
      </c>
      <c r="E365" s="152" t="s">
        <v>1</v>
      </c>
      <c r="F365" s="153" t="s">
        <v>6382</v>
      </c>
      <c r="H365" s="154">
        <v>0.65</v>
      </c>
      <c r="I365" s="155"/>
      <c r="L365" s="150"/>
      <c r="M365" s="156"/>
      <c r="T365" s="157"/>
      <c r="AT365" s="152" t="s">
        <v>270</v>
      </c>
      <c r="AU365" s="152" t="s">
        <v>85</v>
      </c>
      <c r="AV365" s="12" t="s">
        <v>87</v>
      </c>
      <c r="AW365" s="12" t="s">
        <v>32</v>
      </c>
      <c r="AX365" s="12" t="s">
        <v>77</v>
      </c>
      <c r="AY365" s="152" t="s">
        <v>262</v>
      </c>
    </row>
    <row r="366" spans="2:51" s="13" customFormat="1" ht="11.25">
      <c r="B366" s="158"/>
      <c r="D366" s="151" t="s">
        <v>270</v>
      </c>
      <c r="E366" s="159" t="s">
        <v>1</v>
      </c>
      <c r="F366" s="160" t="s">
        <v>273</v>
      </c>
      <c r="H366" s="161">
        <v>0.65</v>
      </c>
      <c r="I366" s="162"/>
      <c r="L366" s="158"/>
      <c r="M366" s="163"/>
      <c r="T366" s="164"/>
      <c r="AT366" s="159" t="s">
        <v>270</v>
      </c>
      <c r="AU366" s="159" t="s">
        <v>85</v>
      </c>
      <c r="AV366" s="13" t="s">
        <v>268</v>
      </c>
      <c r="AW366" s="13" t="s">
        <v>32</v>
      </c>
      <c r="AX366" s="13" t="s">
        <v>85</v>
      </c>
      <c r="AY366" s="159" t="s">
        <v>262</v>
      </c>
    </row>
    <row r="367" spans="2:63" s="11" customFormat="1" ht="25.9" customHeight="1">
      <c r="B367" s="126"/>
      <c r="D367" s="127" t="s">
        <v>76</v>
      </c>
      <c r="E367" s="128" t="s">
        <v>6472</v>
      </c>
      <c r="F367" s="128" t="s">
        <v>6473</v>
      </c>
      <c r="I367" s="129"/>
      <c r="J367" s="130">
        <f>BK367</f>
        <v>0</v>
      </c>
      <c r="L367" s="126"/>
      <c r="M367" s="131"/>
      <c r="P367" s="132">
        <f>SUM(P368:P408)</f>
        <v>0</v>
      </c>
      <c r="R367" s="132">
        <f>SUM(R368:R408)</f>
        <v>6.48E-05</v>
      </c>
      <c r="T367" s="133">
        <f>SUM(T368:T408)</f>
        <v>0</v>
      </c>
      <c r="AR367" s="127" t="s">
        <v>85</v>
      </c>
      <c r="AT367" s="134" t="s">
        <v>76</v>
      </c>
      <c r="AU367" s="134" t="s">
        <v>77</v>
      </c>
      <c r="AY367" s="127" t="s">
        <v>262</v>
      </c>
      <c r="BK367" s="135">
        <f>SUM(BK368:BK408)</f>
        <v>0</v>
      </c>
    </row>
    <row r="368" spans="2:65" s="1" customFormat="1" ht="16.5" customHeight="1">
      <c r="B368" s="32"/>
      <c r="C368" s="138" t="s">
        <v>1425</v>
      </c>
      <c r="D368" s="138" t="s">
        <v>264</v>
      </c>
      <c r="E368" s="139" t="s">
        <v>6379</v>
      </c>
      <c r="F368" s="140" t="s">
        <v>6380</v>
      </c>
      <c r="G368" s="141" t="s">
        <v>303</v>
      </c>
      <c r="H368" s="142">
        <v>0.73</v>
      </c>
      <c r="I368" s="143"/>
      <c r="J368" s="142">
        <f>ROUND(I368*H368,2)</f>
        <v>0</v>
      </c>
      <c r="K368" s="140" t="s">
        <v>1</v>
      </c>
      <c r="L368" s="32"/>
      <c r="M368" s="144" t="s">
        <v>1</v>
      </c>
      <c r="N368" s="145" t="s">
        <v>42</v>
      </c>
      <c r="P368" s="146">
        <f>O368*H368</f>
        <v>0</v>
      </c>
      <c r="Q368" s="146">
        <v>0</v>
      </c>
      <c r="R368" s="146">
        <f>Q368*H368</f>
        <v>0</v>
      </c>
      <c r="S368" s="146">
        <v>0</v>
      </c>
      <c r="T368" s="147">
        <f>S368*H368</f>
        <v>0</v>
      </c>
      <c r="AR368" s="148" t="s">
        <v>268</v>
      </c>
      <c r="AT368" s="148" t="s">
        <v>264</v>
      </c>
      <c r="AU368" s="148" t="s">
        <v>85</v>
      </c>
      <c r="AY368" s="17" t="s">
        <v>262</v>
      </c>
      <c r="BE368" s="149">
        <f>IF(N368="základní",J368,0)</f>
        <v>0</v>
      </c>
      <c r="BF368" s="149">
        <f>IF(N368="snížená",J368,0)</f>
        <v>0</v>
      </c>
      <c r="BG368" s="149">
        <f>IF(N368="zákl. přenesená",J368,0)</f>
        <v>0</v>
      </c>
      <c r="BH368" s="149">
        <f>IF(N368="sníž. přenesená",J368,0)</f>
        <v>0</v>
      </c>
      <c r="BI368" s="149">
        <f>IF(N368="nulová",J368,0)</f>
        <v>0</v>
      </c>
      <c r="BJ368" s="17" t="s">
        <v>85</v>
      </c>
      <c r="BK368" s="149">
        <f>ROUND(I368*H368,2)</f>
        <v>0</v>
      </c>
      <c r="BL368" s="17" t="s">
        <v>268</v>
      </c>
      <c r="BM368" s="148" t="s">
        <v>6474</v>
      </c>
    </row>
    <row r="369" spans="2:51" s="12" customFormat="1" ht="11.25">
      <c r="B369" s="150"/>
      <c r="D369" s="151" t="s">
        <v>270</v>
      </c>
      <c r="E369" s="152" t="s">
        <v>1</v>
      </c>
      <c r="F369" s="153" t="s">
        <v>6475</v>
      </c>
      <c r="H369" s="154">
        <v>0.73</v>
      </c>
      <c r="I369" s="155"/>
      <c r="L369" s="150"/>
      <c r="M369" s="156"/>
      <c r="T369" s="157"/>
      <c r="AT369" s="152" t="s">
        <v>270</v>
      </c>
      <c r="AU369" s="152" t="s">
        <v>85</v>
      </c>
      <c r="AV369" s="12" t="s">
        <v>87</v>
      </c>
      <c r="AW369" s="12" t="s">
        <v>32</v>
      </c>
      <c r="AX369" s="12" t="s">
        <v>77</v>
      </c>
      <c r="AY369" s="152" t="s">
        <v>262</v>
      </c>
    </row>
    <row r="370" spans="2:51" s="13" customFormat="1" ht="11.25">
      <c r="B370" s="158"/>
      <c r="D370" s="151" t="s">
        <v>270</v>
      </c>
      <c r="E370" s="159" t="s">
        <v>1</v>
      </c>
      <c r="F370" s="160" t="s">
        <v>273</v>
      </c>
      <c r="H370" s="161">
        <v>0.73</v>
      </c>
      <c r="I370" s="162"/>
      <c r="L370" s="158"/>
      <c r="M370" s="163"/>
      <c r="T370" s="164"/>
      <c r="AT370" s="159" t="s">
        <v>270</v>
      </c>
      <c r="AU370" s="159" t="s">
        <v>85</v>
      </c>
      <c r="AV370" s="13" t="s">
        <v>268</v>
      </c>
      <c r="AW370" s="13" t="s">
        <v>32</v>
      </c>
      <c r="AX370" s="13" t="s">
        <v>85</v>
      </c>
      <c r="AY370" s="159" t="s">
        <v>262</v>
      </c>
    </row>
    <row r="371" spans="2:65" s="1" customFormat="1" ht="24.2" customHeight="1">
      <c r="B371" s="32"/>
      <c r="C371" s="138" t="s">
        <v>1436</v>
      </c>
      <c r="D371" s="138" t="s">
        <v>264</v>
      </c>
      <c r="E371" s="139" t="s">
        <v>6354</v>
      </c>
      <c r="F371" s="140" t="s">
        <v>6355</v>
      </c>
      <c r="G371" s="141" t="s">
        <v>152</v>
      </c>
      <c r="H371" s="142">
        <v>72</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6476</v>
      </c>
    </row>
    <row r="372" spans="2:65" s="1" customFormat="1" ht="16.5" customHeight="1">
      <c r="B372" s="32"/>
      <c r="C372" s="178" t="s">
        <v>1447</v>
      </c>
      <c r="D372" s="178" t="s">
        <v>300</v>
      </c>
      <c r="E372" s="179" t="s">
        <v>6034</v>
      </c>
      <c r="F372" s="180" t="s">
        <v>6035</v>
      </c>
      <c r="G372" s="181" t="s">
        <v>362</v>
      </c>
      <c r="H372" s="182">
        <v>5.61</v>
      </c>
      <c r="I372" s="183"/>
      <c r="J372" s="182">
        <f>ROUND(I372*H372,2)</f>
        <v>0</v>
      </c>
      <c r="K372" s="180" t="s">
        <v>1</v>
      </c>
      <c r="L372" s="184"/>
      <c r="M372" s="185" t="s">
        <v>1</v>
      </c>
      <c r="N372" s="186" t="s">
        <v>42</v>
      </c>
      <c r="P372" s="146">
        <f>O372*H372</f>
        <v>0</v>
      </c>
      <c r="Q372" s="146">
        <v>0</v>
      </c>
      <c r="R372" s="146">
        <f>Q372*H372</f>
        <v>0</v>
      </c>
      <c r="S372" s="146">
        <v>0</v>
      </c>
      <c r="T372" s="147">
        <f>S372*H372</f>
        <v>0</v>
      </c>
      <c r="AR372" s="148" t="s">
        <v>304</v>
      </c>
      <c r="AT372" s="148" t="s">
        <v>300</v>
      </c>
      <c r="AU372" s="148" t="s">
        <v>85</v>
      </c>
      <c r="AY372" s="17" t="s">
        <v>262</v>
      </c>
      <c r="BE372" s="149">
        <f>IF(N372="základní",J372,0)</f>
        <v>0</v>
      </c>
      <c r="BF372" s="149">
        <f>IF(N372="snížená",J372,0)</f>
        <v>0</v>
      </c>
      <c r="BG372" s="149">
        <f>IF(N372="zákl. přenesená",J372,0)</f>
        <v>0</v>
      </c>
      <c r="BH372" s="149">
        <f>IF(N372="sníž. přenesená",J372,0)</f>
        <v>0</v>
      </c>
      <c r="BI372" s="149">
        <f>IF(N372="nulová",J372,0)</f>
        <v>0</v>
      </c>
      <c r="BJ372" s="17" t="s">
        <v>85</v>
      </c>
      <c r="BK372" s="149">
        <f>ROUND(I372*H372,2)</f>
        <v>0</v>
      </c>
      <c r="BL372" s="17" t="s">
        <v>268</v>
      </c>
      <c r="BM372" s="148" t="s">
        <v>6477</v>
      </c>
    </row>
    <row r="373" spans="2:51" s="12" customFormat="1" ht="11.25">
      <c r="B373" s="150"/>
      <c r="D373" s="151" t="s">
        <v>270</v>
      </c>
      <c r="E373" s="152" t="s">
        <v>1</v>
      </c>
      <c r="F373" s="153" t="s">
        <v>6478</v>
      </c>
      <c r="H373" s="154">
        <v>5.61</v>
      </c>
      <c r="I373" s="155"/>
      <c r="L373" s="150"/>
      <c r="M373" s="156"/>
      <c r="T373" s="157"/>
      <c r="AT373" s="152" t="s">
        <v>270</v>
      </c>
      <c r="AU373" s="152" t="s">
        <v>85</v>
      </c>
      <c r="AV373" s="12" t="s">
        <v>87</v>
      </c>
      <c r="AW373" s="12" t="s">
        <v>32</v>
      </c>
      <c r="AX373" s="12" t="s">
        <v>77</v>
      </c>
      <c r="AY373" s="152" t="s">
        <v>262</v>
      </c>
    </row>
    <row r="374" spans="2:51" s="13" customFormat="1" ht="11.25">
      <c r="B374" s="158"/>
      <c r="D374" s="151" t="s">
        <v>270</v>
      </c>
      <c r="E374" s="159" t="s">
        <v>1</v>
      </c>
      <c r="F374" s="160" t="s">
        <v>273</v>
      </c>
      <c r="H374" s="161">
        <v>5.61</v>
      </c>
      <c r="I374" s="162"/>
      <c r="L374" s="158"/>
      <c r="M374" s="163"/>
      <c r="T374" s="164"/>
      <c r="AT374" s="159" t="s">
        <v>270</v>
      </c>
      <c r="AU374" s="159" t="s">
        <v>85</v>
      </c>
      <c r="AV374" s="13" t="s">
        <v>268</v>
      </c>
      <c r="AW374" s="13" t="s">
        <v>32</v>
      </c>
      <c r="AX374" s="13" t="s">
        <v>85</v>
      </c>
      <c r="AY374" s="159" t="s">
        <v>262</v>
      </c>
    </row>
    <row r="375" spans="2:65" s="1" customFormat="1" ht="44.25" customHeight="1">
      <c r="B375" s="32"/>
      <c r="C375" s="138" t="s">
        <v>1453</v>
      </c>
      <c r="D375" s="138" t="s">
        <v>264</v>
      </c>
      <c r="E375" s="139" t="s">
        <v>6479</v>
      </c>
      <c r="F375" s="140" t="s">
        <v>6386</v>
      </c>
      <c r="G375" s="141" t="s">
        <v>684</v>
      </c>
      <c r="H375" s="142">
        <v>720</v>
      </c>
      <c r="I375" s="143"/>
      <c r="J375" s="142">
        <f aca="true" t="shared" si="110" ref="J375:J397">ROUND(I375*H375,2)</f>
        <v>0</v>
      </c>
      <c r="K375" s="140" t="s">
        <v>1</v>
      </c>
      <c r="L375" s="32"/>
      <c r="M375" s="144" t="s">
        <v>1</v>
      </c>
      <c r="N375" s="145" t="s">
        <v>42</v>
      </c>
      <c r="P375" s="146">
        <f aca="true" t="shared" si="111" ref="P375:P397">O375*H375</f>
        <v>0</v>
      </c>
      <c r="Q375" s="146">
        <v>0</v>
      </c>
      <c r="R375" s="146">
        <f aca="true" t="shared" si="112" ref="R375:R397">Q375*H375</f>
        <v>0</v>
      </c>
      <c r="S375" s="146">
        <v>0</v>
      </c>
      <c r="T375" s="147">
        <f aca="true" t="shared" si="113" ref="T375:T397">S375*H375</f>
        <v>0</v>
      </c>
      <c r="AR375" s="148" t="s">
        <v>268</v>
      </c>
      <c r="AT375" s="148" t="s">
        <v>264</v>
      </c>
      <c r="AU375" s="148" t="s">
        <v>85</v>
      </c>
      <c r="AY375" s="17" t="s">
        <v>262</v>
      </c>
      <c r="BE375" s="149">
        <f aca="true" t="shared" si="114" ref="BE375:BE397">IF(N375="základní",J375,0)</f>
        <v>0</v>
      </c>
      <c r="BF375" s="149">
        <f aca="true" t="shared" si="115" ref="BF375:BF397">IF(N375="snížená",J375,0)</f>
        <v>0</v>
      </c>
      <c r="BG375" s="149">
        <f aca="true" t="shared" si="116" ref="BG375:BG397">IF(N375="zákl. přenesená",J375,0)</f>
        <v>0</v>
      </c>
      <c r="BH375" s="149">
        <f aca="true" t="shared" si="117" ref="BH375:BH397">IF(N375="sníž. přenesená",J375,0)</f>
        <v>0</v>
      </c>
      <c r="BI375" s="149">
        <f aca="true" t="shared" si="118" ref="BI375:BI397">IF(N375="nulová",J375,0)</f>
        <v>0</v>
      </c>
      <c r="BJ375" s="17" t="s">
        <v>85</v>
      </c>
      <c r="BK375" s="149">
        <f aca="true" t="shared" si="119" ref="BK375:BK397">ROUND(I375*H375,2)</f>
        <v>0</v>
      </c>
      <c r="BL375" s="17" t="s">
        <v>268</v>
      </c>
      <c r="BM375" s="148" t="s">
        <v>6480</v>
      </c>
    </row>
    <row r="376" spans="2:65" s="1" customFormat="1" ht="44.25" customHeight="1">
      <c r="B376" s="32"/>
      <c r="C376" s="138" t="s">
        <v>1457</v>
      </c>
      <c r="D376" s="138" t="s">
        <v>264</v>
      </c>
      <c r="E376" s="139" t="s">
        <v>6388</v>
      </c>
      <c r="F376" s="140" t="s">
        <v>6389</v>
      </c>
      <c r="G376" s="141" t="s">
        <v>684</v>
      </c>
      <c r="H376" s="142">
        <v>720</v>
      </c>
      <c r="I376" s="143"/>
      <c r="J376" s="142">
        <f t="shared" si="110"/>
        <v>0</v>
      </c>
      <c r="K376" s="140" t="s">
        <v>1</v>
      </c>
      <c r="L376" s="32"/>
      <c r="M376" s="144" t="s">
        <v>1</v>
      </c>
      <c r="N376" s="145" t="s">
        <v>42</v>
      </c>
      <c r="P376" s="146">
        <f t="shared" si="111"/>
        <v>0</v>
      </c>
      <c r="Q376" s="146">
        <v>0</v>
      </c>
      <c r="R376" s="146">
        <f t="shared" si="112"/>
        <v>0</v>
      </c>
      <c r="S376" s="146">
        <v>0</v>
      </c>
      <c r="T376" s="147">
        <f t="shared" si="113"/>
        <v>0</v>
      </c>
      <c r="AR376" s="148" t="s">
        <v>268</v>
      </c>
      <c r="AT376" s="148" t="s">
        <v>264</v>
      </c>
      <c r="AU376" s="148" t="s">
        <v>85</v>
      </c>
      <c r="AY376" s="17" t="s">
        <v>262</v>
      </c>
      <c r="BE376" s="149">
        <f t="shared" si="114"/>
        <v>0</v>
      </c>
      <c r="BF376" s="149">
        <f t="shared" si="115"/>
        <v>0</v>
      </c>
      <c r="BG376" s="149">
        <f t="shared" si="116"/>
        <v>0</v>
      </c>
      <c r="BH376" s="149">
        <f t="shared" si="117"/>
        <v>0</v>
      </c>
      <c r="BI376" s="149">
        <f t="shared" si="118"/>
        <v>0</v>
      </c>
      <c r="BJ376" s="17" t="s">
        <v>85</v>
      </c>
      <c r="BK376" s="149">
        <f t="shared" si="119"/>
        <v>0</v>
      </c>
      <c r="BL376" s="17" t="s">
        <v>268</v>
      </c>
      <c r="BM376" s="148" t="s">
        <v>6481</v>
      </c>
    </row>
    <row r="377" spans="2:65" s="1" customFormat="1" ht="16.5" customHeight="1">
      <c r="B377" s="32"/>
      <c r="C377" s="178" t="s">
        <v>1462</v>
      </c>
      <c r="D377" s="178" t="s">
        <v>300</v>
      </c>
      <c r="E377" s="179" t="s">
        <v>6482</v>
      </c>
      <c r="F377" s="180" t="s">
        <v>6409</v>
      </c>
      <c r="G377" s="181" t="s">
        <v>706</v>
      </c>
      <c r="H377" s="182">
        <v>154</v>
      </c>
      <c r="I377" s="183"/>
      <c r="J377" s="182">
        <f t="shared" si="110"/>
        <v>0</v>
      </c>
      <c r="K377" s="180" t="s">
        <v>1</v>
      </c>
      <c r="L377" s="184"/>
      <c r="M377" s="185" t="s">
        <v>1</v>
      </c>
      <c r="N377" s="186" t="s">
        <v>42</v>
      </c>
      <c r="P377" s="146">
        <f t="shared" si="111"/>
        <v>0</v>
      </c>
      <c r="Q377" s="146">
        <v>0</v>
      </c>
      <c r="R377" s="146">
        <f t="shared" si="112"/>
        <v>0</v>
      </c>
      <c r="S377" s="146">
        <v>0</v>
      </c>
      <c r="T377" s="147">
        <f t="shared" si="113"/>
        <v>0</v>
      </c>
      <c r="AR377" s="148" t="s">
        <v>304</v>
      </c>
      <c r="AT377" s="148" t="s">
        <v>300</v>
      </c>
      <c r="AU377" s="148" t="s">
        <v>85</v>
      </c>
      <c r="AY377" s="17" t="s">
        <v>262</v>
      </c>
      <c r="BE377" s="149">
        <f t="shared" si="114"/>
        <v>0</v>
      </c>
      <c r="BF377" s="149">
        <f t="shared" si="115"/>
        <v>0</v>
      </c>
      <c r="BG377" s="149">
        <f t="shared" si="116"/>
        <v>0</v>
      </c>
      <c r="BH377" s="149">
        <f t="shared" si="117"/>
        <v>0</v>
      </c>
      <c r="BI377" s="149">
        <f t="shared" si="118"/>
        <v>0</v>
      </c>
      <c r="BJ377" s="17" t="s">
        <v>85</v>
      </c>
      <c r="BK377" s="149">
        <f t="shared" si="119"/>
        <v>0</v>
      </c>
      <c r="BL377" s="17" t="s">
        <v>268</v>
      </c>
      <c r="BM377" s="148" t="s">
        <v>6483</v>
      </c>
    </row>
    <row r="378" spans="2:65" s="1" customFormat="1" ht="16.5" customHeight="1">
      <c r="B378" s="32"/>
      <c r="C378" s="178" t="s">
        <v>1471</v>
      </c>
      <c r="D378" s="178" t="s">
        <v>300</v>
      </c>
      <c r="E378" s="179" t="s">
        <v>6484</v>
      </c>
      <c r="F378" s="180" t="s">
        <v>6485</v>
      </c>
      <c r="G378" s="181" t="s">
        <v>706</v>
      </c>
      <c r="H378" s="182">
        <v>20</v>
      </c>
      <c r="I378" s="183"/>
      <c r="J378" s="182">
        <f t="shared" si="110"/>
        <v>0</v>
      </c>
      <c r="K378" s="180" t="s">
        <v>1</v>
      </c>
      <c r="L378" s="184"/>
      <c r="M378" s="185" t="s">
        <v>1</v>
      </c>
      <c r="N378" s="186" t="s">
        <v>42</v>
      </c>
      <c r="P378" s="146">
        <f t="shared" si="111"/>
        <v>0</v>
      </c>
      <c r="Q378" s="146">
        <v>0</v>
      </c>
      <c r="R378" s="146">
        <f t="shared" si="112"/>
        <v>0</v>
      </c>
      <c r="S378" s="146">
        <v>0</v>
      </c>
      <c r="T378" s="147">
        <f t="shared" si="113"/>
        <v>0</v>
      </c>
      <c r="AR378" s="148" t="s">
        <v>304</v>
      </c>
      <c r="AT378" s="148" t="s">
        <v>300</v>
      </c>
      <c r="AU378" s="148" t="s">
        <v>85</v>
      </c>
      <c r="AY378" s="17" t="s">
        <v>262</v>
      </c>
      <c r="BE378" s="149">
        <f t="shared" si="114"/>
        <v>0</v>
      </c>
      <c r="BF378" s="149">
        <f t="shared" si="115"/>
        <v>0</v>
      </c>
      <c r="BG378" s="149">
        <f t="shared" si="116"/>
        <v>0</v>
      </c>
      <c r="BH378" s="149">
        <f t="shared" si="117"/>
        <v>0</v>
      </c>
      <c r="BI378" s="149">
        <f t="shared" si="118"/>
        <v>0</v>
      </c>
      <c r="BJ378" s="17" t="s">
        <v>85</v>
      </c>
      <c r="BK378" s="149">
        <f t="shared" si="119"/>
        <v>0</v>
      </c>
      <c r="BL378" s="17" t="s">
        <v>268</v>
      </c>
      <c r="BM378" s="148" t="s">
        <v>6486</v>
      </c>
    </row>
    <row r="379" spans="2:65" s="1" customFormat="1" ht="16.5" customHeight="1">
      <c r="B379" s="32"/>
      <c r="C379" s="178" t="s">
        <v>1481</v>
      </c>
      <c r="D379" s="178" t="s">
        <v>300</v>
      </c>
      <c r="E379" s="179" t="s">
        <v>6487</v>
      </c>
      <c r="F379" s="180" t="s">
        <v>6412</v>
      </c>
      <c r="G379" s="181" t="s">
        <v>706</v>
      </c>
      <c r="H379" s="182">
        <v>76</v>
      </c>
      <c r="I379" s="183"/>
      <c r="J379" s="182">
        <f t="shared" si="110"/>
        <v>0</v>
      </c>
      <c r="K379" s="180" t="s">
        <v>1</v>
      </c>
      <c r="L379" s="184"/>
      <c r="M379" s="185" t="s">
        <v>1</v>
      </c>
      <c r="N379" s="186" t="s">
        <v>42</v>
      </c>
      <c r="P379" s="146">
        <f t="shared" si="111"/>
        <v>0</v>
      </c>
      <c r="Q379" s="146">
        <v>0</v>
      </c>
      <c r="R379" s="146">
        <f t="shared" si="112"/>
        <v>0</v>
      </c>
      <c r="S379" s="146">
        <v>0</v>
      </c>
      <c r="T379" s="147">
        <f t="shared" si="113"/>
        <v>0</v>
      </c>
      <c r="AR379" s="148" t="s">
        <v>304</v>
      </c>
      <c r="AT379" s="148" t="s">
        <v>300</v>
      </c>
      <c r="AU379" s="148" t="s">
        <v>85</v>
      </c>
      <c r="AY379" s="17" t="s">
        <v>262</v>
      </c>
      <c r="BE379" s="149">
        <f t="shared" si="114"/>
        <v>0</v>
      </c>
      <c r="BF379" s="149">
        <f t="shared" si="115"/>
        <v>0</v>
      </c>
      <c r="BG379" s="149">
        <f t="shared" si="116"/>
        <v>0</v>
      </c>
      <c r="BH379" s="149">
        <f t="shared" si="117"/>
        <v>0</v>
      </c>
      <c r="BI379" s="149">
        <f t="shared" si="118"/>
        <v>0</v>
      </c>
      <c r="BJ379" s="17" t="s">
        <v>85</v>
      </c>
      <c r="BK379" s="149">
        <f t="shared" si="119"/>
        <v>0</v>
      </c>
      <c r="BL379" s="17" t="s">
        <v>268</v>
      </c>
      <c r="BM379" s="148" t="s">
        <v>6488</v>
      </c>
    </row>
    <row r="380" spans="2:65" s="1" customFormat="1" ht="16.5" customHeight="1">
      <c r="B380" s="32"/>
      <c r="C380" s="178" t="s">
        <v>1485</v>
      </c>
      <c r="D380" s="178" t="s">
        <v>300</v>
      </c>
      <c r="E380" s="179" t="s">
        <v>6489</v>
      </c>
      <c r="F380" s="180" t="s">
        <v>6490</v>
      </c>
      <c r="G380" s="181" t="s">
        <v>706</v>
      </c>
      <c r="H380" s="182">
        <v>20</v>
      </c>
      <c r="I380" s="183"/>
      <c r="J380" s="182">
        <f t="shared" si="110"/>
        <v>0</v>
      </c>
      <c r="K380" s="180" t="s">
        <v>1</v>
      </c>
      <c r="L380" s="184"/>
      <c r="M380" s="185" t="s">
        <v>1</v>
      </c>
      <c r="N380" s="186" t="s">
        <v>42</v>
      </c>
      <c r="P380" s="146">
        <f t="shared" si="111"/>
        <v>0</v>
      </c>
      <c r="Q380" s="146">
        <v>0</v>
      </c>
      <c r="R380" s="146">
        <f t="shared" si="112"/>
        <v>0</v>
      </c>
      <c r="S380" s="146">
        <v>0</v>
      </c>
      <c r="T380" s="147">
        <f t="shared" si="113"/>
        <v>0</v>
      </c>
      <c r="AR380" s="148" t="s">
        <v>304</v>
      </c>
      <c r="AT380" s="148" t="s">
        <v>300</v>
      </c>
      <c r="AU380" s="148" t="s">
        <v>85</v>
      </c>
      <c r="AY380" s="17" t="s">
        <v>262</v>
      </c>
      <c r="BE380" s="149">
        <f t="shared" si="114"/>
        <v>0</v>
      </c>
      <c r="BF380" s="149">
        <f t="shared" si="115"/>
        <v>0</v>
      </c>
      <c r="BG380" s="149">
        <f t="shared" si="116"/>
        <v>0</v>
      </c>
      <c r="BH380" s="149">
        <f t="shared" si="117"/>
        <v>0</v>
      </c>
      <c r="BI380" s="149">
        <f t="shared" si="118"/>
        <v>0</v>
      </c>
      <c r="BJ380" s="17" t="s">
        <v>85</v>
      </c>
      <c r="BK380" s="149">
        <f t="shared" si="119"/>
        <v>0</v>
      </c>
      <c r="BL380" s="17" t="s">
        <v>268</v>
      </c>
      <c r="BM380" s="148" t="s">
        <v>6491</v>
      </c>
    </row>
    <row r="381" spans="2:65" s="1" customFormat="1" ht="16.5" customHeight="1">
      <c r="B381" s="32"/>
      <c r="C381" s="178" t="s">
        <v>1488</v>
      </c>
      <c r="D381" s="178" t="s">
        <v>300</v>
      </c>
      <c r="E381" s="179" t="s">
        <v>6492</v>
      </c>
      <c r="F381" s="180" t="s">
        <v>6493</v>
      </c>
      <c r="G381" s="181" t="s">
        <v>706</v>
      </c>
      <c r="H381" s="182">
        <v>20</v>
      </c>
      <c r="I381" s="183"/>
      <c r="J381" s="182">
        <f t="shared" si="110"/>
        <v>0</v>
      </c>
      <c r="K381" s="180" t="s">
        <v>1</v>
      </c>
      <c r="L381" s="184"/>
      <c r="M381" s="185" t="s">
        <v>1</v>
      </c>
      <c r="N381" s="186" t="s">
        <v>42</v>
      </c>
      <c r="P381" s="146">
        <f t="shared" si="111"/>
        <v>0</v>
      </c>
      <c r="Q381" s="146">
        <v>0</v>
      </c>
      <c r="R381" s="146">
        <f t="shared" si="112"/>
        <v>0</v>
      </c>
      <c r="S381" s="146">
        <v>0</v>
      </c>
      <c r="T381" s="147">
        <f t="shared" si="113"/>
        <v>0</v>
      </c>
      <c r="AR381" s="148" t="s">
        <v>304</v>
      </c>
      <c r="AT381" s="148" t="s">
        <v>300</v>
      </c>
      <c r="AU381" s="148" t="s">
        <v>85</v>
      </c>
      <c r="AY381" s="17" t="s">
        <v>262</v>
      </c>
      <c r="BE381" s="149">
        <f t="shared" si="114"/>
        <v>0</v>
      </c>
      <c r="BF381" s="149">
        <f t="shared" si="115"/>
        <v>0</v>
      </c>
      <c r="BG381" s="149">
        <f t="shared" si="116"/>
        <v>0</v>
      </c>
      <c r="BH381" s="149">
        <f t="shared" si="117"/>
        <v>0</v>
      </c>
      <c r="BI381" s="149">
        <f t="shared" si="118"/>
        <v>0</v>
      </c>
      <c r="BJ381" s="17" t="s">
        <v>85</v>
      </c>
      <c r="BK381" s="149">
        <f t="shared" si="119"/>
        <v>0</v>
      </c>
      <c r="BL381" s="17" t="s">
        <v>268</v>
      </c>
      <c r="BM381" s="148" t="s">
        <v>6494</v>
      </c>
    </row>
    <row r="382" spans="2:65" s="1" customFormat="1" ht="16.5" customHeight="1">
      <c r="B382" s="32"/>
      <c r="C382" s="178" t="s">
        <v>1494</v>
      </c>
      <c r="D382" s="178" t="s">
        <v>300</v>
      </c>
      <c r="E382" s="179" t="s">
        <v>6495</v>
      </c>
      <c r="F382" s="180" t="s">
        <v>6496</v>
      </c>
      <c r="G382" s="181" t="s">
        <v>706</v>
      </c>
      <c r="H382" s="182">
        <v>133</v>
      </c>
      <c r="I382" s="183"/>
      <c r="J382" s="182">
        <f t="shared" si="110"/>
        <v>0</v>
      </c>
      <c r="K382" s="180" t="s">
        <v>1</v>
      </c>
      <c r="L382" s="184"/>
      <c r="M382" s="185" t="s">
        <v>1</v>
      </c>
      <c r="N382" s="186" t="s">
        <v>42</v>
      </c>
      <c r="P382" s="146">
        <f t="shared" si="111"/>
        <v>0</v>
      </c>
      <c r="Q382" s="146">
        <v>0</v>
      </c>
      <c r="R382" s="146">
        <f t="shared" si="112"/>
        <v>0</v>
      </c>
      <c r="S382" s="146">
        <v>0</v>
      </c>
      <c r="T382" s="147">
        <f t="shared" si="113"/>
        <v>0</v>
      </c>
      <c r="AR382" s="148" t="s">
        <v>304</v>
      </c>
      <c r="AT382" s="148" t="s">
        <v>300</v>
      </c>
      <c r="AU382" s="148" t="s">
        <v>85</v>
      </c>
      <c r="AY382" s="17" t="s">
        <v>262</v>
      </c>
      <c r="BE382" s="149">
        <f t="shared" si="114"/>
        <v>0</v>
      </c>
      <c r="BF382" s="149">
        <f t="shared" si="115"/>
        <v>0</v>
      </c>
      <c r="BG382" s="149">
        <f t="shared" si="116"/>
        <v>0</v>
      </c>
      <c r="BH382" s="149">
        <f t="shared" si="117"/>
        <v>0</v>
      </c>
      <c r="BI382" s="149">
        <f t="shared" si="118"/>
        <v>0</v>
      </c>
      <c r="BJ382" s="17" t="s">
        <v>85</v>
      </c>
      <c r="BK382" s="149">
        <f t="shared" si="119"/>
        <v>0</v>
      </c>
      <c r="BL382" s="17" t="s">
        <v>268</v>
      </c>
      <c r="BM382" s="148" t="s">
        <v>6497</v>
      </c>
    </row>
    <row r="383" spans="2:65" s="1" customFormat="1" ht="16.5" customHeight="1">
      <c r="B383" s="32"/>
      <c r="C383" s="178" t="s">
        <v>1515</v>
      </c>
      <c r="D383" s="178" t="s">
        <v>300</v>
      </c>
      <c r="E383" s="179" t="s">
        <v>6498</v>
      </c>
      <c r="F383" s="180" t="s">
        <v>6499</v>
      </c>
      <c r="G383" s="181" t="s">
        <v>706</v>
      </c>
      <c r="H383" s="182">
        <v>60</v>
      </c>
      <c r="I383" s="183"/>
      <c r="J383" s="182">
        <f t="shared" si="110"/>
        <v>0</v>
      </c>
      <c r="K383" s="180" t="s">
        <v>1</v>
      </c>
      <c r="L383" s="184"/>
      <c r="M383" s="185" t="s">
        <v>1</v>
      </c>
      <c r="N383" s="186" t="s">
        <v>42</v>
      </c>
      <c r="P383" s="146">
        <f t="shared" si="111"/>
        <v>0</v>
      </c>
      <c r="Q383" s="146">
        <v>0</v>
      </c>
      <c r="R383" s="146">
        <f t="shared" si="112"/>
        <v>0</v>
      </c>
      <c r="S383" s="146">
        <v>0</v>
      </c>
      <c r="T383" s="147">
        <f t="shared" si="113"/>
        <v>0</v>
      </c>
      <c r="AR383" s="148" t="s">
        <v>304</v>
      </c>
      <c r="AT383" s="148" t="s">
        <v>300</v>
      </c>
      <c r="AU383" s="148" t="s">
        <v>85</v>
      </c>
      <c r="AY383" s="17" t="s">
        <v>262</v>
      </c>
      <c r="BE383" s="149">
        <f t="shared" si="114"/>
        <v>0</v>
      </c>
      <c r="BF383" s="149">
        <f t="shared" si="115"/>
        <v>0</v>
      </c>
      <c r="BG383" s="149">
        <f t="shared" si="116"/>
        <v>0</v>
      </c>
      <c r="BH383" s="149">
        <f t="shared" si="117"/>
        <v>0</v>
      </c>
      <c r="BI383" s="149">
        <f t="shared" si="118"/>
        <v>0</v>
      </c>
      <c r="BJ383" s="17" t="s">
        <v>85</v>
      </c>
      <c r="BK383" s="149">
        <f t="shared" si="119"/>
        <v>0</v>
      </c>
      <c r="BL383" s="17" t="s">
        <v>268</v>
      </c>
      <c r="BM383" s="148" t="s">
        <v>6500</v>
      </c>
    </row>
    <row r="384" spans="2:65" s="1" customFormat="1" ht="16.5" customHeight="1">
      <c r="B384" s="32"/>
      <c r="C384" s="178" t="s">
        <v>1536</v>
      </c>
      <c r="D384" s="178" t="s">
        <v>300</v>
      </c>
      <c r="E384" s="179" t="s">
        <v>6501</v>
      </c>
      <c r="F384" s="180" t="s">
        <v>6502</v>
      </c>
      <c r="G384" s="181" t="s">
        <v>706</v>
      </c>
      <c r="H384" s="182">
        <v>20</v>
      </c>
      <c r="I384" s="183"/>
      <c r="J384" s="182">
        <f t="shared" si="110"/>
        <v>0</v>
      </c>
      <c r="K384" s="180" t="s">
        <v>1</v>
      </c>
      <c r="L384" s="184"/>
      <c r="M384" s="185" t="s">
        <v>1</v>
      </c>
      <c r="N384" s="186" t="s">
        <v>42</v>
      </c>
      <c r="P384" s="146">
        <f t="shared" si="111"/>
        <v>0</v>
      </c>
      <c r="Q384" s="146">
        <v>0</v>
      </c>
      <c r="R384" s="146">
        <f t="shared" si="112"/>
        <v>0</v>
      </c>
      <c r="S384" s="146">
        <v>0</v>
      </c>
      <c r="T384" s="147">
        <f t="shared" si="113"/>
        <v>0</v>
      </c>
      <c r="AR384" s="148" t="s">
        <v>304</v>
      </c>
      <c r="AT384" s="148" t="s">
        <v>300</v>
      </c>
      <c r="AU384" s="148" t="s">
        <v>85</v>
      </c>
      <c r="AY384" s="17" t="s">
        <v>262</v>
      </c>
      <c r="BE384" s="149">
        <f t="shared" si="114"/>
        <v>0</v>
      </c>
      <c r="BF384" s="149">
        <f t="shared" si="115"/>
        <v>0</v>
      </c>
      <c r="BG384" s="149">
        <f t="shared" si="116"/>
        <v>0</v>
      </c>
      <c r="BH384" s="149">
        <f t="shared" si="117"/>
        <v>0</v>
      </c>
      <c r="BI384" s="149">
        <f t="shared" si="118"/>
        <v>0</v>
      </c>
      <c r="BJ384" s="17" t="s">
        <v>85</v>
      </c>
      <c r="BK384" s="149">
        <f t="shared" si="119"/>
        <v>0</v>
      </c>
      <c r="BL384" s="17" t="s">
        <v>268</v>
      </c>
      <c r="BM384" s="148" t="s">
        <v>6503</v>
      </c>
    </row>
    <row r="385" spans="2:65" s="1" customFormat="1" ht="16.5" customHeight="1">
      <c r="B385" s="32"/>
      <c r="C385" s="178" t="s">
        <v>1541</v>
      </c>
      <c r="D385" s="178" t="s">
        <v>300</v>
      </c>
      <c r="E385" s="179" t="s">
        <v>6504</v>
      </c>
      <c r="F385" s="180" t="s">
        <v>6505</v>
      </c>
      <c r="G385" s="181" t="s">
        <v>706</v>
      </c>
      <c r="H385" s="182">
        <v>39</v>
      </c>
      <c r="I385" s="183"/>
      <c r="J385" s="182">
        <f t="shared" si="110"/>
        <v>0</v>
      </c>
      <c r="K385" s="180" t="s">
        <v>1</v>
      </c>
      <c r="L385" s="184"/>
      <c r="M385" s="185" t="s">
        <v>1</v>
      </c>
      <c r="N385" s="186" t="s">
        <v>42</v>
      </c>
      <c r="P385" s="146">
        <f t="shared" si="111"/>
        <v>0</v>
      </c>
      <c r="Q385" s="146">
        <v>0</v>
      </c>
      <c r="R385" s="146">
        <f t="shared" si="112"/>
        <v>0</v>
      </c>
      <c r="S385" s="146">
        <v>0</v>
      </c>
      <c r="T385" s="147">
        <f t="shared" si="113"/>
        <v>0</v>
      </c>
      <c r="AR385" s="148" t="s">
        <v>304</v>
      </c>
      <c r="AT385" s="148" t="s">
        <v>300</v>
      </c>
      <c r="AU385" s="148" t="s">
        <v>85</v>
      </c>
      <c r="AY385" s="17" t="s">
        <v>262</v>
      </c>
      <c r="BE385" s="149">
        <f t="shared" si="114"/>
        <v>0</v>
      </c>
      <c r="BF385" s="149">
        <f t="shared" si="115"/>
        <v>0</v>
      </c>
      <c r="BG385" s="149">
        <f t="shared" si="116"/>
        <v>0</v>
      </c>
      <c r="BH385" s="149">
        <f t="shared" si="117"/>
        <v>0</v>
      </c>
      <c r="BI385" s="149">
        <f t="shared" si="118"/>
        <v>0</v>
      </c>
      <c r="BJ385" s="17" t="s">
        <v>85</v>
      </c>
      <c r="BK385" s="149">
        <f t="shared" si="119"/>
        <v>0</v>
      </c>
      <c r="BL385" s="17" t="s">
        <v>268</v>
      </c>
      <c r="BM385" s="148" t="s">
        <v>6506</v>
      </c>
    </row>
    <row r="386" spans="2:65" s="1" customFormat="1" ht="16.5" customHeight="1">
      <c r="B386" s="32"/>
      <c r="C386" s="178" t="s">
        <v>1546</v>
      </c>
      <c r="D386" s="178" t="s">
        <v>300</v>
      </c>
      <c r="E386" s="179" t="s">
        <v>6507</v>
      </c>
      <c r="F386" s="180" t="s">
        <v>6508</v>
      </c>
      <c r="G386" s="181" t="s">
        <v>706</v>
      </c>
      <c r="H386" s="182">
        <v>20</v>
      </c>
      <c r="I386" s="183"/>
      <c r="J386" s="182">
        <f t="shared" si="110"/>
        <v>0</v>
      </c>
      <c r="K386" s="180" t="s">
        <v>1</v>
      </c>
      <c r="L386" s="184"/>
      <c r="M386" s="185" t="s">
        <v>1</v>
      </c>
      <c r="N386" s="186" t="s">
        <v>42</v>
      </c>
      <c r="P386" s="146">
        <f t="shared" si="111"/>
        <v>0</v>
      </c>
      <c r="Q386" s="146">
        <v>0</v>
      </c>
      <c r="R386" s="146">
        <f t="shared" si="112"/>
        <v>0</v>
      </c>
      <c r="S386" s="146">
        <v>0</v>
      </c>
      <c r="T386" s="147">
        <f t="shared" si="113"/>
        <v>0</v>
      </c>
      <c r="AR386" s="148" t="s">
        <v>304</v>
      </c>
      <c r="AT386" s="148" t="s">
        <v>300</v>
      </c>
      <c r="AU386" s="148" t="s">
        <v>85</v>
      </c>
      <c r="AY386" s="17" t="s">
        <v>262</v>
      </c>
      <c r="BE386" s="149">
        <f t="shared" si="114"/>
        <v>0</v>
      </c>
      <c r="BF386" s="149">
        <f t="shared" si="115"/>
        <v>0</v>
      </c>
      <c r="BG386" s="149">
        <f t="shared" si="116"/>
        <v>0</v>
      </c>
      <c r="BH386" s="149">
        <f t="shared" si="117"/>
        <v>0</v>
      </c>
      <c r="BI386" s="149">
        <f t="shared" si="118"/>
        <v>0</v>
      </c>
      <c r="BJ386" s="17" t="s">
        <v>85</v>
      </c>
      <c r="BK386" s="149">
        <f t="shared" si="119"/>
        <v>0</v>
      </c>
      <c r="BL386" s="17" t="s">
        <v>268</v>
      </c>
      <c r="BM386" s="148" t="s">
        <v>6509</v>
      </c>
    </row>
    <row r="387" spans="2:65" s="1" customFormat="1" ht="16.5" customHeight="1">
      <c r="B387" s="32"/>
      <c r="C387" s="178" t="s">
        <v>1551</v>
      </c>
      <c r="D387" s="178" t="s">
        <v>300</v>
      </c>
      <c r="E387" s="179" t="s">
        <v>6510</v>
      </c>
      <c r="F387" s="180" t="s">
        <v>6511</v>
      </c>
      <c r="G387" s="181" t="s">
        <v>706</v>
      </c>
      <c r="H387" s="182">
        <v>40</v>
      </c>
      <c r="I387" s="183"/>
      <c r="J387" s="182">
        <f t="shared" si="110"/>
        <v>0</v>
      </c>
      <c r="K387" s="180" t="s">
        <v>1</v>
      </c>
      <c r="L387" s="184"/>
      <c r="M387" s="185" t="s">
        <v>1</v>
      </c>
      <c r="N387" s="186" t="s">
        <v>42</v>
      </c>
      <c r="P387" s="146">
        <f t="shared" si="111"/>
        <v>0</v>
      </c>
      <c r="Q387" s="146">
        <v>0</v>
      </c>
      <c r="R387" s="146">
        <f t="shared" si="112"/>
        <v>0</v>
      </c>
      <c r="S387" s="146">
        <v>0</v>
      </c>
      <c r="T387" s="147">
        <f t="shared" si="113"/>
        <v>0</v>
      </c>
      <c r="AR387" s="148" t="s">
        <v>304</v>
      </c>
      <c r="AT387" s="148" t="s">
        <v>300</v>
      </c>
      <c r="AU387" s="148" t="s">
        <v>85</v>
      </c>
      <c r="AY387" s="17" t="s">
        <v>262</v>
      </c>
      <c r="BE387" s="149">
        <f t="shared" si="114"/>
        <v>0</v>
      </c>
      <c r="BF387" s="149">
        <f t="shared" si="115"/>
        <v>0</v>
      </c>
      <c r="BG387" s="149">
        <f t="shared" si="116"/>
        <v>0</v>
      </c>
      <c r="BH387" s="149">
        <f t="shared" si="117"/>
        <v>0</v>
      </c>
      <c r="BI387" s="149">
        <f t="shared" si="118"/>
        <v>0</v>
      </c>
      <c r="BJ387" s="17" t="s">
        <v>85</v>
      </c>
      <c r="BK387" s="149">
        <f t="shared" si="119"/>
        <v>0</v>
      </c>
      <c r="BL387" s="17" t="s">
        <v>268</v>
      </c>
      <c r="BM387" s="148" t="s">
        <v>6512</v>
      </c>
    </row>
    <row r="388" spans="2:65" s="1" customFormat="1" ht="16.5" customHeight="1">
      <c r="B388" s="32"/>
      <c r="C388" s="178" t="s">
        <v>1556</v>
      </c>
      <c r="D388" s="178" t="s">
        <v>300</v>
      </c>
      <c r="E388" s="179" t="s">
        <v>6513</v>
      </c>
      <c r="F388" s="180" t="s">
        <v>6514</v>
      </c>
      <c r="G388" s="181" t="s">
        <v>706</v>
      </c>
      <c r="H388" s="182">
        <v>40</v>
      </c>
      <c r="I388" s="183"/>
      <c r="J388" s="182">
        <f t="shared" si="110"/>
        <v>0</v>
      </c>
      <c r="K388" s="180" t="s">
        <v>1</v>
      </c>
      <c r="L388" s="184"/>
      <c r="M388" s="185" t="s">
        <v>1</v>
      </c>
      <c r="N388" s="186" t="s">
        <v>42</v>
      </c>
      <c r="P388" s="146">
        <f t="shared" si="111"/>
        <v>0</v>
      </c>
      <c r="Q388" s="146">
        <v>0</v>
      </c>
      <c r="R388" s="146">
        <f t="shared" si="112"/>
        <v>0</v>
      </c>
      <c r="S388" s="146">
        <v>0</v>
      </c>
      <c r="T388" s="147">
        <f t="shared" si="113"/>
        <v>0</v>
      </c>
      <c r="AR388" s="148" t="s">
        <v>304</v>
      </c>
      <c r="AT388" s="148" t="s">
        <v>300</v>
      </c>
      <c r="AU388" s="148" t="s">
        <v>85</v>
      </c>
      <c r="AY388" s="17" t="s">
        <v>262</v>
      </c>
      <c r="BE388" s="149">
        <f t="shared" si="114"/>
        <v>0</v>
      </c>
      <c r="BF388" s="149">
        <f t="shared" si="115"/>
        <v>0</v>
      </c>
      <c r="BG388" s="149">
        <f t="shared" si="116"/>
        <v>0</v>
      </c>
      <c r="BH388" s="149">
        <f t="shared" si="117"/>
        <v>0</v>
      </c>
      <c r="BI388" s="149">
        <f t="shared" si="118"/>
        <v>0</v>
      </c>
      <c r="BJ388" s="17" t="s">
        <v>85</v>
      </c>
      <c r="BK388" s="149">
        <f t="shared" si="119"/>
        <v>0</v>
      </c>
      <c r="BL388" s="17" t="s">
        <v>268</v>
      </c>
      <c r="BM388" s="148" t="s">
        <v>6515</v>
      </c>
    </row>
    <row r="389" spans="2:65" s="1" customFormat="1" ht="16.5" customHeight="1">
      <c r="B389" s="32"/>
      <c r="C389" s="178" t="s">
        <v>1561</v>
      </c>
      <c r="D389" s="178" t="s">
        <v>300</v>
      </c>
      <c r="E389" s="179" t="s">
        <v>6516</v>
      </c>
      <c r="F389" s="180" t="s">
        <v>6448</v>
      </c>
      <c r="G389" s="181" t="s">
        <v>706</v>
      </c>
      <c r="H389" s="182">
        <v>38</v>
      </c>
      <c r="I389" s="183"/>
      <c r="J389" s="182">
        <f t="shared" si="110"/>
        <v>0</v>
      </c>
      <c r="K389" s="180" t="s">
        <v>1</v>
      </c>
      <c r="L389" s="184"/>
      <c r="M389" s="185" t="s">
        <v>1</v>
      </c>
      <c r="N389" s="186" t="s">
        <v>42</v>
      </c>
      <c r="P389" s="146">
        <f t="shared" si="111"/>
        <v>0</v>
      </c>
      <c r="Q389" s="146">
        <v>0</v>
      </c>
      <c r="R389" s="146">
        <f t="shared" si="112"/>
        <v>0</v>
      </c>
      <c r="S389" s="146">
        <v>0</v>
      </c>
      <c r="T389" s="147">
        <f t="shared" si="113"/>
        <v>0</v>
      </c>
      <c r="AR389" s="148" t="s">
        <v>304</v>
      </c>
      <c r="AT389" s="148" t="s">
        <v>300</v>
      </c>
      <c r="AU389" s="148" t="s">
        <v>85</v>
      </c>
      <c r="AY389" s="17" t="s">
        <v>262</v>
      </c>
      <c r="BE389" s="149">
        <f t="shared" si="114"/>
        <v>0</v>
      </c>
      <c r="BF389" s="149">
        <f t="shared" si="115"/>
        <v>0</v>
      </c>
      <c r="BG389" s="149">
        <f t="shared" si="116"/>
        <v>0</v>
      </c>
      <c r="BH389" s="149">
        <f t="shared" si="117"/>
        <v>0</v>
      </c>
      <c r="BI389" s="149">
        <f t="shared" si="118"/>
        <v>0</v>
      </c>
      <c r="BJ389" s="17" t="s">
        <v>85</v>
      </c>
      <c r="BK389" s="149">
        <f t="shared" si="119"/>
        <v>0</v>
      </c>
      <c r="BL389" s="17" t="s">
        <v>268</v>
      </c>
      <c r="BM389" s="148" t="s">
        <v>6517</v>
      </c>
    </row>
    <row r="390" spans="2:65" s="1" customFormat="1" ht="16.5" customHeight="1">
      <c r="B390" s="32"/>
      <c r="C390" s="178" t="s">
        <v>1566</v>
      </c>
      <c r="D390" s="178" t="s">
        <v>300</v>
      </c>
      <c r="E390" s="179" t="s">
        <v>6518</v>
      </c>
      <c r="F390" s="180" t="s">
        <v>6519</v>
      </c>
      <c r="G390" s="181" t="s">
        <v>706</v>
      </c>
      <c r="H390" s="182">
        <v>20</v>
      </c>
      <c r="I390" s="183"/>
      <c r="J390" s="182">
        <f t="shared" si="110"/>
        <v>0</v>
      </c>
      <c r="K390" s="180" t="s">
        <v>1</v>
      </c>
      <c r="L390" s="184"/>
      <c r="M390" s="185" t="s">
        <v>1</v>
      </c>
      <c r="N390" s="186" t="s">
        <v>42</v>
      </c>
      <c r="P390" s="146">
        <f t="shared" si="111"/>
        <v>0</v>
      </c>
      <c r="Q390" s="146">
        <v>0</v>
      </c>
      <c r="R390" s="146">
        <f t="shared" si="112"/>
        <v>0</v>
      </c>
      <c r="S390" s="146">
        <v>0</v>
      </c>
      <c r="T390" s="147">
        <f t="shared" si="113"/>
        <v>0</v>
      </c>
      <c r="AR390" s="148" t="s">
        <v>304</v>
      </c>
      <c r="AT390" s="148" t="s">
        <v>300</v>
      </c>
      <c r="AU390" s="148" t="s">
        <v>85</v>
      </c>
      <c r="AY390" s="17" t="s">
        <v>262</v>
      </c>
      <c r="BE390" s="149">
        <f t="shared" si="114"/>
        <v>0</v>
      </c>
      <c r="BF390" s="149">
        <f t="shared" si="115"/>
        <v>0</v>
      </c>
      <c r="BG390" s="149">
        <f t="shared" si="116"/>
        <v>0</v>
      </c>
      <c r="BH390" s="149">
        <f t="shared" si="117"/>
        <v>0</v>
      </c>
      <c r="BI390" s="149">
        <f t="shared" si="118"/>
        <v>0</v>
      </c>
      <c r="BJ390" s="17" t="s">
        <v>85</v>
      </c>
      <c r="BK390" s="149">
        <f t="shared" si="119"/>
        <v>0</v>
      </c>
      <c r="BL390" s="17" t="s">
        <v>268</v>
      </c>
      <c r="BM390" s="148" t="s">
        <v>6520</v>
      </c>
    </row>
    <row r="391" spans="2:65" s="1" customFormat="1" ht="16.5" customHeight="1">
      <c r="B391" s="32"/>
      <c r="C391" s="178" t="s">
        <v>1571</v>
      </c>
      <c r="D391" s="178" t="s">
        <v>300</v>
      </c>
      <c r="E391" s="179" t="s">
        <v>6521</v>
      </c>
      <c r="F391" s="180" t="s">
        <v>6522</v>
      </c>
      <c r="G391" s="181" t="s">
        <v>706</v>
      </c>
      <c r="H391" s="182">
        <v>20</v>
      </c>
      <c r="I391" s="183"/>
      <c r="J391" s="182">
        <f t="shared" si="110"/>
        <v>0</v>
      </c>
      <c r="K391" s="180" t="s">
        <v>1</v>
      </c>
      <c r="L391" s="184"/>
      <c r="M391" s="185" t="s">
        <v>1</v>
      </c>
      <c r="N391" s="186" t="s">
        <v>42</v>
      </c>
      <c r="P391" s="146">
        <f t="shared" si="111"/>
        <v>0</v>
      </c>
      <c r="Q391" s="146">
        <v>0</v>
      </c>
      <c r="R391" s="146">
        <f t="shared" si="112"/>
        <v>0</v>
      </c>
      <c r="S391" s="146">
        <v>0</v>
      </c>
      <c r="T391" s="147">
        <f t="shared" si="113"/>
        <v>0</v>
      </c>
      <c r="AR391" s="148" t="s">
        <v>304</v>
      </c>
      <c r="AT391" s="148" t="s">
        <v>300</v>
      </c>
      <c r="AU391" s="148" t="s">
        <v>85</v>
      </c>
      <c r="AY391" s="17" t="s">
        <v>262</v>
      </c>
      <c r="BE391" s="149">
        <f t="shared" si="114"/>
        <v>0</v>
      </c>
      <c r="BF391" s="149">
        <f t="shared" si="115"/>
        <v>0</v>
      </c>
      <c r="BG391" s="149">
        <f t="shared" si="116"/>
        <v>0</v>
      </c>
      <c r="BH391" s="149">
        <f t="shared" si="117"/>
        <v>0</v>
      </c>
      <c r="BI391" s="149">
        <f t="shared" si="118"/>
        <v>0</v>
      </c>
      <c r="BJ391" s="17" t="s">
        <v>85</v>
      </c>
      <c r="BK391" s="149">
        <f t="shared" si="119"/>
        <v>0</v>
      </c>
      <c r="BL391" s="17" t="s">
        <v>268</v>
      </c>
      <c r="BM391" s="148" t="s">
        <v>6523</v>
      </c>
    </row>
    <row r="392" spans="2:65" s="1" customFormat="1" ht="37.9" customHeight="1">
      <c r="B392" s="32"/>
      <c r="C392" s="138" t="s">
        <v>1575</v>
      </c>
      <c r="D392" s="138" t="s">
        <v>264</v>
      </c>
      <c r="E392" s="139" t="s">
        <v>6524</v>
      </c>
      <c r="F392" s="140" t="s">
        <v>6363</v>
      </c>
      <c r="G392" s="141" t="s">
        <v>303</v>
      </c>
      <c r="H392" s="142">
        <v>0.01</v>
      </c>
      <c r="I392" s="143"/>
      <c r="J392" s="142">
        <f t="shared" si="110"/>
        <v>0</v>
      </c>
      <c r="K392" s="140" t="s">
        <v>1</v>
      </c>
      <c r="L392" s="32"/>
      <c r="M392" s="144" t="s">
        <v>1</v>
      </c>
      <c r="N392" s="145" t="s">
        <v>42</v>
      </c>
      <c r="P392" s="146">
        <f t="shared" si="111"/>
        <v>0</v>
      </c>
      <c r="Q392" s="146">
        <v>0</v>
      </c>
      <c r="R392" s="146">
        <f t="shared" si="112"/>
        <v>0</v>
      </c>
      <c r="S392" s="146">
        <v>0</v>
      </c>
      <c r="T392" s="147">
        <f t="shared" si="113"/>
        <v>0</v>
      </c>
      <c r="AR392" s="148" t="s">
        <v>268</v>
      </c>
      <c r="AT392" s="148" t="s">
        <v>264</v>
      </c>
      <c r="AU392" s="148" t="s">
        <v>85</v>
      </c>
      <c r="AY392" s="17" t="s">
        <v>262</v>
      </c>
      <c r="BE392" s="149">
        <f t="shared" si="114"/>
        <v>0</v>
      </c>
      <c r="BF392" s="149">
        <f t="shared" si="115"/>
        <v>0</v>
      </c>
      <c r="BG392" s="149">
        <f t="shared" si="116"/>
        <v>0</v>
      </c>
      <c r="BH392" s="149">
        <f t="shared" si="117"/>
        <v>0</v>
      </c>
      <c r="BI392" s="149">
        <f t="shared" si="118"/>
        <v>0</v>
      </c>
      <c r="BJ392" s="17" t="s">
        <v>85</v>
      </c>
      <c r="BK392" s="149">
        <f t="shared" si="119"/>
        <v>0</v>
      </c>
      <c r="BL392" s="17" t="s">
        <v>268</v>
      </c>
      <c r="BM392" s="148" t="s">
        <v>6525</v>
      </c>
    </row>
    <row r="393" spans="2:65" s="1" customFormat="1" ht="16.5" customHeight="1">
      <c r="B393" s="32"/>
      <c r="C393" s="178" t="s">
        <v>1579</v>
      </c>
      <c r="D393" s="178" t="s">
        <v>300</v>
      </c>
      <c r="E393" s="179" t="s">
        <v>6526</v>
      </c>
      <c r="F393" s="180" t="s">
        <v>6367</v>
      </c>
      <c r="G393" s="181" t="s">
        <v>684</v>
      </c>
      <c r="H393" s="182">
        <v>741.6</v>
      </c>
      <c r="I393" s="183"/>
      <c r="J393" s="182">
        <f t="shared" si="110"/>
        <v>0</v>
      </c>
      <c r="K393" s="180" t="s">
        <v>1</v>
      </c>
      <c r="L393" s="184"/>
      <c r="M393" s="185" t="s">
        <v>1</v>
      </c>
      <c r="N393" s="186" t="s">
        <v>42</v>
      </c>
      <c r="P393" s="146">
        <f t="shared" si="111"/>
        <v>0</v>
      </c>
      <c r="Q393" s="146">
        <v>0</v>
      </c>
      <c r="R393" s="146">
        <f t="shared" si="112"/>
        <v>0</v>
      </c>
      <c r="S393" s="146">
        <v>0</v>
      </c>
      <c r="T393" s="147">
        <f t="shared" si="113"/>
        <v>0</v>
      </c>
      <c r="AR393" s="148" t="s">
        <v>304</v>
      </c>
      <c r="AT393" s="148" t="s">
        <v>300</v>
      </c>
      <c r="AU393" s="148" t="s">
        <v>85</v>
      </c>
      <c r="AY393" s="17" t="s">
        <v>262</v>
      </c>
      <c r="BE393" s="149">
        <f t="shared" si="114"/>
        <v>0</v>
      </c>
      <c r="BF393" s="149">
        <f t="shared" si="115"/>
        <v>0</v>
      </c>
      <c r="BG393" s="149">
        <f t="shared" si="116"/>
        <v>0</v>
      </c>
      <c r="BH393" s="149">
        <f t="shared" si="117"/>
        <v>0</v>
      </c>
      <c r="BI393" s="149">
        <f t="shared" si="118"/>
        <v>0</v>
      </c>
      <c r="BJ393" s="17" t="s">
        <v>85</v>
      </c>
      <c r="BK393" s="149">
        <f t="shared" si="119"/>
        <v>0</v>
      </c>
      <c r="BL393" s="17" t="s">
        <v>268</v>
      </c>
      <c r="BM393" s="148" t="s">
        <v>6527</v>
      </c>
    </row>
    <row r="394" spans="2:65" s="1" customFormat="1" ht="16.5" customHeight="1">
      <c r="B394" s="32"/>
      <c r="C394" s="138" t="s">
        <v>1583</v>
      </c>
      <c r="D394" s="138" t="s">
        <v>264</v>
      </c>
      <c r="E394" s="139" t="s">
        <v>6460</v>
      </c>
      <c r="F394" s="140" t="s">
        <v>6461</v>
      </c>
      <c r="G394" s="141" t="s">
        <v>152</v>
      </c>
      <c r="H394" s="142">
        <v>72</v>
      </c>
      <c r="I394" s="143"/>
      <c r="J394" s="142">
        <f t="shared" si="110"/>
        <v>0</v>
      </c>
      <c r="K394" s="140" t="s">
        <v>1</v>
      </c>
      <c r="L394" s="32"/>
      <c r="M394" s="144" t="s">
        <v>1</v>
      </c>
      <c r="N394" s="145" t="s">
        <v>42</v>
      </c>
      <c r="P394" s="146">
        <f t="shared" si="111"/>
        <v>0</v>
      </c>
      <c r="Q394" s="146">
        <v>0</v>
      </c>
      <c r="R394" s="146">
        <f t="shared" si="112"/>
        <v>0</v>
      </c>
      <c r="S394" s="146">
        <v>0</v>
      </c>
      <c r="T394" s="147">
        <f t="shared" si="113"/>
        <v>0</v>
      </c>
      <c r="AR394" s="148" t="s">
        <v>268</v>
      </c>
      <c r="AT394" s="148" t="s">
        <v>264</v>
      </c>
      <c r="AU394" s="148" t="s">
        <v>85</v>
      </c>
      <c r="AY394" s="17" t="s">
        <v>262</v>
      </c>
      <c r="BE394" s="149">
        <f t="shared" si="114"/>
        <v>0</v>
      </c>
      <c r="BF394" s="149">
        <f t="shared" si="115"/>
        <v>0</v>
      </c>
      <c r="BG394" s="149">
        <f t="shared" si="116"/>
        <v>0</v>
      </c>
      <c r="BH394" s="149">
        <f t="shared" si="117"/>
        <v>0</v>
      </c>
      <c r="BI394" s="149">
        <f t="shared" si="118"/>
        <v>0</v>
      </c>
      <c r="BJ394" s="17" t="s">
        <v>85</v>
      </c>
      <c r="BK394" s="149">
        <f t="shared" si="119"/>
        <v>0</v>
      </c>
      <c r="BL394" s="17" t="s">
        <v>268</v>
      </c>
      <c r="BM394" s="148" t="s">
        <v>6528</v>
      </c>
    </row>
    <row r="395" spans="2:65" s="1" customFormat="1" ht="24.2" customHeight="1">
      <c r="B395" s="32"/>
      <c r="C395" s="138" t="s">
        <v>1587</v>
      </c>
      <c r="D395" s="138" t="s">
        <v>264</v>
      </c>
      <c r="E395" s="139" t="s">
        <v>6251</v>
      </c>
      <c r="F395" s="140" t="s">
        <v>6252</v>
      </c>
      <c r="G395" s="141" t="s">
        <v>152</v>
      </c>
      <c r="H395" s="142">
        <v>216</v>
      </c>
      <c r="I395" s="143"/>
      <c r="J395" s="142">
        <f t="shared" si="110"/>
        <v>0</v>
      </c>
      <c r="K395" s="140" t="s">
        <v>1</v>
      </c>
      <c r="L395" s="32"/>
      <c r="M395" s="144" t="s">
        <v>1</v>
      </c>
      <c r="N395" s="145" t="s">
        <v>42</v>
      </c>
      <c r="P395" s="146">
        <f t="shared" si="111"/>
        <v>0</v>
      </c>
      <c r="Q395" s="146">
        <v>0</v>
      </c>
      <c r="R395" s="146">
        <f t="shared" si="112"/>
        <v>0</v>
      </c>
      <c r="S395" s="146">
        <v>0</v>
      </c>
      <c r="T395" s="147">
        <f t="shared" si="113"/>
        <v>0</v>
      </c>
      <c r="AR395" s="148" t="s">
        <v>268</v>
      </c>
      <c r="AT395" s="148" t="s">
        <v>264</v>
      </c>
      <c r="AU395" s="148" t="s">
        <v>85</v>
      </c>
      <c r="AY395" s="17" t="s">
        <v>262</v>
      </c>
      <c r="BE395" s="149">
        <f t="shared" si="114"/>
        <v>0</v>
      </c>
      <c r="BF395" s="149">
        <f t="shared" si="115"/>
        <v>0</v>
      </c>
      <c r="BG395" s="149">
        <f t="shared" si="116"/>
        <v>0</v>
      </c>
      <c r="BH395" s="149">
        <f t="shared" si="117"/>
        <v>0</v>
      </c>
      <c r="BI395" s="149">
        <f t="shared" si="118"/>
        <v>0</v>
      </c>
      <c r="BJ395" s="17" t="s">
        <v>85</v>
      </c>
      <c r="BK395" s="149">
        <f t="shared" si="119"/>
        <v>0</v>
      </c>
      <c r="BL395" s="17" t="s">
        <v>268</v>
      </c>
      <c r="BM395" s="148" t="s">
        <v>6529</v>
      </c>
    </row>
    <row r="396" spans="2:65" s="1" customFormat="1" ht="24.2" customHeight="1">
      <c r="B396" s="32"/>
      <c r="C396" s="138" t="s">
        <v>1591</v>
      </c>
      <c r="D396" s="138" t="s">
        <v>264</v>
      </c>
      <c r="E396" s="139" t="s">
        <v>6464</v>
      </c>
      <c r="F396" s="140" t="s">
        <v>6465</v>
      </c>
      <c r="G396" s="141" t="s">
        <v>152</v>
      </c>
      <c r="H396" s="142">
        <v>216</v>
      </c>
      <c r="I396" s="143"/>
      <c r="J396" s="142">
        <f t="shared" si="110"/>
        <v>0</v>
      </c>
      <c r="K396" s="140" t="s">
        <v>1</v>
      </c>
      <c r="L396" s="32"/>
      <c r="M396" s="144" t="s">
        <v>1</v>
      </c>
      <c r="N396" s="145" t="s">
        <v>42</v>
      </c>
      <c r="P396" s="146">
        <f t="shared" si="111"/>
        <v>0</v>
      </c>
      <c r="Q396" s="146">
        <v>3E-07</v>
      </c>
      <c r="R396" s="146">
        <f t="shared" si="112"/>
        <v>6.48E-05</v>
      </c>
      <c r="S396" s="146">
        <v>0</v>
      </c>
      <c r="T396" s="147">
        <f t="shared" si="113"/>
        <v>0</v>
      </c>
      <c r="AR396" s="148" t="s">
        <v>268</v>
      </c>
      <c r="AT396" s="148" t="s">
        <v>264</v>
      </c>
      <c r="AU396" s="148" t="s">
        <v>85</v>
      </c>
      <c r="AY396" s="17" t="s">
        <v>262</v>
      </c>
      <c r="BE396" s="149">
        <f t="shared" si="114"/>
        <v>0</v>
      </c>
      <c r="BF396" s="149">
        <f t="shared" si="115"/>
        <v>0</v>
      </c>
      <c r="BG396" s="149">
        <f t="shared" si="116"/>
        <v>0</v>
      </c>
      <c r="BH396" s="149">
        <f t="shared" si="117"/>
        <v>0</v>
      </c>
      <c r="BI396" s="149">
        <f t="shared" si="118"/>
        <v>0</v>
      </c>
      <c r="BJ396" s="17" t="s">
        <v>85</v>
      </c>
      <c r="BK396" s="149">
        <f t="shared" si="119"/>
        <v>0</v>
      </c>
      <c r="BL396" s="17" t="s">
        <v>268</v>
      </c>
      <c r="BM396" s="148" t="s">
        <v>6530</v>
      </c>
    </row>
    <row r="397" spans="2:65" s="1" customFormat="1" ht="21.75" customHeight="1">
      <c r="B397" s="32"/>
      <c r="C397" s="138" t="s">
        <v>1595</v>
      </c>
      <c r="D397" s="138" t="s">
        <v>264</v>
      </c>
      <c r="E397" s="139" t="s">
        <v>6104</v>
      </c>
      <c r="F397" s="140" t="s">
        <v>6105</v>
      </c>
      <c r="G397" s="141" t="s">
        <v>552</v>
      </c>
      <c r="H397" s="142">
        <v>10.8</v>
      </c>
      <c r="I397" s="143"/>
      <c r="J397" s="142">
        <f t="shared" si="110"/>
        <v>0</v>
      </c>
      <c r="K397" s="140" t="s">
        <v>1</v>
      </c>
      <c r="L397" s="32"/>
      <c r="M397" s="144" t="s">
        <v>1</v>
      </c>
      <c r="N397" s="145" t="s">
        <v>42</v>
      </c>
      <c r="P397" s="146">
        <f t="shared" si="111"/>
        <v>0</v>
      </c>
      <c r="Q397" s="146">
        <v>0</v>
      </c>
      <c r="R397" s="146">
        <f t="shared" si="112"/>
        <v>0</v>
      </c>
      <c r="S397" s="146">
        <v>0</v>
      </c>
      <c r="T397" s="147">
        <f t="shared" si="113"/>
        <v>0</v>
      </c>
      <c r="AR397" s="148" t="s">
        <v>268</v>
      </c>
      <c r="AT397" s="148" t="s">
        <v>264</v>
      </c>
      <c r="AU397" s="148" t="s">
        <v>85</v>
      </c>
      <c r="AY397" s="17" t="s">
        <v>262</v>
      </c>
      <c r="BE397" s="149">
        <f t="shared" si="114"/>
        <v>0</v>
      </c>
      <c r="BF397" s="149">
        <f t="shared" si="115"/>
        <v>0</v>
      </c>
      <c r="BG397" s="149">
        <f t="shared" si="116"/>
        <v>0</v>
      </c>
      <c r="BH397" s="149">
        <f t="shared" si="117"/>
        <v>0</v>
      </c>
      <c r="BI397" s="149">
        <f t="shared" si="118"/>
        <v>0</v>
      </c>
      <c r="BJ397" s="17" t="s">
        <v>85</v>
      </c>
      <c r="BK397" s="149">
        <f t="shared" si="119"/>
        <v>0</v>
      </c>
      <c r="BL397" s="17" t="s">
        <v>268</v>
      </c>
      <c r="BM397" s="148" t="s">
        <v>6531</v>
      </c>
    </row>
    <row r="398" spans="2:51" s="12" customFormat="1" ht="11.25">
      <c r="B398" s="150"/>
      <c r="D398" s="151" t="s">
        <v>270</v>
      </c>
      <c r="E398" s="152" t="s">
        <v>1</v>
      </c>
      <c r="F398" s="153" t="s">
        <v>6532</v>
      </c>
      <c r="H398" s="154">
        <v>10.8</v>
      </c>
      <c r="I398" s="155"/>
      <c r="L398" s="150"/>
      <c r="M398" s="156"/>
      <c r="T398" s="157"/>
      <c r="AT398" s="152" t="s">
        <v>270</v>
      </c>
      <c r="AU398" s="152" t="s">
        <v>85</v>
      </c>
      <c r="AV398" s="12" t="s">
        <v>87</v>
      </c>
      <c r="AW398" s="12" t="s">
        <v>32</v>
      </c>
      <c r="AX398" s="12" t="s">
        <v>77</v>
      </c>
      <c r="AY398" s="152" t="s">
        <v>262</v>
      </c>
    </row>
    <row r="399" spans="2:51" s="13" customFormat="1" ht="11.25">
      <c r="B399" s="158"/>
      <c r="D399" s="151" t="s">
        <v>270</v>
      </c>
      <c r="E399" s="159" t="s">
        <v>1</v>
      </c>
      <c r="F399" s="160" t="s">
        <v>273</v>
      </c>
      <c r="H399" s="161">
        <v>10.8</v>
      </c>
      <c r="I399" s="162"/>
      <c r="L399" s="158"/>
      <c r="M399" s="163"/>
      <c r="T399" s="164"/>
      <c r="AT399" s="159" t="s">
        <v>270</v>
      </c>
      <c r="AU399" s="159" t="s">
        <v>85</v>
      </c>
      <c r="AV399" s="13" t="s">
        <v>268</v>
      </c>
      <c r="AW399" s="13" t="s">
        <v>32</v>
      </c>
      <c r="AX399" s="13" t="s">
        <v>85</v>
      </c>
      <c r="AY399" s="159" t="s">
        <v>262</v>
      </c>
    </row>
    <row r="400" spans="2:65" s="1" customFormat="1" ht="16.5" customHeight="1">
      <c r="B400" s="32"/>
      <c r="C400" s="178" t="s">
        <v>1599</v>
      </c>
      <c r="D400" s="178" t="s">
        <v>300</v>
      </c>
      <c r="E400" s="179" t="s">
        <v>6261</v>
      </c>
      <c r="F400" s="180" t="s">
        <v>6114</v>
      </c>
      <c r="G400" s="181" t="s">
        <v>552</v>
      </c>
      <c r="H400" s="182">
        <v>10.8</v>
      </c>
      <c r="I400" s="183"/>
      <c r="J400" s="182">
        <f>ROUND(I400*H400,2)</f>
        <v>0</v>
      </c>
      <c r="K400" s="180" t="s">
        <v>1</v>
      </c>
      <c r="L400" s="184"/>
      <c r="M400" s="185" t="s">
        <v>1</v>
      </c>
      <c r="N400" s="186" t="s">
        <v>42</v>
      </c>
      <c r="P400" s="146">
        <f>O400*H400</f>
        <v>0</v>
      </c>
      <c r="Q400" s="146">
        <v>0</v>
      </c>
      <c r="R400" s="146">
        <f>Q400*H400</f>
        <v>0</v>
      </c>
      <c r="S400" s="146">
        <v>0</v>
      </c>
      <c r="T400" s="147">
        <f>S400*H400</f>
        <v>0</v>
      </c>
      <c r="AR400" s="148" t="s">
        <v>304</v>
      </c>
      <c r="AT400" s="148" t="s">
        <v>300</v>
      </c>
      <c r="AU400" s="148" t="s">
        <v>85</v>
      </c>
      <c r="AY400" s="17" t="s">
        <v>262</v>
      </c>
      <c r="BE400" s="149">
        <f>IF(N400="základní",J400,0)</f>
        <v>0</v>
      </c>
      <c r="BF400" s="149">
        <f>IF(N400="snížená",J400,0)</f>
        <v>0</v>
      </c>
      <c r="BG400" s="149">
        <f>IF(N400="zákl. přenesená",J400,0)</f>
        <v>0</v>
      </c>
      <c r="BH400" s="149">
        <f>IF(N400="sníž. přenesená",J400,0)</f>
        <v>0</v>
      </c>
      <c r="BI400" s="149">
        <f>IF(N400="nulová",J400,0)</f>
        <v>0</v>
      </c>
      <c r="BJ400" s="17" t="s">
        <v>85</v>
      </c>
      <c r="BK400" s="149">
        <f>ROUND(I400*H400,2)</f>
        <v>0</v>
      </c>
      <c r="BL400" s="17" t="s">
        <v>268</v>
      </c>
      <c r="BM400" s="148" t="s">
        <v>6533</v>
      </c>
    </row>
    <row r="401" spans="2:51" s="12" customFormat="1" ht="11.25">
      <c r="B401" s="150"/>
      <c r="D401" s="151" t="s">
        <v>270</v>
      </c>
      <c r="E401" s="152" t="s">
        <v>1</v>
      </c>
      <c r="F401" s="153" t="s">
        <v>6532</v>
      </c>
      <c r="H401" s="154">
        <v>10.8</v>
      </c>
      <c r="I401" s="155"/>
      <c r="L401" s="150"/>
      <c r="M401" s="156"/>
      <c r="T401" s="157"/>
      <c r="AT401" s="152" t="s">
        <v>270</v>
      </c>
      <c r="AU401" s="152" t="s">
        <v>85</v>
      </c>
      <c r="AV401" s="12" t="s">
        <v>87</v>
      </c>
      <c r="AW401" s="12" t="s">
        <v>32</v>
      </c>
      <c r="AX401" s="12" t="s">
        <v>77</v>
      </c>
      <c r="AY401" s="152" t="s">
        <v>262</v>
      </c>
    </row>
    <row r="402" spans="2:51" s="13" customFormat="1" ht="11.25">
      <c r="B402" s="158"/>
      <c r="D402" s="151" t="s">
        <v>270</v>
      </c>
      <c r="E402" s="159" t="s">
        <v>1</v>
      </c>
      <c r="F402" s="160" t="s">
        <v>273</v>
      </c>
      <c r="H402" s="161">
        <v>10.8</v>
      </c>
      <c r="I402" s="162"/>
      <c r="L402" s="158"/>
      <c r="M402" s="163"/>
      <c r="T402" s="164"/>
      <c r="AT402" s="159" t="s">
        <v>270</v>
      </c>
      <c r="AU402" s="159" t="s">
        <v>85</v>
      </c>
      <c r="AV402" s="13" t="s">
        <v>268</v>
      </c>
      <c r="AW402" s="13" t="s">
        <v>32</v>
      </c>
      <c r="AX402" s="13" t="s">
        <v>85</v>
      </c>
      <c r="AY402" s="159" t="s">
        <v>262</v>
      </c>
    </row>
    <row r="403" spans="2:65" s="1" customFormat="1" ht="37.9" customHeight="1">
      <c r="B403" s="32"/>
      <c r="C403" s="138" t="s">
        <v>1603</v>
      </c>
      <c r="D403" s="138" t="s">
        <v>264</v>
      </c>
      <c r="E403" s="139" t="s">
        <v>6371</v>
      </c>
      <c r="F403" s="140" t="s">
        <v>6372</v>
      </c>
      <c r="G403" s="141" t="s">
        <v>303</v>
      </c>
      <c r="H403" s="142">
        <v>0.73</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6534</v>
      </c>
    </row>
    <row r="404" spans="2:51" s="12" customFormat="1" ht="11.25">
      <c r="B404" s="150"/>
      <c r="D404" s="151" t="s">
        <v>270</v>
      </c>
      <c r="E404" s="152" t="s">
        <v>1</v>
      </c>
      <c r="F404" s="153" t="s">
        <v>6475</v>
      </c>
      <c r="H404" s="154">
        <v>0.73</v>
      </c>
      <c r="I404" s="155"/>
      <c r="L404" s="150"/>
      <c r="M404" s="156"/>
      <c r="T404" s="157"/>
      <c r="AT404" s="152" t="s">
        <v>270</v>
      </c>
      <c r="AU404" s="152" t="s">
        <v>85</v>
      </c>
      <c r="AV404" s="12" t="s">
        <v>87</v>
      </c>
      <c r="AW404" s="12" t="s">
        <v>32</v>
      </c>
      <c r="AX404" s="12" t="s">
        <v>77</v>
      </c>
      <c r="AY404" s="152" t="s">
        <v>262</v>
      </c>
    </row>
    <row r="405" spans="2:51" s="13" customFormat="1" ht="11.25">
      <c r="B405" s="158"/>
      <c r="D405" s="151" t="s">
        <v>270</v>
      </c>
      <c r="E405" s="159" t="s">
        <v>1</v>
      </c>
      <c r="F405" s="160" t="s">
        <v>273</v>
      </c>
      <c r="H405" s="161">
        <v>0.73</v>
      </c>
      <c r="I405" s="162"/>
      <c r="L405" s="158"/>
      <c r="M405" s="163"/>
      <c r="T405" s="164"/>
      <c r="AT405" s="159" t="s">
        <v>270</v>
      </c>
      <c r="AU405" s="159" t="s">
        <v>85</v>
      </c>
      <c r="AV405" s="13" t="s">
        <v>268</v>
      </c>
      <c r="AW405" s="13" t="s">
        <v>32</v>
      </c>
      <c r="AX405" s="13" t="s">
        <v>85</v>
      </c>
      <c r="AY405" s="159" t="s">
        <v>262</v>
      </c>
    </row>
    <row r="406" spans="2:65" s="1" customFormat="1" ht="37.9" customHeight="1">
      <c r="B406" s="32"/>
      <c r="C406" s="138" t="s">
        <v>1607</v>
      </c>
      <c r="D406" s="138" t="s">
        <v>264</v>
      </c>
      <c r="E406" s="139" t="s">
        <v>6374</v>
      </c>
      <c r="F406" s="140" t="s">
        <v>6375</v>
      </c>
      <c r="G406" s="141" t="s">
        <v>303</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6535</v>
      </c>
    </row>
    <row r="407" spans="2:51" s="12" customFormat="1" ht="11.25">
      <c r="B407" s="150"/>
      <c r="D407" s="151" t="s">
        <v>270</v>
      </c>
      <c r="E407" s="152" t="s">
        <v>1</v>
      </c>
      <c r="F407" s="153" t="s">
        <v>6475</v>
      </c>
      <c r="H407" s="154">
        <v>0.73</v>
      </c>
      <c r="I407" s="155"/>
      <c r="L407" s="150"/>
      <c r="M407" s="156"/>
      <c r="T407" s="157"/>
      <c r="AT407" s="152" t="s">
        <v>270</v>
      </c>
      <c r="AU407" s="152" t="s">
        <v>85</v>
      </c>
      <c r="AV407" s="12" t="s">
        <v>87</v>
      </c>
      <c r="AW407" s="12" t="s">
        <v>32</v>
      </c>
      <c r="AX407" s="12" t="s">
        <v>77</v>
      </c>
      <c r="AY407" s="152" t="s">
        <v>262</v>
      </c>
    </row>
    <row r="408" spans="2:51" s="13" customFormat="1" ht="11.25">
      <c r="B408" s="158"/>
      <c r="D408" s="151" t="s">
        <v>270</v>
      </c>
      <c r="E408" s="159" t="s">
        <v>1</v>
      </c>
      <c r="F408" s="160" t="s">
        <v>273</v>
      </c>
      <c r="H408" s="161">
        <v>0.73</v>
      </c>
      <c r="I408" s="162"/>
      <c r="L408" s="158"/>
      <c r="M408" s="163"/>
      <c r="T408" s="164"/>
      <c r="AT408" s="159" t="s">
        <v>270</v>
      </c>
      <c r="AU408" s="159" t="s">
        <v>85</v>
      </c>
      <c r="AV408" s="13" t="s">
        <v>268</v>
      </c>
      <c r="AW408" s="13" t="s">
        <v>32</v>
      </c>
      <c r="AX408" s="13" t="s">
        <v>85</v>
      </c>
      <c r="AY408" s="159" t="s">
        <v>262</v>
      </c>
    </row>
    <row r="409" spans="2:63" s="11" customFormat="1" ht="25.9" customHeight="1">
      <c r="B409" s="126"/>
      <c r="D409" s="127" t="s">
        <v>76</v>
      </c>
      <c r="E409" s="128" t="s">
        <v>6536</v>
      </c>
      <c r="F409" s="128" t="s">
        <v>6537</v>
      </c>
      <c r="I409" s="129"/>
      <c r="J409" s="130">
        <f>BK409</f>
        <v>0</v>
      </c>
      <c r="L409" s="126"/>
      <c r="M409" s="131"/>
      <c r="P409" s="132">
        <f>SUM(P410:P418)</f>
        <v>0</v>
      </c>
      <c r="R409" s="132">
        <f>SUM(R410:R418)</f>
        <v>0</v>
      </c>
      <c r="T409" s="133">
        <f>SUM(T410:T418)</f>
        <v>0</v>
      </c>
      <c r="AR409" s="127" t="s">
        <v>85</v>
      </c>
      <c r="AT409" s="134" t="s">
        <v>76</v>
      </c>
      <c r="AU409" s="134" t="s">
        <v>77</v>
      </c>
      <c r="AY409" s="127" t="s">
        <v>262</v>
      </c>
      <c r="BK409" s="135">
        <f>SUM(BK410:BK418)</f>
        <v>0</v>
      </c>
    </row>
    <row r="410" spans="2:65" s="1" customFormat="1" ht="33" customHeight="1">
      <c r="B410" s="32"/>
      <c r="C410" s="138" t="s">
        <v>1611</v>
      </c>
      <c r="D410" s="138" t="s">
        <v>264</v>
      </c>
      <c r="E410" s="139" t="s">
        <v>6538</v>
      </c>
      <c r="F410" s="140" t="s">
        <v>6539</v>
      </c>
      <c r="G410" s="141" t="s">
        <v>152</v>
      </c>
      <c r="H410" s="142">
        <v>30</v>
      </c>
      <c r="I410" s="143"/>
      <c r="J410" s="142">
        <f>ROUND(I410*H410,2)</f>
        <v>0</v>
      </c>
      <c r="K410" s="140" t="s">
        <v>1</v>
      </c>
      <c r="L410" s="32"/>
      <c r="M410" s="144" t="s">
        <v>1</v>
      </c>
      <c r="N410" s="145" t="s">
        <v>42</v>
      </c>
      <c r="P410" s="146">
        <f>O410*H410</f>
        <v>0</v>
      </c>
      <c r="Q410" s="146">
        <v>0</v>
      </c>
      <c r="R410" s="146">
        <f>Q410*H410</f>
        <v>0</v>
      </c>
      <c r="S410" s="146">
        <v>0</v>
      </c>
      <c r="T410" s="147">
        <f>S410*H410</f>
        <v>0</v>
      </c>
      <c r="AR410" s="148" t="s">
        <v>268</v>
      </c>
      <c r="AT410" s="148" t="s">
        <v>264</v>
      </c>
      <c r="AU410" s="148" t="s">
        <v>85</v>
      </c>
      <c r="AY410" s="17" t="s">
        <v>262</v>
      </c>
      <c r="BE410" s="149">
        <f>IF(N410="základní",J410,0)</f>
        <v>0</v>
      </c>
      <c r="BF410" s="149">
        <f>IF(N410="snížená",J410,0)</f>
        <v>0</v>
      </c>
      <c r="BG410" s="149">
        <f>IF(N410="zákl. přenesená",J410,0)</f>
        <v>0</v>
      </c>
      <c r="BH410" s="149">
        <f>IF(N410="sníž. přenesená",J410,0)</f>
        <v>0</v>
      </c>
      <c r="BI410" s="149">
        <f>IF(N410="nulová",J410,0)</f>
        <v>0</v>
      </c>
      <c r="BJ410" s="17" t="s">
        <v>85</v>
      </c>
      <c r="BK410" s="149">
        <f>ROUND(I410*H410,2)</f>
        <v>0</v>
      </c>
      <c r="BL410" s="17" t="s">
        <v>268</v>
      </c>
      <c r="BM410" s="148" t="s">
        <v>6540</v>
      </c>
    </row>
    <row r="411" spans="2:65" s="1" customFormat="1" ht="16.5" customHeight="1">
      <c r="B411" s="32"/>
      <c r="C411" s="178" t="s">
        <v>1615</v>
      </c>
      <c r="D411" s="178" t="s">
        <v>300</v>
      </c>
      <c r="E411" s="179" t="s">
        <v>6541</v>
      </c>
      <c r="F411" s="180" t="s">
        <v>6542</v>
      </c>
      <c r="G411" s="181" t="s">
        <v>552</v>
      </c>
      <c r="H411" s="182">
        <v>3</v>
      </c>
      <c r="I411" s="183"/>
      <c r="J411" s="182">
        <f>ROUND(I411*H411,2)</f>
        <v>0</v>
      </c>
      <c r="K411" s="180" t="s">
        <v>1</v>
      </c>
      <c r="L411" s="184"/>
      <c r="M411" s="185" t="s">
        <v>1</v>
      </c>
      <c r="N411" s="186" t="s">
        <v>42</v>
      </c>
      <c r="P411" s="146">
        <f>O411*H411</f>
        <v>0</v>
      </c>
      <c r="Q411" s="146">
        <v>0</v>
      </c>
      <c r="R411" s="146">
        <f>Q411*H411</f>
        <v>0</v>
      </c>
      <c r="S411" s="146">
        <v>0</v>
      </c>
      <c r="T411" s="147">
        <f>S411*H411</f>
        <v>0</v>
      </c>
      <c r="AR411" s="148" t="s">
        <v>304</v>
      </c>
      <c r="AT411" s="148" t="s">
        <v>300</v>
      </c>
      <c r="AU411" s="148" t="s">
        <v>85</v>
      </c>
      <c r="AY411" s="17" t="s">
        <v>262</v>
      </c>
      <c r="BE411" s="149">
        <f>IF(N411="základní",J411,0)</f>
        <v>0</v>
      </c>
      <c r="BF411" s="149">
        <f>IF(N411="snížená",J411,0)</f>
        <v>0</v>
      </c>
      <c r="BG411" s="149">
        <f>IF(N411="zákl. přenesená",J411,0)</f>
        <v>0</v>
      </c>
      <c r="BH411" s="149">
        <f>IF(N411="sníž. přenesená",J411,0)</f>
        <v>0</v>
      </c>
      <c r="BI411" s="149">
        <f>IF(N411="nulová",J411,0)</f>
        <v>0</v>
      </c>
      <c r="BJ411" s="17" t="s">
        <v>85</v>
      </c>
      <c r="BK411" s="149">
        <f>ROUND(I411*H411,2)</f>
        <v>0</v>
      </c>
      <c r="BL411" s="17" t="s">
        <v>268</v>
      </c>
      <c r="BM411" s="148" t="s">
        <v>6543</v>
      </c>
    </row>
    <row r="412" spans="2:51" s="12" customFormat="1" ht="11.25">
      <c r="B412" s="150"/>
      <c r="D412" s="151" t="s">
        <v>270</v>
      </c>
      <c r="E412" s="152" t="s">
        <v>1</v>
      </c>
      <c r="F412" s="153" t="s">
        <v>6544</v>
      </c>
      <c r="H412" s="154">
        <v>3</v>
      </c>
      <c r="I412" s="155"/>
      <c r="L412" s="150"/>
      <c r="M412" s="156"/>
      <c r="T412" s="157"/>
      <c r="AT412" s="152" t="s">
        <v>270</v>
      </c>
      <c r="AU412" s="152" t="s">
        <v>85</v>
      </c>
      <c r="AV412" s="12" t="s">
        <v>87</v>
      </c>
      <c r="AW412" s="12" t="s">
        <v>32</v>
      </c>
      <c r="AX412" s="12" t="s">
        <v>77</v>
      </c>
      <c r="AY412" s="152" t="s">
        <v>262</v>
      </c>
    </row>
    <row r="413" spans="2:51" s="13" customFormat="1" ht="11.25">
      <c r="B413" s="158"/>
      <c r="D413" s="151" t="s">
        <v>270</v>
      </c>
      <c r="E413" s="159" t="s">
        <v>1</v>
      </c>
      <c r="F413" s="160" t="s">
        <v>273</v>
      </c>
      <c r="H413" s="161">
        <v>3</v>
      </c>
      <c r="I413" s="162"/>
      <c r="L413" s="158"/>
      <c r="M413" s="163"/>
      <c r="T413" s="164"/>
      <c r="AT413" s="159" t="s">
        <v>270</v>
      </c>
      <c r="AU413" s="159" t="s">
        <v>85</v>
      </c>
      <c r="AV413" s="13" t="s">
        <v>268</v>
      </c>
      <c r="AW413" s="13" t="s">
        <v>32</v>
      </c>
      <c r="AX413" s="13" t="s">
        <v>85</v>
      </c>
      <c r="AY413" s="159" t="s">
        <v>262</v>
      </c>
    </row>
    <row r="414" spans="2:65" s="1" customFormat="1" ht="24.2" customHeight="1">
      <c r="B414" s="32"/>
      <c r="C414" s="138" t="s">
        <v>1619</v>
      </c>
      <c r="D414" s="138" t="s">
        <v>264</v>
      </c>
      <c r="E414" s="139" t="s">
        <v>6545</v>
      </c>
      <c r="F414" s="140" t="s">
        <v>6546</v>
      </c>
      <c r="G414" s="141" t="s">
        <v>152</v>
      </c>
      <c r="H414" s="142">
        <v>30</v>
      </c>
      <c r="I414" s="143"/>
      <c r="J414" s="142">
        <f>ROUND(I414*H414,2)</f>
        <v>0</v>
      </c>
      <c r="K414" s="140" t="s">
        <v>1</v>
      </c>
      <c r="L414" s="32"/>
      <c r="M414" s="144" t="s">
        <v>1</v>
      </c>
      <c r="N414" s="145" t="s">
        <v>42</v>
      </c>
      <c r="P414" s="146">
        <f>O414*H414</f>
        <v>0</v>
      </c>
      <c r="Q414" s="146">
        <v>0</v>
      </c>
      <c r="R414" s="146">
        <f>Q414*H414</f>
        <v>0</v>
      </c>
      <c r="S414" s="146">
        <v>0</v>
      </c>
      <c r="T414" s="147">
        <f>S414*H414</f>
        <v>0</v>
      </c>
      <c r="AR414" s="148" t="s">
        <v>268</v>
      </c>
      <c r="AT414" s="148" t="s">
        <v>264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6547</v>
      </c>
    </row>
    <row r="415" spans="2:65" s="1" customFormat="1" ht="16.5" customHeight="1">
      <c r="B415" s="32"/>
      <c r="C415" s="178" t="s">
        <v>1623</v>
      </c>
      <c r="D415" s="178" t="s">
        <v>300</v>
      </c>
      <c r="E415" s="179" t="s">
        <v>6548</v>
      </c>
      <c r="F415" s="180" t="s">
        <v>6549</v>
      </c>
      <c r="G415" s="181" t="s">
        <v>152</v>
      </c>
      <c r="H415" s="182">
        <v>30</v>
      </c>
      <c r="I415" s="183"/>
      <c r="J415" s="182">
        <f>ROUND(I415*H415,2)</f>
        <v>0</v>
      </c>
      <c r="K415" s="180" t="s">
        <v>1</v>
      </c>
      <c r="L415" s="184"/>
      <c r="M415" s="185" t="s">
        <v>1</v>
      </c>
      <c r="N415" s="186" t="s">
        <v>42</v>
      </c>
      <c r="P415" s="146">
        <f>O415*H415</f>
        <v>0</v>
      </c>
      <c r="Q415" s="146">
        <v>0</v>
      </c>
      <c r="R415" s="146">
        <f>Q415*H415</f>
        <v>0</v>
      </c>
      <c r="S415" s="146">
        <v>0</v>
      </c>
      <c r="T415" s="147">
        <f>S415*H415</f>
        <v>0</v>
      </c>
      <c r="AR415" s="148" t="s">
        <v>304</v>
      </c>
      <c r="AT415" s="148" t="s">
        <v>300</v>
      </c>
      <c r="AU415" s="148" t="s">
        <v>85</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6550</v>
      </c>
    </row>
    <row r="416" spans="2:65" s="1" customFormat="1" ht="16.5" customHeight="1">
      <c r="B416" s="32"/>
      <c r="C416" s="178" t="s">
        <v>1627</v>
      </c>
      <c r="D416" s="178" t="s">
        <v>300</v>
      </c>
      <c r="E416" s="179" t="s">
        <v>6551</v>
      </c>
      <c r="F416" s="180" t="s">
        <v>6552</v>
      </c>
      <c r="G416" s="181" t="s">
        <v>152</v>
      </c>
      <c r="H416" s="182">
        <v>30</v>
      </c>
      <c r="I416" s="183"/>
      <c r="J416" s="182">
        <f>ROUND(I416*H416,2)</f>
        <v>0</v>
      </c>
      <c r="K416" s="180" t="s">
        <v>1</v>
      </c>
      <c r="L416" s="184"/>
      <c r="M416" s="185" t="s">
        <v>1</v>
      </c>
      <c r="N416" s="186" t="s">
        <v>42</v>
      </c>
      <c r="P416" s="146">
        <f>O416*H416</f>
        <v>0</v>
      </c>
      <c r="Q416" s="146">
        <v>0</v>
      </c>
      <c r="R416" s="146">
        <f>Q416*H416</f>
        <v>0</v>
      </c>
      <c r="S416" s="146">
        <v>0</v>
      </c>
      <c r="T416" s="147">
        <f>S416*H416</f>
        <v>0</v>
      </c>
      <c r="AR416" s="148" t="s">
        <v>304</v>
      </c>
      <c r="AT416" s="148" t="s">
        <v>300</v>
      </c>
      <c r="AU416" s="148" t="s">
        <v>85</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6553</v>
      </c>
    </row>
    <row r="417" spans="2:65" s="1" customFormat="1" ht="37.9" customHeight="1">
      <c r="B417" s="32"/>
      <c r="C417" s="138" t="s">
        <v>1631</v>
      </c>
      <c r="D417" s="138" t="s">
        <v>264</v>
      </c>
      <c r="E417" s="139" t="s">
        <v>6371</v>
      </c>
      <c r="F417" s="140" t="s">
        <v>6372</v>
      </c>
      <c r="G417" s="141" t="s">
        <v>303</v>
      </c>
      <c r="H417" s="142">
        <v>4.5</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6554</v>
      </c>
    </row>
    <row r="418" spans="2:65" s="1" customFormat="1" ht="37.9" customHeight="1">
      <c r="B418" s="32"/>
      <c r="C418" s="138" t="s">
        <v>1635</v>
      </c>
      <c r="D418" s="138" t="s">
        <v>264</v>
      </c>
      <c r="E418" s="139" t="s">
        <v>6374</v>
      </c>
      <c r="F418" s="140" t="s">
        <v>6375</v>
      </c>
      <c r="G418" s="141" t="s">
        <v>303</v>
      </c>
      <c r="H418" s="142">
        <v>4.5</v>
      </c>
      <c r="I418" s="143"/>
      <c r="J418" s="142">
        <f>ROUND(I418*H418,2)</f>
        <v>0</v>
      </c>
      <c r="K418" s="140" t="s">
        <v>1</v>
      </c>
      <c r="L418" s="32"/>
      <c r="M418" s="144" t="s">
        <v>1</v>
      </c>
      <c r="N418" s="145" t="s">
        <v>42</v>
      </c>
      <c r="P418" s="146">
        <f>O418*H418</f>
        <v>0</v>
      </c>
      <c r="Q418" s="146">
        <v>0</v>
      </c>
      <c r="R418" s="146">
        <f>Q418*H418</f>
        <v>0</v>
      </c>
      <c r="S418" s="146">
        <v>0</v>
      </c>
      <c r="T418" s="147">
        <f>S418*H418</f>
        <v>0</v>
      </c>
      <c r="AR418" s="148" t="s">
        <v>268</v>
      </c>
      <c r="AT418" s="148" t="s">
        <v>264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6555</v>
      </c>
    </row>
    <row r="419" spans="2:63" s="11" customFormat="1" ht="25.9" customHeight="1">
      <c r="B419" s="126"/>
      <c r="D419" s="127" t="s">
        <v>76</v>
      </c>
      <c r="E419" s="128" t="s">
        <v>6556</v>
      </c>
      <c r="F419" s="128" t="s">
        <v>6557</v>
      </c>
      <c r="I419" s="129"/>
      <c r="J419" s="130">
        <f>BK419</f>
        <v>0</v>
      </c>
      <c r="L419" s="126"/>
      <c r="M419" s="131"/>
      <c r="P419" s="132">
        <f>SUM(P420:P426)</f>
        <v>0</v>
      </c>
      <c r="R419" s="132">
        <f>SUM(R420:R426)</f>
        <v>0</v>
      </c>
      <c r="T419" s="133">
        <f>SUM(T420:T426)</f>
        <v>0</v>
      </c>
      <c r="AR419" s="127" t="s">
        <v>85</v>
      </c>
      <c r="AT419" s="134" t="s">
        <v>76</v>
      </c>
      <c r="AU419" s="134" t="s">
        <v>77</v>
      </c>
      <c r="AY419" s="127" t="s">
        <v>262</v>
      </c>
      <c r="BK419" s="135">
        <f>SUM(BK420:BK426)</f>
        <v>0</v>
      </c>
    </row>
    <row r="420" spans="2:65" s="1" customFormat="1" ht="24.2" customHeight="1">
      <c r="B420" s="32"/>
      <c r="C420" s="138" t="s">
        <v>1639</v>
      </c>
      <c r="D420" s="138" t="s">
        <v>264</v>
      </c>
      <c r="E420" s="139" t="s">
        <v>6558</v>
      </c>
      <c r="F420" s="140" t="s">
        <v>6559</v>
      </c>
      <c r="G420" s="141" t="s">
        <v>684</v>
      </c>
      <c r="H420" s="142">
        <v>150</v>
      </c>
      <c r="I420" s="143"/>
      <c r="J420" s="142">
        <f>ROUND(I420*H420,2)</f>
        <v>0</v>
      </c>
      <c r="K420" s="140" t="s">
        <v>267</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6560</v>
      </c>
    </row>
    <row r="421" spans="2:65" s="1" customFormat="1" ht="16.5" customHeight="1">
      <c r="B421" s="32"/>
      <c r="C421" s="178" t="s">
        <v>1644</v>
      </c>
      <c r="D421" s="178" t="s">
        <v>300</v>
      </c>
      <c r="E421" s="179" t="s">
        <v>6561</v>
      </c>
      <c r="F421" s="180" t="s">
        <v>6562</v>
      </c>
      <c r="G421" s="181" t="s">
        <v>706</v>
      </c>
      <c r="H421" s="182">
        <v>50</v>
      </c>
      <c r="I421" s="183"/>
      <c r="J421" s="182">
        <f>ROUND(I421*H421,2)</f>
        <v>0</v>
      </c>
      <c r="K421" s="180" t="s">
        <v>1</v>
      </c>
      <c r="L421" s="184"/>
      <c r="M421" s="185" t="s">
        <v>1</v>
      </c>
      <c r="N421" s="186" t="s">
        <v>42</v>
      </c>
      <c r="P421" s="146">
        <f>O421*H421</f>
        <v>0</v>
      </c>
      <c r="Q421" s="146">
        <v>0</v>
      </c>
      <c r="R421" s="146">
        <f>Q421*H421</f>
        <v>0</v>
      </c>
      <c r="S421" s="146">
        <v>0</v>
      </c>
      <c r="T421" s="147">
        <f>S421*H421</f>
        <v>0</v>
      </c>
      <c r="AR421" s="148" t="s">
        <v>304</v>
      </c>
      <c r="AT421" s="148" t="s">
        <v>300</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6563</v>
      </c>
    </row>
    <row r="422" spans="2:65" s="1" customFormat="1" ht="16.5" customHeight="1">
      <c r="B422" s="32"/>
      <c r="C422" s="178" t="s">
        <v>1649</v>
      </c>
      <c r="D422" s="178" t="s">
        <v>300</v>
      </c>
      <c r="E422" s="179" t="s">
        <v>6564</v>
      </c>
      <c r="F422" s="180" t="s">
        <v>6565</v>
      </c>
      <c r="G422" s="181" t="s">
        <v>706</v>
      </c>
      <c r="H422" s="182">
        <v>100</v>
      </c>
      <c r="I422" s="183"/>
      <c r="J422" s="182">
        <f>ROUND(I422*H422,2)</f>
        <v>0</v>
      </c>
      <c r="K422" s="180" t="s">
        <v>1</v>
      </c>
      <c r="L422" s="184"/>
      <c r="M422" s="185" t="s">
        <v>1</v>
      </c>
      <c r="N422" s="186" t="s">
        <v>42</v>
      </c>
      <c r="P422" s="146">
        <f>O422*H422</f>
        <v>0</v>
      </c>
      <c r="Q422" s="146">
        <v>0</v>
      </c>
      <c r="R422" s="146">
        <f>Q422*H422</f>
        <v>0</v>
      </c>
      <c r="S422" s="146">
        <v>0</v>
      </c>
      <c r="T422" s="147">
        <f>S422*H422</f>
        <v>0</v>
      </c>
      <c r="AR422" s="148" t="s">
        <v>304</v>
      </c>
      <c r="AT422" s="148" t="s">
        <v>300</v>
      </c>
      <c r="AU422" s="148" t="s">
        <v>85</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6566</v>
      </c>
    </row>
    <row r="423" spans="2:65" s="1" customFormat="1" ht="33" customHeight="1">
      <c r="B423" s="32"/>
      <c r="C423" s="138" t="s">
        <v>1654</v>
      </c>
      <c r="D423" s="138" t="s">
        <v>264</v>
      </c>
      <c r="E423" s="139" t="s">
        <v>6567</v>
      </c>
      <c r="F423" s="140" t="s">
        <v>6568</v>
      </c>
      <c r="G423" s="141" t="s">
        <v>152</v>
      </c>
      <c r="H423" s="142">
        <v>10</v>
      </c>
      <c r="I423" s="143"/>
      <c r="J423" s="142">
        <f>ROUND(I423*H423,2)</f>
        <v>0</v>
      </c>
      <c r="K423" s="140" t="s">
        <v>1</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6569</v>
      </c>
    </row>
    <row r="424" spans="2:51" s="12" customFormat="1" ht="11.25">
      <c r="B424" s="150"/>
      <c r="D424" s="151" t="s">
        <v>270</v>
      </c>
      <c r="E424" s="152" t="s">
        <v>1</v>
      </c>
      <c r="F424" s="153" t="s">
        <v>342</v>
      </c>
      <c r="H424" s="154">
        <v>10</v>
      </c>
      <c r="I424" s="155"/>
      <c r="L424" s="150"/>
      <c r="M424" s="156"/>
      <c r="T424" s="157"/>
      <c r="AT424" s="152" t="s">
        <v>270</v>
      </c>
      <c r="AU424" s="152" t="s">
        <v>85</v>
      </c>
      <c r="AV424" s="12" t="s">
        <v>87</v>
      </c>
      <c r="AW424" s="12" t="s">
        <v>32</v>
      </c>
      <c r="AX424" s="12" t="s">
        <v>77</v>
      </c>
      <c r="AY424" s="152" t="s">
        <v>262</v>
      </c>
    </row>
    <row r="425" spans="2:51" s="13" customFormat="1" ht="11.25">
      <c r="B425" s="158"/>
      <c r="D425" s="151" t="s">
        <v>270</v>
      </c>
      <c r="E425" s="159" t="s">
        <v>1</v>
      </c>
      <c r="F425" s="160" t="s">
        <v>273</v>
      </c>
      <c r="H425" s="161">
        <v>10</v>
      </c>
      <c r="I425" s="162"/>
      <c r="L425" s="158"/>
      <c r="M425" s="163"/>
      <c r="T425" s="164"/>
      <c r="AT425" s="159" t="s">
        <v>270</v>
      </c>
      <c r="AU425" s="159" t="s">
        <v>85</v>
      </c>
      <c r="AV425" s="13" t="s">
        <v>268</v>
      </c>
      <c r="AW425" s="13" t="s">
        <v>32</v>
      </c>
      <c r="AX425" s="13" t="s">
        <v>85</v>
      </c>
      <c r="AY425" s="159" t="s">
        <v>262</v>
      </c>
    </row>
    <row r="426" spans="2:65" s="1" customFormat="1" ht="24.2" customHeight="1">
      <c r="B426" s="32"/>
      <c r="C426" s="138" t="s">
        <v>1659</v>
      </c>
      <c r="D426" s="138" t="s">
        <v>264</v>
      </c>
      <c r="E426" s="139" t="s">
        <v>6129</v>
      </c>
      <c r="F426" s="140" t="s">
        <v>6130</v>
      </c>
      <c r="G426" s="141" t="s">
        <v>303</v>
      </c>
      <c r="H426" s="142">
        <v>0</v>
      </c>
      <c r="I426" s="143"/>
      <c r="J426" s="142">
        <f>ROUND(I426*H426,2)</f>
        <v>0</v>
      </c>
      <c r="K426" s="140" t="s">
        <v>1</v>
      </c>
      <c r="L426" s="32"/>
      <c r="M426" s="144" t="s">
        <v>1</v>
      </c>
      <c r="N426" s="145" t="s">
        <v>42</v>
      </c>
      <c r="P426" s="146">
        <f>O426*H426</f>
        <v>0</v>
      </c>
      <c r="Q426" s="146">
        <v>0</v>
      </c>
      <c r="R426" s="146">
        <f>Q426*H426</f>
        <v>0</v>
      </c>
      <c r="S426" s="146">
        <v>0</v>
      </c>
      <c r="T426" s="147">
        <f>S426*H426</f>
        <v>0</v>
      </c>
      <c r="AR426" s="148" t="s">
        <v>268</v>
      </c>
      <c r="AT426" s="148" t="s">
        <v>264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6570</v>
      </c>
    </row>
    <row r="427" spans="2:63" s="11" customFormat="1" ht="25.9" customHeight="1">
      <c r="B427" s="126"/>
      <c r="D427" s="127" t="s">
        <v>76</v>
      </c>
      <c r="E427" s="128" t="s">
        <v>117</v>
      </c>
      <c r="F427" s="128" t="s">
        <v>6571</v>
      </c>
      <c r="I427" s="129"/>
      <c r="J427" s="130">
        <f>BK427</f>
        <v>0</v>
      </c>
      <c r="L427" s="126"/>
      <c r="M427" s="131"/>
      <c r="P427" s="132">
        <f>SUM(P428:P467)</f>
        <v>0</v>
      </c>
      <c r="R427" s="132">
        <f>SUM(R428:R467)</f>
        <v>4.02017</v>
      </c>
      <c r="T427" s="133">
        <f>SUM(T428:T467)</f>
        <v>0</v>
      </c>
      <c r="AR427" s="127" t="s">
        <v>85</v>
      </c>
      <c r="AT427" s="134" t="s">
        <v>76</v>
      </c>
      <c r="AU427" s="134" t="s">
        <v>77</v>
      </c>
      <c r="AY427" s="127" t="s">
        <v>262</v>
      </c>
      <c r="BK427" s="135">
        <f>SUM(BK428:BK467)</f>
        <v>0</v>
      </c>
    </row>
    <row r="428" spans="2:65" s="1" customFormat="1" ht="16.5" customHeight="1">
      <c r="B428" s="32"/>
      <c r="C428" s="138" t="s">
        <v>1664</v>
      </c>
      <c r="D428" s="138" t="s">
        <v>264</v>
      </c>
      <c r="E428" s="139" t="s">
        <v>6379</v>
      </c>
      <c r="F428" s="140" t="s">
        <v>6380</v>
      </c>
      <c r="G428" s="141" t="s">
        <v>303</v>
      </c>
      <c r="H428" s="142">
        <v>23.34</v>
      </c>
      <c r="I428" s="143"/>
      <c r="J428" s="142">
        <f>ROUND(I428*H428,2)</f>
        <v>0</v>
      </c>
      <c r="K428" s="140" t="s">
        <v>1</v>
      </c>
      <c r="L428" s="32"/>
      <c r="M428" s="144" t="s">
        <v>1</v>
      </c>
      <c r="N428" s="145" t="s">
        <v>42</v>
      </c>
      <c r="P428" s="146">
        <f>O428*H428</f>
        <v>0</v>
      </c>
      <c r="Q428" s="146">
        <v>0</v>
      </c>
      <c r="R428" s="146">
        <f>Q428*H428</f>
        <v>0</v>
      </c>
      <c r="S428" s="146">
        <v>0</v>
      </c>
      <c r="T428" s="147">
        <f>S428*H428</f>
        <v>0</v>
      </c>
      <c r="AR428" s="148" t="s">
        <v>268</v>
      </c>
      <c r="AT428" s="148" t="s">
        <v>264</v>
      </c>
      <c r="AU428" s="148" t="s">
        <v>85</v>
      </c>
      <c r="AY428" s="17" t="s">
        <v>262</v>
      </c>
      <c r="BE428" s="149">
        <f>IF(N428="základní",J428,0)</f>
        <v>0</v>
      </c>
      <c r="BF428" s="149">
        <f>IF(N428="snížená",J428,0)</f>
        <v>0</v>
      </c>
      <c r="BG428" s="149">
        <f>IF(N428="zákl. přenesená",J428,0)</f>
        <v>0</v>
      </c>
      <c r="BH428" s="149">
        <f>IF(N428="sníž. přenesená",J428,0)</f>
        <v>0</v>
      </c>
      <c r="BI428" s="149">
        <f>IF(N428="nulová",J428,0)</f>
        <v>0</v>
      </c>
      <c r="BJ428" s="17" t="s">
        <v>85</v>
      </c>
      <c r="BK428" s="149">
        <f>ROUND(I428*H428,2)</f>
        <v>0</v>
      </c>
      <c r="BL428" s="17" t="s">
        <v>268</v>
      </c>
      <c r="BM428" s="148" t="s">
        <v>6572</v>
      </c>
    </row>
    <row r="429" spans="2:51" s="12" customFormat="1" ht="11.25">
      <c r="B429" s="150"/>
      <c r="D429" s="151" t="s">
        <v>270</v>
      </c>
      <c r="E429" s="152" t="s">
        <v>1</v>
      </c>
      <c r="F429" s="153" t="s">
        <v>6573</v>
      </c>
      <c r="H429" s="154">
        <v>23.34</v>
      </c>
      <c r="I429" s="155"/>
      <c r="L429" s="150"/>
      <c r="M429" s="156"/>
      <c r="T429" s="157"/>
      <c r="AT429" s="152" t="s">
        <v>270</v>
      </c>
      <c r="AU429" s="152" t="s">
        <v>85</v>
      </c>
      <c r="AV429" s="12" t="s">
        <v>87</v>
      </c>
      <c r="AW429" s="12" t="s">
        <v>32</v>
      </c>
      <c r="AX429" s="12" t="s">
        <v>77</v>
      </c>
      <c r="AY429" s="152" t="s">
        <v>262</v>
      </c>
    </row>
    <row r="430" spans="2:51" s="13" customFormat="1" ht="11.25">
      <c r="B430" s="158"/>
      <c r="D430" s="151" t="s">
        <v>270</v>
      </c>
      <c r="E430" s="159" t="s">
        <v>1</v>
      </c>
      <c r="F430" s="160" t="s">
        <v>273</v>
      </c>
      <c r="H430" s="161">
        <v>23.34</v>
      </c>
      <c r="I430" s="162"/>
      <c r="L430" s="158"/>
      <c r="M430" s="163"/>
      <c r="T430" s="164"/>
      <c r="AT430" s="159" t="s">
        <v>270</v>
      </c>
      <c r="AU430" s="159" t="s">
        <v>85</v>
      </c>
      <c r="AV430" s="13" t="s">
        <v>268</v>
      </c>
      <c r="AW430" s="13" t="s">
        <v>32</v>
      </c>
      <c r="AX430" s="13" t="s">
        <v>85</v>
      </c>
      <c r="AY430" s="159" t="s">
        <v>262</v>
      </c>
    </row>
    <row r="431" spans="2:65" s="1" customFormat="1" ht="24.2" customHeight="1">
      <c r="B431" s="32"/>
      <c r="C431" s="138" t="s">
        <v>1669</v>
      </c>
      <c r="D431" s="138" t="s">
        <v>264</v>
      </c>
      <c r="E431" s="139" t="s">
        <v>6574</v>
      </c>
      <c r="F431" s="140" t="s">
        <v>6575</v>
      </c>
      <c r="G431" s="141" t="s">
        <v>303</v>
      </c>
      <c r="H431" s="142">
        <v>23.34</v>
      </c>
      <c r="I431" s="143"/>
      <c r="J431" s="142">
        <f>ROUND(I431*H431,2)</f>
        <v>0</v>
      </c>
      <c r="K431" s="140" t="s">
        <v>1</v>
      </c>
      <c r="L431" s="32"/>
      <c r="M431" s="144" t="s">
        <v>1</v>
      </c>
      <c r="N431" s="145" t="s">
        <v>42</v>
      </c>
      <c r="P431" s="146">
        <f>O431*H431</f>
        <v>0</v>
      </c>
      <c r="Q431" s="146">
        <v>0</v>
      </c>
      <c r="R431" s="146">
        <f>Q431*H431</f>
        <v>0</v>
      </c>
      <c r="S431" s="146">
        <v>0</v>
      </c>
      <c r="T431" s="147">
        <f>S431*H431</f>
        <v>0</v>
      </c>
      <c r="AR431" s="148" t="s">
        <v>268</v>
      </c>
      <c r="AT431" s="148" t="s">
        <v>264</v>
      </c>
      <c r="AU431" s="148" t="s">
        <v>85</v>
      </c>
      <c r="AY431" s="17" t="s">
        <v>262</v>
      </c>
      <c r="BE431" s="149">
        <f>IF(N431="základní",J431,0)</f>
        <v>0</v>
      </c>
      <c r="BF431" s="149">
        <f>IF(N431="snížená",J431,0)</f>
        <v>0</v>
      </c>
      <c r="BG431" s="149">
        <f>IF(N431="zákl. přenesená",J431,0)</f>
        <v>0</v>
      </c>
      <c r="BH431" s="149">
        <f>IF(N431="sníž. přenesená",J431,0)</f>
        <v>0</v>
      </c>
      <c r="BI431" s="149">
        <f>IF(N431="nulová",J431,0)</f>
        <v>0</v>
      </c>
      <c r="BJ431" s="17" t="s">
        <v>85</v>
      </c>
      <c r="BK431" s="149">
        <f>ROUND(I431*H431,2)</f>
        <v>0</v>
      </c>
      <c r="BL431" s="17" t="s">
        <v>268</v>
      </c>
      <c r="BM431" s="148" t="s">
        <v>6576</v>
      </c>
    </row>
    <row r="432" spans="2:65" s="1" customFormat="1" ht="44.25" customHeight="1">
      <c r="B432" s="32"/>
      <c r="C432" s="138" t="s">
        <v>1674</v>
      </c>
      <c r="D432" s="138" t="s">
        <v>264</v>
      </c>
      <c r="E432" s="139" t="s">
        <v>6577</v>
      </c>
      <c r="F432" s="140" t="s">
        <v>6578</v>
      </c>
      <c r="G432" s="141" t="s">
        <v>303</v>
      </c>
      <c r="H432" s="142">
        <v>4.23</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6579</v>
      </c>
    </row>
    <row r="433" spans="2:47" s="1" customFormat="1" ht="19.5">
      <c r="B433" s="32"/>
      <c r="D433" s="151" t="s">
        <v>708</v>
      </c>
      <c r="F433" s="187" t="s">
        <v>6580</v>
      </c>
      <c r="I433" s="188"/>
      <c r="L433" s="32"/>
      <c r="M433" s="189"/>
      <c r="T433" s="56"/>
      <c r="AT433" s="17" t="s">
        <v>708</v>
      </c>
      <c r="AU433" s="17" t="s">
        <v>85</v>
      </c>
    </row>
    <row r="434" spans="2:51" s="12" customFormat="1" ht="11.25">
      <c r="B434" s="150"/>
      <c r="D434" s="151" t="s">
        <v>270</v>
      </c>
      <c r="E434" s="152" t="s">
        <v>1</v>
      </c>
      <c r="F434" s="153" t="s">
        <v>6581</v>
      </c>
      <c r="H434" s="154">
        <v>4.23</v>
      </c>
      <c r="I434" s="155"/>
      <c r="L434" s="150"/>
      <c r="M434" s="156"/>
      <c r="T434" s="157"/>
      <c r="AT434" s="152" t="s">
        <v>270</v>
      </c>
      <c r="AU434" s="152" t="s">
        <v>85</v>
      </c>
      <c r="AV434" s="12" t="s">
        <v>87</v>
      </c>
      <c r="AW434" s="12" t="s">
        <v>32</v>
      </c>
      <c r="AX434" s="12" t="s">
        <v>77</v>
      </c>
      <c r="AY434" s="152" t="s">
        <v>262</v>
      </c>
    </row>
    <row r="435" spans="2:51" s="13" customFormat="1" ht="11.25">
      <c r="B435" s="158"/>
      <c r="D435" s="151" t="s">
        <v>270</v>
      </c>
      <c r="E435" s="159" t="s">
        <v>1</v>
      </c>
      <c r="F435" s="160" t="s">
        <v>273</v>
      </c>
      <c r="H435" s="161">
        <v>4.23</v>
      </c>
      <c r="I435" s="162"/>
      <c r="L435" s="158"/>
      <c r="M435" s="163"/>
      <c r="T435" s="164"/>
      <c r="AT435" s="159" t="s">
        <v>270</v>
      </c>
      <c r="AU435" s="159" t="s">
        <v>85</v>
      </c>
      <c r="AV435" s="13" t="s">
        <v>268</v>
      </c>
      <c r="AW435" s="13" t="s">
        <v>32</v>
      </c>
      <c r="AX435" s="13" t="s">
        <v>85</v>
      </c>
      <c r="AY435" s="159" t="s">
        <v>262</v>
      </c>
    </row>
    <row r="436" spans="2:65" s="1" customFormat="1" ht="24.2" customHeight="1">
      <c r="B436" s="32"/>
      <c r="C436" s="178" t="s">
        <v>1680</v>
      </c>
      <c r="D436" s="178" t="s">
        <v>300</v>
      </c>
      <c r="E436" s="179" t="s">
        <v>6582</v>
      </c>
      <c r="F436" s="180" t="s">
        <v>6583</v>
      </c>
      <c r="G436" s="181" t="s">
        <v>706</v>
      </c>
      <c r="H436" s="182">
        <v>5</v>
      </c>
      <c r="I436" s="183"/>
      <c r="J436" s="182">
        <f>ROUND(I436*H436,2)</f>
        <v>0</v>
      </c>
      <c r="K436" s="180" t="s">
        <v>1</v>
      </c>
      <c r="L436" s="184"/>
      <c r="M436" s="185" t="s">
        <v>1</v>
      </c>
      <c r="N436" s="186" t="s">
        <v>42</v>
      </c>
      <c r="P436" s="146">
        <f>O436*H436</f>
        <v>0</v>
      </c>
      <c r="Q436" s="146">
        <v>0</v>
      </c>
      <c r="R436" s="146">
        <f>Q436*H436</f>
        <v>0</v>
      </c>
      <c r="S436" s="146">
        <v>0</v>
      </c>
      <c r="T436" s="147">
        <f>S436*H436</f>
        <v>0</v>
      </c>
      <c r="AR436" s="148" t="s">
        <v>304</v>
      </c>
      <c r="AT436" s="148" t="s">
        <v>300</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6584</v>
      </c>
    </row>
    <row r="437" spans="2:65" s="1" customFormat="1" ht="16.5" customHeight="1">
      <c r="B437" s="32"/>
      <c r="C437" s="178" t="s">
        <v>1686</v>
      </c>
      <c r="D437" s="178" t="s">
        <v>300</v>
      </c>
      <c r="E437" s="179" t="s">
        <v>6585</v>
      </c>
      <c r="F437" s="180" t="s">
        <v>6586</v>
      </c>
      <c r="G437" s="181" t="s">
        <v>552</v>
      </c>
      <c r="H437" s="182">
        <v>1.9</v>
      </c>
      <c r="I437" s="183"/>
      <c r="J437" s="182">
        <f>ROUND(I437*H437,2)</f>
        <v>0</v>
      </c>
      <c r="K437" s="180" t="s">
        <v>1</v>
      </c>
      <c r="L437" s="184"/>
      <c r="M437" s="185" t="s">
        <v>1</v>
      </c>
      <c r="N437" s="186" t="s">
        <v>42</v>
      </c>
      <c r="P437" s="146">
        <f>O437*H437</f>
        <v>0</v>
      </c>
      <c r="Q437" s="146">
        <v>0</v>
      </c>
      <c r="R437" s="146">
        <f>Q437*H437</f>
        <v>0</v>
      </c>
      <c r="S437" s="146">
        <v>0</v>
      </c>
      <c r="T437" s="147">
        <f>S437*H437</f>
        <v>0</v>
      </c>
      <c r="AR437" s="148" t="s">
        <v>304</v>
      </c>
      <c r="AT437" s="148" t="s">
        <v>300</v>
      </c>
      <c r="AU437" s="148" t="s">
        <v>85</v>
      </c>
      <c r="AY437" s="17" t="s">
        <v>262</v>
      </c>
      <c r="BE437" s="149">
        <f>IF(N437="základní",J437,0)</f>
        <v>0</v>
      </c>
      <c r="BF437" s="149">
        <f>IF(N437="snížená",J437,0)</f>
        <v>0</v>
      </c>
      <c r="BG437" s="149">
        <f>IF(N437="zákl. přenesená",J437,0)</f>
        <v>0</v>
      </c>
      <c r="BH437" s="149">
        <f>IF(N437="sníž. přenesená",J437,0)</f>
        <v>0</v>
      </c>
      <c r="BI437" s="149">
        <f>IF(N437="nulová",J437,0)</f>
        <v>0</v>
      </c>
      <c r="BJ437" s="17" t="s">
        <v>85</v>
      </c>
      <c r="BK437" s="149">
        <f>ROUND(I437*H437,2)</f>
        <v>0</v>
      </c>
      <c r="BL437" s="17" t="s">
        <v>268</v>
      </c>
      <c r="BM437" s="148" t="s">
        <v>6587</v>
      </c>
    </row>
    <row r="438" spans="2:51" s="12" customFormat="1" ht="11.25">
      <c r="B438" s="150"/>
      <c r="D438" s="151" t="s">
        <v>270</v>
      </c>
      <c r="E438" s="152" t="s">
        <v>1</v>
      </c>
      <c r="F438" s="153" t="s">
        <v>6588</v>
      </c>
      <c r="H438" s="154">
        <v>1.9</v>
      </c>
      <c r="I438" s="155"/>
      <c r="L438" s="150"/>
      <c r="M438" s="156"/>
      <c r="T438" s="157"/>
      <c r="AT438" s="152" t="s">
        <v>270</v>
      </c>
      <c r="AU438" s="152" t="s">
        <v>85</v>
      </c>
      <c r="AV438" s="12" t="s">
        <v>87</v>
      </c>
      <c r="AW438" s="12" t="s">
        <v>32</v>
      </c>
      <c r="AX438" s="12" t="s">
        <v>77</v>
      </c>
      <c r="AY438" s="152" t="s">
        <v>262</v>
      </c>
    </row>
    <row r="439" spans="2:51" s="13" customFormat="1" ht="11.25">
      <c r="B439" s="158"/>
      <c r="D439" s="151" t="s">
        <v>270</v>
      </c>
      <c r="E439" s="159" t="s">
        <v>1</v>
      </c>
      <c r="F439" s="160" t="s">
        <v>273</v>
      </c>
      <c r="H439" s="161">
        <v>1.9</v>
      </c>
      <c r="I439" s="162"/>
      <c r="L439" s="158"/>
      <c r="M439" s="163"/>
      <c r="T439" s="164"/>
      <c r="AT439" s="159" t="s">
        <v>270</v>
      </c>
      <c r="AU439" s="159" t="s">
        <v>85</v>
      </c>
      <c r="AV439" s="13" t="s">
        <v>268</v>
      </c>
      <c r="AW439" s="13" t="s">
        <v>32</v>
      </c>
      <c r="AX439" s="13" t="s">
        <v>85</v>
      </c>
      <c r="AY439" s="159" t="s">
        <v>262</v>
      </c>
    </row>
    <row r="440" spans="2:65" s="1" customFormat="1" ht="21.75" customHeight="1">
      <c r="B440" s="32"/>
      <c r="C440" s="178" t="s">
        <v>1691</v>
      </c>
      <c r="D440" s="178" t="s">
        <v>300</v>
      </c>
      <c r="E440" s="179" t="s">
        <v>6589</v>
      </c>
      <c r="F440" s="180" t="s">
        <v>6590</v>
      </c>
      <c r="G440" s="181" t="s">
        <v>706</v>
      </c>
      <c r="H440" s="182">
        <v>21</v>
      </c>
      <c r="I440" s="183"/>
      <c r="J440" s="182">
        <f>ROUND(I440*H440,2)</f>
        <v>0</v>
      </c>
      <c r="K440" s="180" t="s">
        <v>1</v>
      </c>
      <c r="L440" s="184"/>
      <c r="M440" s="185" t="s">
        <v>1</v>
      </c>
      <c r="N440" s="186" t="s">
        <v>42</v>
      </c>
      <c r="P440" s="146">
        <f>O440*H440</f>
        <v>0</v>
      </c>
      <c r="Q440" s="146">
        <v>0</v>
      </c>
      <c r="R440" s="146">
        <f>Q440*H440</f>
        <v>0</v>
      </c>
      <c r="S440" s="146">
        <v>0</v>
      </c>
      <c r="T440" s="147">
        <f>S440*H440</f>
        <v>0</v>
      </c>
      <c r="AR440" s="148" t="s">
        <v>304</v>
      </c>
      <c r="AT440" s="148" t="s">
        <v>300</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6591</v>
      </c>
    </row>
    <row r="441" spans="2:51" s="12" customFormat="1" ht="11.25">
      <c r="B441" s="150"/>
      <c r="D441" s="151" t="s">
        <v>270</v>
      </c>
      <c r="E441" s="152" t="s">
        <v>1</v>
      </c>
      <c r="F441" s="153" t="s">
        <v>7</v>
      </c>
      <c r="H441" s="154">
        <v>21</v>
      </c>
      <c r="I441" s="155"/>
      <c r="L441" s="150"/>
      <c r="M441" s="156"/>
      <c r="T441" s="157"/>
      <c r="AT441" s="152" t="s">
        <v>270</v>
      </c>
      <c r="AU441" s="152" t="s">
        <v>85</v>
      </c>
      <c r="AV441" s="12" t="s">
        <v>87</v>
      </c>
      <c r="AW441" s="12" t="s">
        <v>32</v>
      </c>
      <c r="AX441" s="12" t="s">
        <v>77</v>
      </c>
      <c r="AY441" s="152" t="s">
        <v>262</v>
      </c>
    </row>
    <row r="442" spans="2:51" s="13" customFormat="1" ht="11.25">
      <c r="B442" s="158"/>
      <c r="D442" s="151" t="s">
        <v>270</v>
      </c>
      <c r="E442" s="159" t="s">
        <v>1</v>
      </c>
      <c r="F442" s="160" t="s">
        <v>273</v>
      </c>
      <c r="H442" s="161">
        <v>21</v>
      </c>
      <c r="I442" s="162"/>
      <c r="L442" s="158"/>
      <c r="M442" s="163"/>
      <c r="T442" s="164"/>
      <c r="AT442" s="159" t="s">
        <v>270</v>
      </c>
      <c r="AU442" s="159" t="s">
        <v>85</v>
      </c>
      <c r="AV442" s="13" t="s">
        <v>268</v>
      </c>
      <c r="AW442" s="13" t="s">
        <v>32</v>
      </c>
      <c r="AX442" s="13" t="s">
        <v>85</v>
      </c>
      <c r="AY442" s="159" t="s">
        <v>262</v>
      </c>
    </row>
    <row r="443" spans="2:65" s="1" customFormat="1" ht="21.75" customHeight="1">
      <c r="B443" s="32"/>
      <c r="C443" s="178" t="s">
        <v>1696</v>
      </c>
      <c r="D443" s="178" t="s">
        <v>300</v>
      </c>
      <c r="E443" s="179" t="s">
        <v>6592</v>
      </c>
      <c r="F443" s="180" t="s">
        <v>6593</v>
      </c>
      <c r="G443" s="181" t="s">
        <v>706</v>
      </c>
      <c r="H443" s="182">
        <v>16</v>
      </c>
      <c r="I443" s="183"/>
      <c r="J443" s="182">
        <f>ROUND(I443*H443,2)</f>
        <v>0</v>
      </c>
      <c r="K443" s="180" t="s">
        <v>1</v>
      </c>
      <c r="L443" s="184"/>
      <c r="M443" s="185" t="s">
        <v>1</v>
      </c>
      <c r="N443" s="186" t="s">
        <v>42</v>
      </c>
      <c r="P443" s="146">
        <f>O443*H443</f>
        <v>0</v>
      </c>
      <c r="Q443" s="146">
        <v>0</v>
      </c>
      <c r="R443" s="146">
        <f>Q443*H443</f>
        <v>0</v>
      </c>
      <c r="S443" s="146">
        <v>0</v>
      </c>
      <c r="T443" s="147">
        <f>S443*H443</f>
        <v>0</v>
      </c>
      <c r="AR443" s="148" t="s">
        <v>304</v>
      </c>
      <c r="AT443" s="148" t="s">
        <v>300</v>
      </c>
      <c r="AU443" s="148" t="s">
        <v>85</v>
      </c>
      <c r="AY443" s="17" t="s">
        <v>262</v>
      </c>
      <c r="BE443" s="149">
        <f>IF(N443="základní",J443,0)</f>
        <v>0</v>
      </c>
      <c r="BF443" s="149">
        <f>IF(N443="snížená",J443,0)</f>
        <v>0</v>
      </c>
      <c r="BG443" s="149">
        <f>IF(N443="zákl. přenesená",J443,0)</f>
        <v>0</v>
      </c>
      <c r="BH443" s="149">
        <f>IF(N443="sníž. přenesená",J443,0)</f>
        <v>0</v>
      </c>
      <c r="BI443" s="149">
        <f>IF(N443="nulová",J443,0)</f>
        <v>0</v>
      </c>
      <c r="BJ443" s="17" t="s">
        <v>85</v>
      </c>
      <c r="BK443" s="149">
        <f>ROUND(I443*H443,2)</f>
        <v>0</v>
      </c>
      <c r="BL443" s="17" t="s">
        <v>268</v>
      </c>
      <c r="BM443" s="148" t="s">
        <v>6594</v>
      </c>
    </row>
    <row r="444" spans="2:51" s="12" customFormat="1" ht="11.25">
      <c r="B444" s="150"/>
      <c r="D444" s="151" t="s">
        <v>270</v>
      </c>
      <c r="E444" s="152" t="s">
        <v>1</v>
      </c>
      <c r="F444" s="153" t="s">
        <v>369</v>
      </c>
      <c r="H444" s="154">
        <v>16</v>
      </c>
      <c r="I444" s="155"/>
      <c r="L444" s="150"/>
      <c r="M444" s="156"/>
      <c r="T444" s="157"/>
      <c r="AT444" s="152" t="s">
        <v>270</v>
      </c>
      <c r="AU444" s="152" t="s">
        <v>85</v>
      </c>
      <c r="AV444" s="12" t="s">
        <v>87</v>
      </c>
      <c r="AW444" s="12" t="s">
        <v>32</v>
      </c>
      <c r="AX444" s="12" t="s">
        <v>77</v>
      </c>
      <c r="AY444" s="152" t="s">
        <v>262</v>
      </c>
    </row>
    <row r="445" spans="2:51" s="13" customFormat="1" ht="11.25">
      <c r="B445" s="158"/>
      <c r="D445" s="151" t="s">
        <v>270</v>
      </c>
      <c r="E445" s="159" t="s">
        <v>1</v>
      </c>
      <c r="F445" s="160" t="s">
        <v>273</v>
      </c>
      <c r="H445" s="161">
        <v>16</v>
      </c>
      <c r="I445" s="162"/>
      <c r="L445" s="158"/>
      <c r="M445" s="163"/>
      <c r="T445" s="164"/>
      <c r="AT445" s="159" t="s">
        <v>270</v>
      </c>
      <c r="AU445" s="159" t="s">
        <v>85</v>
      </c>
      <c r="AV445" s="13" t="s">
        <v>268</v>
      </c>
      <c r="AW445" s="13" t="s">
        <v>32</v>
      </c>
      <c r="AX445" s="13" t="s">
        <v>85</v>
      </c>
      <c r="AY445" s="159" t="s">
        <v>262</v>
      </c>
    </row>
    <row r="446" spans="2:65" s="1" customFormat="1" ht="33" customHeight="1">
      <c r="B446" s="32"/>
      <c r="C446" s="138" t="s">
        <v>1701</v>
      </c>
      <c r="D446" s="138" t="s">
        <v>264</v>
      </c>
      <c r="E446" s="139" t="s">
        <v>6595</v>
      </c>
      <c r="F446" s="140" t="s">
        <v>6596</v>
      </c>
      <c r="G446" s="141" t="s">
        <v>5268</v>
      </c>
      <c r="H446" s="142">
        <v>16.4</v>
      </c>
      <c r="I446" s="143"/>
      <c r="J446" s="142">
        <f>ROUND(I446*H446,2)</f>
        <v>0</v>
      </c>
      <c r="K446" s="140" t="s">
        <v>1</v>
      </c>
      <c r="L446" s="32"/>
      <c r="M446" s="144" t="s">
        <v>1</v>
      </c>
      <c r="N446" s="145" t="s">
        <v>42</v>
      </c>
      <c r="P446" s="146">
        <f>O446*H446</f>
        <v>0</v>
      </c>
      <c r="Q446" s="146">
        <v>0</v>
      </c>
      <c r="R446" s="146">
        <f>Q446*H446</f>
        <v>0</v>
      </c>
      <c r="S446" s="146">
        <v>0</v>
      </c>
      <c r="T446" s="147">
        <f>S446*H446</f>
        <v>0</v>
      </c>
      <c r="AR446" s="148" t="s">
        <v>268</v>
      </c>
      <c r="AT446" s="148" t="s">
        <v>264</v>
      </c>
      <c r="AU446" s="148" t="s">
        <v>85</v>
      </c>
      <c r="AY446" s="17" t="s">
        <v>262</v>
      </c>
      <c r="BE446" s="149">
        <f>IF(N446="základní",J446,0)</f>
        <v>0</v>
      </c>
      <c r="BF446" s="149">
        <f>IF(N446="snížená",J446,0)</f>
        <v>0</v>
      </c>
      <c r="BG446" s="149">
        <f>IF(N446="zákl. přenesená",J446,0)</f>
        <v>0</v>
      </c>
      <c r="BH446" s="149">
        <f>IF(N446="sníž. přenesená",J446,0)</f>
        <v>0</v>
      </c>
      <c r="BI446" s="149">
        <f>IF(N446="nulová",J446,0)</f>
        <v>0</v>
      </c>
      <c r="BJ446" s="17" t="s">
        <v>85</v>
      </c>
      <c r="BK446" s="149">
        <f>ROUND(I446*H446,2)</f>
        <v>0</v>
      </c>
      <c r="BL446" s="17" t="s">
        <v>268</v>
      </c>
      <c r="BM446" s="148" t="s">
        <v>6597</v>
      </c>
    </row>
    <row r="447" spans="2:51" s="12" customFormat="1" ht="11.25">
      <c r="B447" s="150"/>
      <c r="D447" s="151" t="s">
        <v>270</v>
      </c>
      <c r="E447" s="152" t="s">
        <v>1</v>
      </c>
      <c r="F447" s="153" t="s">
        <v>6598</v>
      </c>
      <c r="H447" s="154">
        <v>16.4</v>
      </c>
      <c r="I447" s="155"/>
      <c r="L447" s="150"/>
      <c r="M447" s="156"/>
      <c r="T447" s="157"/>
      <c r="AT447" s="152" t="s">
        <v>270</v>
      </c>
      <c r="AU447" s="152" t="s">
        <v>85</v>
      </c>
      <c r="AV447" s="12" t="s">
        <v>87</v>
      </c>
      <c r="AW447" s="12" t="s">
        <v>32</v>
      </c>
      <c r="AX447" s="12" t="s">
        <v>77</v>
      </c>
      <c r="AY447" s="152" t="s">
        <v>262</v>
      </c>
    </row>
    <row r="448" spans="2:51" s="13" customFormat="1" ht="11.25">
      <c r="B448" s="158"/>
      <c r="D448" s="151" t="s">
        <v>270</v>
      </c>
      <c r="E448" s="159" t="s">
        <v>1</v>
      </c>
      <c r="F448" s="160" t="s">
        <v>273</v>
      </c>
      <c r="H448" s="161">
        <v>16.4</v>
      </c>
      <c r="I448" s="162"/>
      <c r="L448" s="158"/>
      <c r="M448" s="163"/>
      <c r="T448" s="164"/>
      <c r="AT448" s="159" t="s">
        <v>270</v>
      </c>
      <c r="AU448" s="159" t="s">
        <v>85</v>
      </c>
      <c r="AV448" s="13" t="s">
        <v>268</v>
      </c>
      <c r="AW448" s="13" t="s">
        <v>32</v>
      </c>
      <c r="AX448" s="13" t="s">
        <v>85</v>
      </c>
      <c r="AY448" s="159" t="s">
        <v>262</v>
      </c>
    </row>
    <row r="449" spans="2:65" s="1" customFormat="1" ht="44.25" customHeight="1">
      <c r="B449" s="32"/>
      <c r="C449" s="138" t="s">
        <v>1706</v>
      </c>
      <c r="D449" s="138" t="s">
        <v>264</v>
      </c>
      <c r="E449" s="139" t="s">
        <v>6599</v>
      </c>
      <c r="F449" s="140" t="s">
        <v>6600</v>
      </c>
      <c r="G449" s="141" t="s">
        <v>303</v>
      </c>
      <c r="H449" s="142">
        <v>19.11</v>
      </c>
      <c r="I449" s="143"/>
      <c r="J449" s="142">
        <f>ROUND(I449*H449,2)</f>
        <v>0</v>
      </c>
      <c r="K449" s="140" t="s">
        <v>1</v>
      </c>
      <c r="L449" s="32"/>
      <c r="M449" s="144" t="s">
        <v>1</v>
      </c>
      <c r="N449" s="145" t="s">
        <v>42</v>
      </c>
      <c r="P449" s="146">
        <f>O449*H449</f>
        <v>0</v>
      </c>
      <c r="Q449" s="146">
        <v>0</v>
      </c>
      <c r="R449" s="146">
        <f>Q449*H449</f>
        <v>0</v>
      </c>
      <c r="S449" s="146">
        <v>0</v>
      </c>
      <c r="T449" s="147">
        <f>S449*H449</f>
        <v>0</v>
      </c>
      <c r="AR449" s="148" t="s">
        <v>268</v>
      </c>
      <c r="AT449" s="148" t="s">
        <v>264</v>
      </c>
      <c r="AU449" s="148" t="s">
        <v>85</v>
      </c>
      <c r="AY449" s="17" t="s">
        <v>262</v>
      </c>
      <c r="BE449" s="149">
        <f>IF(N449="základní",J449,0)</f>
        <v>0</v>
      </c>
      <c r="BF449" s="149">
        <f>IF(N449="snížená",J449,0)</f>
        <v>0</v>
      </c>
      <c r="BG449" s="149">
        <f>IF(N449="zákl. přenesená",J449,0)</f>
        <v>0</v>
      </c>
      <c r="BH449" s="149">
        <f>IF(N449="sníž. přenesená",J449,0)</f>
        <v>0</v>
      </c>
      <c r="BI449" s="149">
        <f>IF(N449="nulová",J449,0)</f>
        <v>0</v>
      </c>
      <c r="BJ449" s="17" t="s">
        <v>85</v>
      </c>
      <c r="BK449" s="149">
        <f>ROUND(I449*H449,2)</f>
        <v>0</v>
      </c>
      <c r="BL449" s="17" t="s">
        <v>268</v>
      </c>
      <c r="BM449" s="148" t="s">
        <v>6601</v>
      </c>
    </row>
    <row r="450" spans="2:51" s="12" customFormat="1" ht="11.25">
      <c r="B450" s="150"/>
      <c r="D450" s="151" t="s">
        <v>270</v>
      </c>
      <c r="E450" s="152" t="s">
        <v>1</v>
      </c>
      <c r="F450" s="153" t="s">
        <v>6602</v>
      </c>
      <c r="H450" s="154">
        <v>19.11</v>
      </c>
      <c r="I450" s="155"/>
      <c r="L450" s="150"/>
      <c r="M450" s="156"/>
      <c r="T450" s="157"/>
      <c r="AT450" s="152" t="s">
        <v>270</v>
      </c>
      <c r="AU450" s="152" t="s">
        <v>85</v>
      </c>
      <c r="AV450" s="12" t="s">
        <v>87</v>
      </c>
      <c r="AW450" s="12" t="s">
        <v>32</v>
      </c>
      <c r="AX450" s="12" t="s">
        <v>77</v>
      </c>
      <c r="AY450" s="152" t="s">
        <v>262</v>
      </c>
    </row>
    <row r="451" spans="2:51" s="13" customFormat="1" ht="11.25">
      <c r="B451" s="158"/>
      <c r="D451" s="151" t="s">
        <v>270</v>
      </c>
      <c r="E451" s="159" t="s">
        <v>1</v>
      </c>
      <c r="F451" s="160" t="s">
        <v>273</v>
      </c>
      <c r="H451" s="161">
        <v>19.11</v>
      </c>
      <c r="I451" s="162"/>
      <c r="L451" s="158"/>
      <c r="M451" s="163"/>
      <c r="T451" s="164"/>
      <c r="AT451" s="159" t="s">
        <v>270</v>
      </c>
      <c r="AU451" s="159" t="s">
        <v>85</v>
      </c>
      <c r="AV451" s="13" t="s">
        <v>268</v>
      </c>
      <c r="AW451" s="13" t="s">
        <v>32</v>
      </c>
      <c r="AX451" s="13" t="s">
        <v>85</v>
      </c>
      <c r="AY451" s="159" t="s">
        <v>262</v>
      </c>
    </row>
    <row r="452" spans="2:65" s="1" customFormat="1" ht="24.2" customHeight="1">
      <c r="B452" s="32"/>
      <c r="C452" s="178" t="s">
        <v>1711</v>
      </c>
      <c r="D452" s="178" t="s">
        <v>300</v>
      </c>
      <c r="E452" s="179" t="s">
        <v>6582</v>
      </c>
      <c r="F452" s="180" t="s">
        <v>6583</v>
      </c>
      <c r="G452" s="181" t="s">
        <v>706</v>
      </c>
      <c r="H452" s="182">
        <v>15</v>
      </c>
      <c r="I452" s="183"/>
      <c r="J452" s="182">
        <f>ROUND(I452*H452,2)</f>
        <v>0</v>
      </c>
      <c r="K452" s="180" t="s">
        <v>1</v>
      </c>
      <c r="L452" s="184"/>
      <c r="M452" s="185" t="s">
        <v>1</v>
      </c>
      <c r="N452" s="186" t="s">
        <v>42</v>
      </c>
      <c r="P452" s="146">
        <f>O452*H452</f>
        <v>0</v>
      </c>
      <c r="Q452" s="146">
        <v>0</v>
      </c>
      <c r="R452" s="146">
        <f>Q452*H452</f>
        <v>0</v>
      </c>
      <c r="S452" s="146">
        <v>0</v>
      </c>
      <c r="T452" s="147">
        <f>S452*H452</f>
        <v>0</v>
      </c>
      <c r="AR452" s="148" t="s">
        <v>304</v>
      </c>
      <c r="AT452" s="148" t="s">
        <v>300</v>
      </c>
      <c r="AU452" s="148" t="s">
        <v>85</v>
      </c>
      <c r="AY452" s="17" t="s">
        <v>262</v>
      </c>
      <c r="BE452" s="149">
        <f>IF(N452="základní",J452,0)</f>
        <v>0</v>
      </c>
      <c r="BF452" s="149">
        <f>IF(N452="snížená",J452,0)</f>
        <v>0</v>
      </c>
      <c r="BG452" s="149">
        <f>IF(N452="zákl. přenesená",J452,0)</f>
        <v>0</v>
      </c>
      <c r="BH452" s="149">
        <f>IF(N452="sníž. přenesená",J452,0)</f>
        <v>0</v>
      </c>
      <c r="BI452" s="149">
        <f>IF(N452="nulová",J452,0)</f>
        <v>0</v>
      </c>
      <c r="BJ452" s="17" t="s">
        <v>85</v>
      </c>
      <c r="BK452" s="149">
        <f>ROUND(I452*H452,2)</f>
        <v>0</v>
      </c>
      <c r="BL452" s="17" t="s">
        <v>268</v>
      </c>
      <c r="BM452" s="148" t="s">
        <v>6603</v>
      </c>
    </row>
    <row r="453" spans="2:65" s="1" customFormat="1" ht="24.2" customHeight="1">
      <c r="B453" s="32"/>
      <c r="C453" s="178" t="s">
        <v>1716</v>
      </c>
      <c r="D453" s="178" t="s">
        <v>300</v>
      </c>
      <c r="E453" s="179" t="s">
        <v>6604</v>
      </c>
      <c r="F453" s="180" t="s">
        <v>6583</v>
      </c>
      <c r="G453" s="181" t="s">
        <v>706</v>
      </c>
      <c r="H453" s="182">
        <v>3</v>
      </c>
      <c r="I453" s="183"/>
      <c r="J453" s="182">
        <f>ROUND(I453*H453,2)</f>
        <v>0</v>
      </c>
      <c r="K453" s="180" t="s">
        <v>1</v>
      </c>
      <c r="L453" s="184"/>
      <c r="M453" s="185" t="s">
        <v>1</v>
      </c>
      <c r="N453" s="186" t="s">
        <v>42</v>
      </c>
      <c r="P453" s="146">
        <f>O453*H453</f>
        <v>0</v>
      </c>
      <c r="Q453" s="146">
        <v>0</v>
      </c>
      <c r="R453" s="146">
        <f>Q453*H453</f>
        <v>0</v>
      </c>
      <c r="S453" s="146">
        <v>0</v>
      </c>
      <c r="T453" s="147">
        <f>S453*H453</f>
        <v>0</v>
      </c>
      <c r="AR453" s="148" t="s">
        <v>304</v>
      </c>
      <c r="AT453" s="148" t="s">
        <v>300</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6605</v>
      </c>
    </row>
    <row r="454" spans="2:65" s="1" customFormat="1" ht="16.5" customHeight="1">
      <c r="B454" s="32"/>
      <c r="C454" s="178" t="s">
        <v>1722</v>
      </c>
      <c r="D454" s="178" t="s">
        <v>300</v>
      </c>
      <c r="E454" s="179" t="s">
        <v>6585</v>
      </c>
      <c r="F454" s="180" t="s">
        <v>6586</v>
      </c>
      <c r="G454" s="181" t="s">
        <v>552</v>
      </c>
      <c r="H454" s="182">
        <v>8.2</v>
      </c>
      <c r="I454" s="183"/>
      <c r="J454" s="182">
        <f>ROUND(I454*H454,2)</f>
        <v>0</v>
      </c>
      <c r="K454" s="180" t="s">
        <v>1</v>
      </c>
      <c r="L454" s="184"/>
      <c r="M454" s="185" t="s">
        <v>1</v>
      </c>
      <c r="N454" s="186" t="s">
        <v>42</v>
      </c>
      <c r="P454" s="146">
        <f>O454*H454</f>
        <v>0</v>
      </c>
      <c r="Q454" s="146">
        <v>0</v>
      </c>
      <c r="R454" s="146">
        <f>Q454*H454</f>
        <v>0</v>
      </c>
      <c r="S454" s="146">
        <v>0</v>
      </c>
      <c r="T454" s="147">
        <f>S454*H454</f>
        <v>0</v>
      </c>
      <c r="AR454" s="148" t="s">
        <v>304</v>
      </c>
      <c r="AT454" s="148" t="s">
        <v>300</v>
      </c>
      <c r="AU454" s="148" t="s">
        <v>85</v>
      </c>
      <c r="AY454" s="17" t="s">
        <v>262</v>
      </c>
      <c r="BE454" s="149">
        <f>IF(N454="základní",J454,0)</f>
        <v>0</v>
      </c>
      <c r="BF454" s="149">
        <f>IF(N454="snížená",J454,0)</f>
        <v>0</v>
      </c>
      <c r="BG454" s="149">
        <f>IF(N454="zákl. přenesená",J454,0)</f>
        <v>0</v>
      </c>
      <c r="BH454" s="149">
        <f>IF(N454="sníž. přenesená",J454,0)</f>
        <v>0</v>
      </c>
      <c r="BI454" s="149">
        <f>IF(N454="nulová",J454,0)</f>
        <v>0</v>
      </c>
      <c r="BJ454" s="17" t="s">
        <v>85</v>
      </c>
      <c r="BK454" s="149">
        <f>ROUND(I454*H454,2)</f>
        <v>0</v>
      </c>
      <c r="BL454" s="17" t="s">
        <v>268</v>
      </c>
      <c r="BM454" s="148" t="s">
        <v>6606</v>
      </c>
    </row>
    <row r="455" spans="2:51" s="12" customFormat="1" ht="11.25">
      <c r="B455" s="150"/>
      <c r="D455" s="151" t="s">
        <v>270</v>
      </c>
      <c r="E455" s="152" t="s">
        <v>1</v>
      </c>
      <c r="F455" s="153" t="s">
        <v>6607</v>
      </c>
      <c r="H455" s="154">
        <v>8.2</v>
      </c>
      <c r="I455" s="155"/>
      <c r="L455" s="150"/>
      <c r="M455" s="156"/>
      <c r="T455" s="157"/>
      <c r="AT455" s="152" t="s">
        <v>270</v>
      </c>
      <c r="AU455" s="152" t="s">
        <v>85</v>
      </c>
      <c r="AV455" s="12" t="s">
        <v>87</v>
      </c>
      <c r="AW455" s="12" t="s">
        <v>32</v>
      </c>
      <c r="AX455" s="12" t="s">
        <v>77</v>
      </c>
      <c r="AY455" s="152" t="s">
        <v>262</v>
      </c>
    </row>
    <row r="456" spans="2:51" s="13" customFormat="1" ht="11.25">
      <c r="B456" s="158"/>
      <c r="D456" s="151" t="s">
        <v>270</v>
      </c>
      <c r="E456" s="159" t="s">
        <v>1</v>
      </c>
      <c r="F456" s="160" t="s">
        <v>273</v>
      </c>
      <c r="H456" s="161">
        <v>8.2</v>
      </c>
      <c r="I456" s="162"/>
      <c r="L456" s="158"/>
      <c r="M456" s="163"/>
      <c r="T456" s="164"/>
      <c r="AT456" s="159" t="s">
        <v>270</v>
      </c>
      <c r="AU456" s="159" t="s">
        <v>85</v>
      </c>
      <c r="AV456" s="13" t="s">
        <v>268</v>
      </c>
      <c r="AW456" s="13" t="s">
        <v>32</v>
      </c>
      <c r="AX456" s="13" t="s">
        <v>85</v>
      </c>
      <c r="AY456" s="159" t="s">
        <v>262</v>
      </c>
    </row>
    <row r="457" spans="2:65" s="1" customFormat="1" ht="21.75" customHeight="1">
      <c r="B457" s="32"/>
      <c r="C457" s="178" t="s">
        <v>1727</v>
      </c>
      <c r="D457" s="178" t="s">
        <v>300</v>
      </c>
      <c r="E457" s="179" t="s">
        <v>6589</v>
      </c>
      <c r="F457" s="180" t="s">
        <v>6590</v>
      </c>
      <c r="G457" s="181" t="s">
        <v>706</v>
      </c>
      <c r="H457" s="182">
        <v>70</v>
      </c>
      <c r="I457" s="183"/>
      <c r="J457" s="182">
        <f>ROUND(I457*H457,2)</f>
        <v>0</v>
      </c>
      <c r="K457" s="180" t="s">
        <v>1</v>
      </c>
      <c r="L457" s="184"/>
      <c r="M457" s="185" t="s">
        <v>1</v>
      </c>
      <c r="N457" s="186" t="s">
        <v>42</v>
      </c>
      <c r="P457" s="146">
        <f>O457*H457</f>
        <v>0</v>
      </c>
      <c r="Q457" s="146">
        <v>0</v>
      </c>
      <c r="R457" s="146">
        <f>Q457*H457</f>
        <v>0</v>
      </c>
      <c r="S457" s="146">
        <v>0</v>
      </c>
      <c r="T457" s="147">
        <f>S457*H457</f>
        <v>0</v>
      </c>
      <c r="AR457" s="148" t="s">
        <v>304</v>
      </c>
      <c r="AT457" s="148" t="s">
        <v>300</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6608</v>
      </c>
    </row>
    <row r="458" spans="2:51" s="12" customFormat="1" ht="11.25">
      <c r="B458" s="150"/>
      <c r="D458" s="151" t="s">
        <v>270</v>
      </c>
      <c r="E458" s="152" t="s">
        <v>1</v>
      </c>
      <c r="F458" s="153" t="s">
        <v>703</v>
      </c>
      <c r="H458" s="154">
        <v>70</v>
      </c>
      <c r="I458" s="155"/>
      <c r="L458" s="150"/>
      <c r="M458" s="156"/>
      <c r="T458" s="157"/>
      <c r="AT458" s="152" t="s">
        <v>270</v>
      </c>
      <c r="AU458" s="152" t="s">
        <v>85</v>
      </c>
      <c r="AV458" s="12" t="s">
        <v>87</v>
      </c>
      <c r="AW458" s="12" t="s">
        <v>32</v>
      </c>
      <c r="AX458" s="12" t="s">
        <v>77</v>
      </c>
      <c r="AY458" s="152" t="s">
        <v>262</v>
      </c>
    </row>
    <row r="459" spans="2:51" s="13" customFormat="1" ht="11.25">
      <c r="B459" s="158"/>
      <c r="D459" s="151" t="s">
        <v>270</v>
      </c>
      <c r="E459" s="159" t="s">
        <v>1</v>
      </c>
      <c r="F459" s="160" t="s">
        <v>273</v>
      </c>
      <c r="H459" s="161">
        <v>70</v>
      </c>
      <c r="I459" s="162"/>
      <c r="L459" s="158"/>
      <c r="M459" s="163"/>
      <c r="T459" s="164"/>
      <c r="AT459" s="159" t="s">
        <v>270</v>
      </c>
      <c r="AU459" s="159" t="s">
        <v>85</v>
      </c>
      <c r="AV459" s="13" t="s">
        <v>268</v>
      </c>
      <c r="AW459" s="13" t="s">
        <v>32</v>
      </c>
      <c r="AX459" s="13" t="s">
        <v>85</v>
      </c>
      <c r="AY459" s="159" t="s">
        <v>262</v>
      </c>
    </row>
    <row r="460" spans="2:65" s="1" customFormat="1" ht="21.75" customHeight="1">
      <c r="B460" s="32"/>
      <c r="C460" s="178" t="s">
        <v>1732</v>
      </c>
      <c r="D460" s="178" t="s">
        <v>300</v>
      </c>
      <c r="E460" s="179" t="s">
        <v>6592</v>
      </c>
      <c r="F460" s="180" t="s">
        <v>6593</v>
      </c>
      <c r="G460" s="181" t="s">
        <v>706</v>
      </c>
      <c r="H460" s="182">
        <v>46</v>
      </c>
      <c r="I460" s="183"/>
      <c r="J460" s="182">
        <f>ROUND(I460*H460,2)</f>
        <v>0</v>
      </c>
      <c r="K460" s="180" t="s">
        <v>1</v>
      </c>
      <c r="L460" s="184"/>
      <c r="M460" s="185" t="s">
        <v>1</v>
      </c>
      <c r="N460" s="186" t="s">
        <v>42</v>
      </c>
      <c r="P460" s="146">
        <f>O460*H460</f>
        <v>0</v>
      </c>
      <c r="Q460" s="146">
        <v>0</v>
      </c>
      <c r="R460" s="146">
        <f>Q460*H460</f>
        <v>0</v>
      </c>
      <c r="S460" s="146">
        <v>0</v>
      </c>
      <c r="T460" s="147">
        <f>S460*H460</f>
        <v>0</v>
      </c>
      <c r="AR460" s="148" t="s">
        <v>304</v>
      </c>
      <c r="AT460" s="148" t="s">
        <v>300</v>
      </c>
      <c r="AU460" s="148" t="s">
        <v>85</v>
      </c>
      <c r="AY460" s="17" t="s">
        <v>262</v>
      </c>
      <c r="BE460" s="149">
        <f>IF(N460="základní",J460,0)</f>
        <v>0</v>
      </c>
      <c r="BF460" s="149">
        <f>IF(N460="snížená",J460,0)</f>
        <v>0</v>
      </c>
      <c r="BG460" s="149">
        <f>IF(N460="zákl. přenesená",J460,0)</f>
        <v>0</v>
      </c>
      <c r="BH460" s="149">
        <f>IF(N460="sníž. přenesená",J460,0)</f>
        <v>0</v>
      </c>
      <c r="BI460" s="149">
        <f>IF(N460="nulová",J460,0)</f>
        <v>0</v>
      </c>
      <c r="BJ460" s="17" t="s">
        <v>85</v>
      </c>
      <c r="BK460" s="149">
        <f>ROUND(I460*H460,2)</f>
        <v>0</v>
      </c>
      <c r="BL460" s="17" t="s">
        <v>268</v>
      </c>
      <c r="BM460" s="148" t="s">
        <v>6609</v>
      </c>
    </row>
    <row r="461" spans="2:51" s="12" customFormat="1" ht="11.25">
      <c r="B461" s="150"/>
      <c r="D461" s="151" t="s">
        <v>270</v>
      </c>
      <c r="E461" s="152" t="s">
        <v>1</v>
      </c>
      <c r="F461" s="153" t="s">
        <v>549</v>
      </c>
      <c r="H461" s="154">
        <v>46</v>
      </c>
      <c r="I461" s="155"/>
      <c r="L461" s="150"/>
      <c r="M461" s="156"/>
      <c r="T461" s="157"/>
      <c r="AT461" s="152" t="s">
        <v>270</v>
      </c>
      <c r="AU461" s="152" t="s">
        <v>85</v>
      </c>
      <c r="AV461" s="12" t="s">
        <v>87</v>
      </c>
      <c r="AW461" s="12" t="s">
        <v>32</v>
      </c>
      <c r="AX461" s="12" t="s">
        <v>77</v>
      </c>
      <c r="AY461" s="152" t="s">
        <v>262</v>
      </c>
    </row>
    <row r="462" spans="2:51" s="13" customFormat="1" ht="11.25">
      <c r="B462" s="158"/>
      <c r="D462" s="151" t="s">
        <v>270</v>
      </c>
      <c r="E462" s="159" t="s">
        <v>1</v>
      </c>
      <c r="F462" s="160" t="s">
        <v>273</v>
      </c>
      <c r="H462" s="161">
        <v>46</v>
      </c>
      <c r="I462" s="162"/>
      <c r="L462" s="158"/>
      <c r="M462" s="163"/>
      <c r="T462" s="164"/>
      <c r="AT462" s="159" t="s">
        <v>270</v>
      </c>
      <c r="AU462" s="159" t="s">
        <v>85</v>
      </c>
      <c r="AV462" s="13" t="s">
        <v>268</v>
      </c>
      <c r="AW462" s="13" t="s">
        <v>32</v>
      </c>
      <c r="AX462" s="13" t="s">
        <v>85</v>
      </c>
      <c r="AY462" s="159" t="s">
        <v>262</v>
      </c>
    </row>
    <row r="463" spans="2:65" s="1" customFormat="1" ht="76.35" customHeight="1">
      <c r="B463" s="32"/>
      <c r="C463" s="138" t="s">
        <v>1737</v>
      </c>
      <c r="D463" s="138" t="s">
        <v>264</v>
      </c>
      <c r="E463" s="139" t="s">
        <v>6610</v>
      </c>
      <c r="F463" s="140" t="s">
        <v>6611</v>
      </c>
      <c r="G463" s="141" t="s">
        <v>152</v>
      </c>
      <c r="H463" s="142">
        <v>5.5</v>
      </c>
      <c r="I463" s="143"/>
      <c r="J463" s="142">
        <f>ROUND(I463*H463,2)</f>
        <v>0</v>
      </c>
      <c r="K463" s="140" t="s">
        <v>1</v>
      </c>
      <c r="L463" s="32"/>
      <c r="M463" s="144" t="s">
        <v>1</v>
      </c>
      <c r="N463" s="145" t="s">
        <v>42</v>
      </c>
      <c r="P463" s="146">
        <f>O463*H463</f>
        <v>0</v>
      </c>
      <c r="Q463" s="146">
        <v>0.73094</v>
      </c>
      <c r="R463" s="146">
        <f>Q463*H463</f>
        <v>4.02017</v>
      </c>
      <c r="S463" s="146">
        <v>0</v>
      </c>
      <c r="T463" s="147">
        <f>S463*H463</f>
        <v>0</v>
      </c>
      <c r="AR463" s="148" t="s">
        <v>268</v>
      </c>
      <c r="AT463" s="148" t="s">
        <v>264</v>
      </c>
      <c r="AU463" s="148" t="s">
        <v>85</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6612</v>
      </c>
    </row>
    <row r="464" spans="2:65" s="1" customFormat="1" ht="16.5" customHeight="1">
      <c r="B464" s="32"/>
      <c r="C464" s="178" t="s">
        <v>1742</v>
      </c>
      <c r="D464" s="178" t="s">
        <v>300</v>
      </c>
      <c r="E464" s="179" t="s">
        <v>6613</v>
      </c>
      <c r="F464" s="180" t="s">
        <v>6614</v>
      </c>
      <c r="G464" s="181" t="s">
        <v>552</v>
      </c>
      <c r="H464" s="182">
        <v>1.24</v>
      </c>
      <c r="I464" s="183"/>
      <c r="J464" s="182">
        <f>ROUND(I464*H464,2)</f>
        <v>0</v>
      </c>
      <c r="K464" s="180" t="s">
        <v>1</v>
      </c>
      <c r="L464" s="184"/>
      <c r="M464" s="185" t="s">
        <v>1</v>
      </c>
      <c r="N464" s="186" t="s">
        <v>42</v>
      </c>
      <c r="P464" s="146">
        <f>O464*H464</f>
        <v>0</v>
      </c>
      <c r="Q464" s="146">
        <v>0</v>
      </c>
      <c r="R464" s="146">
        <f>Q464*H464</f>
        <v>0</v>
      </c>
      <c r="S464" s="146">
        <v>0</v>
      </c>
      <c r="T464" s="147">
        <f>S464*H464</f>
        <v>0</v>
      </c>
      <c r="AR464" s="148" t="s">
        <v>304</v>
      </c>
      <c r="AT464" s="148" t="s">
        <v>300</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6615</v>
      </c>
    </row>
    <row r="465" spans="2:65" s="1" customFormat="1" ht="33" customHeight="1">
      <c r="B465" s="32"/>
      <c r="C465" s="138" t="s">
        <v>1747</v>
      </c>
      <c r="D465" s="138" t="s">
        <v>264</v>
      </c>
      <c r="E465" s="139" t="s">
        <v>6595</v>
      </c>
      <c r="F465" s="140" t="s">
        <v>6596</v>
      </c>
      <c r="G465" s="141" t="s">
        <v>5268</v>
      </c>
      <c r="H465" s="142">
        <v>40</v>
      </c>
      <c r="I465" s="143"/>
      <c r="J465" s="142">
        <f>ROUND(I465*H465,2)</f>
        <v>0</v>
      </c>
      <c r="K465" s="140" t="s">
        <v>1</v>
      </c>
      <c r="L465" s="32"/>
      <c r="M465" s="144" t="s">
        <v>1</v>
      </c>
      <c r="N465" s="145" t="s">
        <v>42</v>
      </c>
      <c r="P465" s="146">
        <f>O465*H465</f>
        <v>0</v>
      </c>
      <c r="Q465" s="146">
        <v>0</v>
      </c>
      <c r="R465" s="146">
        <f>Q465*H465</f>
        <v>0</v>
      </c>
      <c r="S465" s="146">
        <v>0</v>
      </c>
      <c r="T465" s="147">
        <f>S465*H465</f>
        <v>0</v>
      </c>
      <c r="AR465" s="148" t="s">
        <v>268</v>
      </c>
      <c r="AT465" s="148" t="s">
        <v>264</v>
      </c>
      <c r="AU465" s="148" t="s">
        <v>85</v>
      </c>
      <c r="AY465" s="17" t="s">
        <v>262</v>
      </c>
      <c r="BE465" s="149">
        <f>IF(N465="základní",J465,0)</f>
        <v>0</v>
      </c>
      <c r="BF465" s="149">
        <f>IF(N465="snížená",J465,0)</f>
        <v>0</v>
      </c>
      <c r="BG465" s="149">
        <f>IF(N465="zákl. přenesená",J465,0)</f>
        <v>0</v>
      </c>
      <c r="BH465" s="149">
        <f>IF(N465="sníž. přenesená",J465,0)</f>
        <v>0</v>
      </c>
      <c r="BI465" s="149">
        <f>IF(N465="nulová",J465,0)</f>
        <v>0</v>
      </c>
      <c r="BJ465" s="17" t="s">
        <v>85</v>
      </c>
      <c r="BK465" s="149">
        <f>ROUND(I465*H465,2)</f>
        <v>0</v>
      </c>
      <c r="BL465" s="17" t="s">
        <v>268</v>
      </c>
      <c r="BM465" s="148" t="s">
        <v>6616</v>
      </c>
    </row>
    <row r="466" spans="2:51" s="12" customFormat="1" ht="11.25">
      <c r="B466" s="150"/>
      <c r="D466" s="151" t="s">
        <v>270</v>
      </c>
      <c r="E466" s="152" t="s">
        <v>1</v>
      </c>
      <c r="F466" s="153" t="s">
        <v>503</v>
      </c>
      <c r="H466" s="154">
        <v>40</v>
      </c>
      <c r="I466" s="155"/>
      <c r="L466" s="150"/>
      <c r="M466" s="156"/>
      <c r="T466" s="157"/>
      <c r="AT466" s="152" t="s">
        <v>270</v>
      </c>
      <c r="AU466" s="152" t="s">
        <v>85</v>
      </c>
      <c r="AV466" s="12" t="s">
        <v>87</v>
      </c>
      <c r="AW466" s="12" t="s">
        <v>32</v>
      </c>
      <c r="AX466" s="12" t="s">
        <v>77</v>
      </c>
      <c r="AY466" s="152" t="s">
        <v>262</v>
      </c>
    </row>
    <row r="467" spans="2:51" s="13" customFormat="1" ht="11.25">
      <c r="B467" s="158"/>
      <c r="D467" s="151" t="s">
        <v>270</v>
      </c>
      <c r="E467" s="159" t="s">
        <v>1</v>
      </c>
      <c r="F467" s="160" t="s">
        <v>273</v>
      </c>
      <c r="H467" s="161">
        <v>40</v>
      </c>
      <c r="I467" s="162"/>
      <c r="L467" s="158"/>
      <c r="M467" s="163"/>
      <c r="T467" s="164"/>
      <c r="AT467" s="159" t="s">
        <v>270</v>
      </c>
      <c r="AU467" s="159" t="s">
        <v>85</v>
      </c>
      <c r="AV467" s="13" t="s">
        <v>268</v>
      </c>
      <c r="AW467" s="13" t="s">
        <v>32</v>
      </c>
      <c r="AX467" s="13" t="s">
        <v>85</v>
      </c>
      <c r="AY467" s="159" t="s">
        <v>262</v>
      </c>
    </row>
    <row r="468" spans="2:63" s="11" customFormat="1" ht="25.9" customHeight="1">
      <c r="B468" s="126"/>
      <c r="D468" s="127" t="s">
        <v>76</v>
      </c>
      <c r="E468" s="128" t="s">
        <v>6617</v>
      </c>
      <c r="F468" s="128" t="s">
        <v>6618</v>
      </c>
      <c r="I468" s="129"/>
      <c r="J468" s="130">
        <f>BK468</f>
        <v>0</v>
      </c>
      <c r="L468" s="126"/>
      <c r="M468" s="131"/>
      <c r="P468" s="132">
        <f>SUM(P469:P522)</f>
        <v>0</v>
      </c>
      <c r="R468" s="132">
        <f>SUM(R469:R522)</f>
        <v>0</v>
      </c>
      <c r="T468" s="133">
        <f>SUM(T469:T522)</f>
        <v>0</v>
      </c>
      <c r="AR468" s="127" t="s">
        <v>85</v>
      </c>
      <c r="AT468" s="134" t="s">
        <v>76</v>
      </c>
      <c r="AU468" s="134" t="s">
        <v>77</v>
      </c>
      <c r="AY468" s="127" t="s">
        <v>262</v>
      </c>
      <c r="BK468" s="135">
        <f>SUM(BK469:BK522)</f>
        <v>0</v>
      </c>
    </row>
    <row r="469" spans="2:65" s="1" customFormat="1" ht="16.5" customHeight="1">
      <c r="B469" s="32"/>
      <c r="C469" s="138" t="s">
        <v>1752</v>
      </c>
      <c r="D469" s="138" t="s">
        <v>264</v>
      </c>
      <c r="E469" s="139" t="s">
        <v>6379</v>
      </c>
      <c r="F469" s="140" t="s">
        <v>6380</v>
      </c>
      <c r="G469" s="141" t="s">
        <v>303</v>
      </c>
      <c r="H469" s="142">
        <v>40.02</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6619</v>
      </c>
    </row>
    <row r="470" spans="2:51" s="12" customFormat="1" ht="11.25">
      <c r="B470" s="150"/>
      <c r="D470" s="151" t="s">
        <v>270</v>
      </c>
      <c r="E470" s="152" t="s">
        <v>1</v>
      </c>
      <c r="F470" s="153" t="s">
        <v>6620</v>
      </c>
      <c r="H470" s="154">
        <v>40.02</v>
      </c>
      <c r="I470" s="155"/>
      <c r="L470" s="150"/>
      <c r="M470" s="156"/>
      <c r="T470" s="157"/>
      <c r="AT470" s="152" t="s">
        <v>270</v>
      </c>
      <c r="AU470" s="152" t="s">
        <v>85</v>
      </c>
      <c r="AV470" s="12" t="s">
        <v>87</v>
      </c>
      <c r="AW470" s="12" t="s">
        <v>32</v>
      </c>
      <c r="AX470" s="12" t="s">
        <v>77</v>
      </c>
      <c r="AY470" s="152" t="s">
        <v>262</v>
      </c>
    </row>
    <row r="471" spans="2:51" s="13" customFormat="1" ht="11.25">
      <c r="B471" s="158"/>
      <c r="D471" s="151" t="s">
        <v>270</v>
      </c>
      <c r="E471" s="159" t="s">
        <v>1</v>
      </c>
      <c r="F471" s="160" t="s">
        <v>273</v>
      </c>
      <c r="H471" s="161">
        <v>40.02</v>
      </c>
      <c r="I471" s="162"/>
      <c r="L471" s="158"/>
      <c r="M471" s="163"/>
      <c r="T471" s="164"/>
      <c r="AT471" s="159" t="s">
        <v>270</v>
      </c>
      <c r="AU471" s="159" t="s">
        <v>85</v>
      </c>
      <c r="AV471" s="13" t="s">
        <v>268</v>
      </c>
      <c r="AW471" s="13" t="s">
        <v>32</v>
      </c>
      <c r="AX471" s="13" t="s">
        <v>85</v>
      </c>
      <c r="AY471" s="159" t="s">
        <v>262</v>
      </c>
    </row>
    <row r="472" spans="2:65" s="1" customFormat="1" ht="44.25" customHeight="1">
      <c r="B472" s="32"/>
      <c r="C472" s="138" t="s">
        <v>1757</v>
      </c>
      <c r="D472" s="138" t="s">
        <v>264</v>
      </c>
      <c r="E472" s="139" t="s">
        <v>6621</v>
      </c>
      <c r="F472" s="140" t="s">
        <v>6622</v>
      </c>
      <c r="G472" s="141" t="s">
        <v>552</v>
      </c>
      <c r="H472" s="142">
        <v>61.49</v>
      </c>
      <c r="I472" s="143"/>
      <c r="J472" s="142">
        <f>ROUND(I472*H472,2)</f>
        <v>0</v>
      </c>
      <c r="K472" s="140" t="s">
        <v>1</v>
      </c>
      <c r="L472" s="32"/>
      <c r="M472" s="144" t="s">
        <v>1</v>
      </c>
      <c r="N472" s="145" t="s">
        <v>42</v>
      </c>
      <c r="P472" s="146">
        <f>O472*H472</f>
        <v>0</v>
      </c>
      <c r="Q472" s="146">
        <v>0</v>
      </c>
      <c r="R472" s="146">
        <f>Q472*H472</f>
        <v>0</v>
      </c>
      <c r="S472" s="146">
        <v>0</v>
      </c>
      <c r="T472" s="147">
        <f>S472*H472</f>
        <v>0</v>
      </c>
      <c r="AR472" s="148" t="s">
        <v>268</v>
      </c>
      <c r="AT472" s="148" t="s">
        <v>264</v>
      </c>
      <c r="AU472" s="148" t="s">
        <v>85</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6623</v>
      </c>
    </row>
    <row r="473" spans="2:51" s="12" customFormat="1" ht="11.25">
      <c r="B473" s="150"/>
      <c r="D473" s="151" t="s">
        <v>270</v>
      </c>
      <c r="E473" s="152" t="s">
        <v>1</v>
      </c>
      <c r="F473" s="153" t="s">
        <v>6624</v>
      </c>
      <c r="H473" s="154">
        <v>61.49</v>
      </c>
      <c r="I473" s="155"/>
      <c r="L473" s="150"/>
      <c r="M473" s="156"/>
      <c r="T473" s="157"/>
      <c r="AT473" s="152" t="s">
        <v>270</v>
      </c>
      <c r="AU473" s="152" t="s">
        <v>85</v>
      </c>
      <c r="AV473" s="12" t="s">
        <v>87</v>
      </c>
      <c r="AW473" s="12" t="s">
        <v>32</v>
      </c>
      <c r="AX473" s="12" t="s">
        <v>77</v>
      </c>
      <c r="AY473" s="152" t="s">
        <v>262</v>
      </c>
    </row>
    <row r="474" spans="2:51" s="13" customFormat="1" ht="11.25">
      <c r="B474" s="158"/>
      <c r="D474" s="151" t="s">
        <v>270</v>
      </c>
      <c r="E474" s="159" t="s">
        <v>1</v>
      </c>
      <c r="F474" s="160" t="s">
        <v>273</v>
      </c>
      <c r="H474" s="161">
        <v>61.49</v>
      </c>
      <c r="I474" s="162"/>
      <c r="L474" s="158"/>
      <c r="M474" s="163"/>
      <c r="T474" s="164"/>
      <c r="AT474" s="159" t="s">
        <v>270</v>
      </c>
      <c r="AU474" s="159" t="s">
        <v>85</v>
      </c>
      <c r="AV474" s="13" t="s">
        <v>268</v>
      </c>
      <c r="AW474" s="13" t="s">
        <v>32</v>
      </c>
      <c r="AX474" s="13" t="s">
        <v>85</v>
      </c>
      <c r="AY474" s="159" t="s">
        <v>262</v>
      </c>
    </row>
    <row r="475" spans="2:65" s="1" customFormat="1" ht="66.75" customHeight="1">
      <c r="B475" s="32"/>
      <c r="C475" s="138" t="s">
        <v>1762</v>
      </c>
      <c r="D475" s="138" t="s">
        <v>264</v>
      </c>
      <c r="E475" s="139" t="s">
        <v>6625</v>
      </c>
      <c r="F475" s="140" t="s">
        <v>2756</v>
      </c>
      <c r="G475" s="141" t="s">
        <v>552</v>
      </c>
      <c r="H475" s="142">
        <v>13.25</v>
      </c>
      <c r="I475" s="143"/>
      <c r="J475" s="142">
        <f>ROUND(I475*H475,2)</f>
        <v>0</v>
      </c>
      <c r="K475" s="140" t="s">
        <v>1</v>
      </c>
      <c r="L475" s="32"/>
      <c r="M475" s="144" t="s">
        <v>1</v>
      </c>
      <c r="N475" s="145" t="s">
        <v>42</v>
      </c>
      <c r="P475" s="146">
        <f>O475*H475</f>
        <v>0</v>
      </c>
      <c r="Q475" s="146">
        <v>0</v>
      </c>
      <c r="R475" s="146">
        <f>Q475*H475</f>
        <v>0</v>
      </c>
      <c r="S475" s="146">
        <v>0</v>
      </c>
      <c r="T475" s="147">
        <f>S475*H475</f>
        <v>0</v>
      </c>
      <c r="AR475" s="148" t="s">
        <v>268</v>
      </c>
      <c r="AT475" s="148" t="s">
        <v>264</v>
      </c>
      <c r="AU475" s="148" t="s">
        <v>85</v>
      </c>
      <c r="AY475" s="17" t="s">
        <v>262</v>
      </c>
      <c r="BE475" s="149">
        <f>IF(N475="základní",J475,0)</f>
        <v>0</v>
      </c>
      <c r="BF475" s="149">
        <f>IF(N475="snížená",J475,0)</f>
        <v>0</v>
      </c>
      <c r="BG475" s="149">
        <f>IF(N475="zákl. přenesená",J475,0)</f>
        <v>0</v>
      </c>
      <c r="BH475" s="149">
        <f>IF(N475="sníž. přenesená",J475,0)</f>
        <v>0</v>
      </c>
      <c r="BI475" s="149">
        <f>IF(N475="nulová",J475,0)</f>
        <v>0</v>
      </c>
      <c r="BJ475" s="17" t="s">
        <v>85</v>
      </c>
      <c r="BK475" s="149">
        <f>ROUND(I475*H475,2)</f>
        <v>0</v>
      </c>
      <c r="BL475" s="17" t="s">
        <v>268</v>
      </c>
      <c r="BM475" s="148" t="s">
        <v>6626</v>
      </c>
    </row>
    <row r="476" spans="2:51" s="12" customFormat="1" ht="11.25">
      <c r="B476" s="150"/>
      <c r="D476" s="151" t="s">
        <v>270</v>
      </c>
      <c r="E476" s="152" t="s">
        <v>1</v>
      </c>
      <c r="F476" s="153" t="s">
        <v>6627</v>
      </c>
      <c r="H476" s="154">
        <v>13.25</v>
      </c>
      <c r="I476" s="155"/>
      <c r="L476" s="150"/>
      <c r="M476" s="156"/>
      <c r="T476" s="157"/>
      <c r="AT476" s="152" t="s">
        <v>270</v>
      </c>
      <c r="AU476" s="152" t="s">
        <v>85</v>
      </c>
      <c r="AV476" s="12" t="s">
        <v>87</v>
      </c>
      <c r="AW476" s="12" t="s">
        <v>32</v>
      </c>
      <c r="AX476" s="12" t="s">
        <v>77</v>
      </c>
      <c r="AY476" s="152" t="s">
        <v>262</v>
      </c>
    </row>
    <row r="477" spans="2:51" s="13" customFormat="1" ht="11.25">
      <c r="B477" s="158"/>
      <c r="D477" s="151" t="s">
        <v>270</v>
      </c>
      <c r="E477" s="159" t="s">
        <v>1</v>
      </c>
      <c r="F477" s="160" t="s">
        <v>273</v>
      </c>
      <c r="H477" s="161">
        <v>13.25</v>
      </c>
      <c r="I477" s="162"/>
      <c r="L477" s="158"/>
      <c r="M477" s="163"/>
      <c r="T477" s="164"/>
      <c r="AT477" s="159" t="s">
        <v>270</v>
      </c>
      <c r="AU477" s="159" t="s">
        <v>85</v>
      </c>
      <c r="AV477" s="13" t="s">
        <v>268</v>
      </c>
      <c r="AW477" s="13" t="s">
        <v>32</v>
      </c>
      <c r="AX477" s="13" t="s">
        <v>85</v>
      </c>
      <c r="AY477" s="159" t="s">
        <v>262</v>
      </c>
    </row>
    <row r="478" spans="2:65" s="1" customFormat="1" ht="66.75" customHeight="1">
      <c r="B478" s="32"/>
      <c r="C478" s="138" t="s">
        <v>1768</v>
      </c>
      <c r="D478" s="138" t="s">
        <v>264</v>
      </c>
      <c r="E478" s="139" t="s">
        <v>2755</v>
      </c>
      <c r="F478" s="140" t="s">
        <v>2756</v>
      </c>
      <c r="G478" s="141" t="s">
        <v>552</v>
      </c>
      <c r="H478" s="142">
        <v>35.72</v>
      </c>
      <c r="I478" s="143"/>
      <c r="J478" s="142">
        <f>ROUND(I478*H478,2)</f>
        <v>0</v>
      </c>
      <c r="K478" s="140" t="s">
        <v>1</v>
      </c>
      <c r="L478" s="32"/>
      <c r="M478" s="144" t="s">
        <v>1</v>
      </c>
      <c r="N478" s="145" t="s">
        <v>42</v>
      </c>
      <c r="P478" s="146">
        <f>O478*H478</f>
        <v>0</v>
      </c>
      <c r="Q478" s="146">
        <v>0</v>
      </c>
      <c r="R478" s="146">
        <f>Q478*H478</f>
        <v>0</v>
      </c>
      <c r="S478" s="146">
        <v>0</v>
      </c>
      <c r="T478" s="147">
        <f>S478*H478</f>
        <v>0</v>
      </c>
      <c r="AR478" s="148" t="s">
        <v>268</v>
      </c>
      <c r="AT478" s="148" t="s">
        <v>264</v>
      </c>
      <c r="AU478" s="148" t="s">
        <v>85</v>
      </c>
      <c r="AY478" s="17" t="s">
        <v>262</v>
      </c>
      <c r="BE478" s="149">
        <f>IF(N478="základní",J478,0)</f>
        <v>0</v>
      </c>
      <c r="BF478" s="149">
        <f>IF(N478="snížená",J478,0)</f>
        <v>0</v>
      </c>
      <c r="BG478" s="149">
        <f>IF(N478="zákl. přenesená",J478,0)</f>
        <v>0</v>
      </c>
      <c r="BH478" s="149">
        <f>IF(N478="sníž. přenesená",J478,0)</f>
        <v>0</v>
      </c>
      <c r="BI478" s="149">
        <f>IF(N478="nulová",J478,0)</f>
        <v>0</v>
      </c>
      <c r="BJ478" s="17" t="s">
        <v>85</v>
      </c>
      <c r="BK478" s="149">
        <f>ROUND(I478*H478,2)</f>
        <v>0</v>
      </c>
      <c r="BL478" s="17" t="s">
        <v>268</v>
      </c>
      <c r="BM478" s="148" t="s">
        <v>6628</v>
      </c>
    </row>
    <row r="479" spans="2:51" s="12" customFormat="1" ht="11.25">
      <c r="B479" s="150"/>
      <c r="D479" s="151" t="s">
        <v>270</v>
      </c>
      <c r="E479" s="152" t="s">
        <v>1</v>
      </c>
      <c r="F479" s="153" t="s">
        <v>6629</v>
      </c>
      <c r="H479" s="154">
        <v>35.72</v>
      </c>
      <c r="I479" s="155"/>
      <c r="L479" s="150"/>
      <c r="M479" s="156"/>
      <c r="T479" s="157"/>
      <c r="AT479" s="152" t="s">
        <v>270</v>
      </c>
      <c r="AU479" s="152" t="s">
        <v>85</v>
      </c>
      <c r="AV479" s="12" t="s">
        <v>87</v>
      </c>
      <c r="AW479" s="12" t="s">
        <v>32</v>
      </c>
      <c r="AX479" s="12" t="s">
        <v>77</v>
      </c>
      <c r="AY479" s="152" t="s">
        <v>262</v>
      </c>
    </row>
    <row r="480" spans="2:51" s="13" customFormat="1" ht="11.25">
      <c r="B480" s="158"/>
      <c r="D480" s="151" t="s">
        <v>270</v>
      </c>
      <c r="E480" s="159" t="s">
        <v>1</v>
      </c>
      <c r="F480" s="160" t="s">
        <v>273</v>
      </c>
      <c r="H480" s="161">
        <v>35.72</v>
      </c>
      <c r="I480" s="162"/>
      <c r="L480" s="158"/>
      <c r="M480" s="163"/>
      <c r="T480" s="164"/>
      <c r="AT480" s="159" t="s">
        <v>270</v>
      </c>
      <c r="AU480" s="159" t="s">
        <v>85</v>
      </c>
      <c r="AV480" s="13" t="s">
        <v>268</v>
      </c>
      <c r="AW480" s="13" t="s">
        <v>32</v>
      </c>
      <c r="AX480" s="13" t="s">
        <v>85</v>
      </c>
      <c r="AY480" s="159" t="s">
        <v>262</v>
      </c>
    </row>
    <row r="481" spans="2:65" s="1" customFormat="1" ht="66.75" customHeight="1">
      <c r="B481" s="32"/>
      <c r="C481" s="138" t="s">
        <v>1774</v>
      </c>
      <c r="D481" s="138" t="s">
        <v>264</v>
      </c>
      <c r="E481" s="139" t="s">
        <v>6630</v>
      </c>
      <c r="F481" s="140" t="s">
        <v>6631</v>
      </c>
      <c r="G481" s="141" t="s">
        <v>552</v>
      </c>
      <c r="H481" s="142">
        <v>12.52</v>
      </c>
      <c r="I481" s="143"/>
      <c r="J481" s="142">
        <f>ROUND(I481*H481,2)</f>
        <v>0</v>
      </c>
      <c r="K481" s="140" t="s">
        <v>1</v>
      </c>
      <c r="L481" s="32"/>
      <c r="M481" s="144" t="s">
        <v>1</v>
      </c>
      <c r="N481" s="145" t="s">
        <v>42</v>
      </c>
      <c r="P481" s="146">
        <f>O481*H481</f>
        <v>0</v>
      </c>
      <c r="Q481" s="146">
        <v>0</v>
      </c>
      <c r="R481" s="146">
        <f>Q481*H481</f>
        <v>0</v>
      </c>
      <c r="S481" s="146">
        <v>0</v>
      </c>
      <c r="T481" s="147">
        <f>S481*H481</f>
        <v>0</v>
      </c>
      <c r="AR481" s="148" t="s">
        <v>268</v>
      </c>
      <c r="AT481" s="148" t="s">
        <v>264</v>
      </c>
      <c r="AU481" s="148" t="s">
        <v>85</v>
      </c>
      <c r="AY481" s="17" t="s">
        <v>262</v>
      </c>
      <c r="BE481" s="149">
        <f>IF(N481="základní",J481,0)</f>
        <v>0</v>
      </c>
      <c r="BF481" s="149">
        <f>IF(N481="snížená",J481,0)</f>
        <v>0</v>
      </c>
      <c r="BG481" s="149">
        <f>IF(N481="zákl. přenesená",J481,0)</f>
        <v>0</v>
      </c>
      <c r="BH481" s="149">
        <f>IF(N481="sníž. přenesená",J481,0)</f>
        <v>0</v>
      </c>
      <c r="BI481" s="149">
        <f>IF(N481="nulová",J481,0)</f>
        <v>0</v>
      </c>
      <c r="BJ481" s="17" t="s">
        <v>85</v>
      </c>
      <c r="BK481" s="149">
        <f>ROUND(I481*H481,2)</f>
        <v>0</v>
      </c>
      <c r="BL481" s="17" t="s">
        <v>268</v>
      </c>
      <c r="BM481" s="148" t="s">
        <v>6632</v>
      </c>
    </row>
    <row r="482" spans="2:51" s="12" customFormat="1" ht="11.25">
      <c r="B482" s="150"/>
      <c r="D482" s="151" t="s">
        <v>270</v>
      </c>
      <c r="E482" s="152" t="s">
        <v>1</v>
      </c>
      <c r="F482" s="153" t="s">
        <v>6633</v>
      </c>
      <c r="H482" s="154">
        <v>12.52</v>
      </c>
      <c r="I482" s="155"/>
      <c r="L482" s="150"/>
      <c r="M482" s="156"/>
      <c r="T482" s="157"/>
      <c r="AT482" s="152" t="s">
        <v>270</v>
      </c>
      <c r="AU482" s="152" t="s">
        <v>85</v>
      </c>
      <c r="AV482" s="12" t="s">
        <v>87</v>
      </c>
      <c r="AW482" s="12" t="s">
        <v>32</v>
      </c>
      <c r="AX482" s="12" t="s">
        <v>77</v>
      </c>
      <c r="AY482" s="152" t="s">
        <v>262</v>
      </c>
    </row>
    <row r="483" spans="2:51" s="13" customFormat="1" ht="11.25">
      <c r="B483" s="158"/>
      <c r="D483" s="151" t="s">
        <v>270</v>
      </c>
      <c r="E483" s="159" t="s">
        <v>1</v>
      </c>
      <c r="F483" s="160" t="s">
        <v>273</v>
      </c>
      <c r="H483" s="161">
        <v>12.52</v>
      </c>
      <c r="I483" s="162"/>
      <c r="L483" s="158"/>
      <c r="M483" s="163"/>
      <c r="T483" s="164"/>
      <c r="AT483" s="159" t="s">
        <v>270</v>
      </c>
      <c r="AU483" s="159" t="s">
        <v>85</v>
      </c>
      <c r="AV483" s="13" t="s">
        <v>268</v>
      </c>
      <c r="AW483" s="13" t="s">
        <v>32</v>
      </c>
      <c r="AX483" s="13" t="s">
        <v>85</v>
      </c>
      <c r="AY483" s="159" t="s">
        <v>262</v>
      </c>
    </row>
    <row r="484" spans="2:65" s="1" customFormat="1" ht="44.25" customHeight="1">
      <c r="B484" s="32"/>
      <c r="C484" s="138" t="s">
        <v>1778</v>
      </c>
      <c r="D484" s="138" t="s">
        <v>264</v>
      </c>
      <c r="E484" s="139" t="s">
        <v>6634</v>
      </c>
      <c r="F484" s="140" t="s">
        <v>6635</v>
      </c>
      <c r="G484" s="141" t="s">
        <v>552</v>
      </c>
      <c r="H484" s="142">
        <v>61.49</v>
      </c>
      <c r="I484" s="143"/>
      <c r="J484" s="142">
        <f>ROUND(I484*H484,2)</f>
        <v>0</v>
      </c>
      <c r="K484" s="140" t="s">
        <v>1</v>
      </c>
      <c r="L484" s="32"/>
      <c r="M484" s="144" t="s">
        <v>1</v>
      </c>
      <c r="N484" s="145" t="s">
        <v>42</v>
      </c>
      <c r="P484" s="146">
        <f>O484*H484</f>
        <v>0</v>
      </c>
      <c r="Q484" s="146">
        <v>0</v>
      </c>
      <c r="R484" s="146">
        <f>Q484*H484</f>
        <v>0</v>
      </c>
      <c r="S484" s="146">
        <v>0</v>
      </c>
      <c r="T484" s="147">
        <f>S484*H484</f>
        <v>0</v>
      </c>
      <c r="AR484" s="148" t="s">
        <v>268</v>
      </c>
      <c r="AT484" s="148" t="s">
        <v>264</v>
      </c>
      <c r="AU484" s="148" t="s">
        <v>85</v>
      </c>
      <c r="AY484" s="17" t="s">
        <v>262</v>
      </c>
      <c r="BE484" s="149">
        <f>IF(N484="základní",J484,0)</f>
        <v>0</v>
      </c>
      <c r="BF484" s="149">
        <f>IF(N484="snížená",J484,0)</f>
        <v>0</v>
      </c>
      <c r="BG484" s="149">
        <f>IF(N484="zákl. přenesená",J484,0)</f>
        <v>0</v>
      </c>
      <c r="BH484" s="149">
        <f>IF(N484="sníž. přenesená",J484,0)</f>
        <v>0</v>
      </c>
      <c r="BI484" s="149">
        <f>IF(N484="nulová",J484,0)</f>
        <v>0</v>
      </c>
      <c r="BJ484" s="17" t="s">
        <v>85</v>
      </c>
      <c r="BK484" s="149">
        <f>ROUND(I484*H484,2)</f>
        <v>0</v>
      </c>
      <c r="BL484" s="17" t="s">
        <v>268</v>
      </c>
      <c r="BM484" s="148" t="s">
        <v>6636</v>
      </c>
    </row>
    <row r="485" spans="2:51" s="12" customFormat="1" ht="11.25">
      <c r="B485" s="150"/>
      <c r="D485" s="151" t="s">
        <v>270</v>
      </c>
      <c r="E485" s="152" t="s">
        <v>1</v>
      </c>
      <c r="F485" s="153" t="s">
        <v>6637</v>
      </c>
      <c r="H485" s="154">
        <v>61.49</v>
      </c>
      <c r="I485" s="155"/>
      <c r="L485" s="150"/>
      <c r="M485" s="156"/>
      <c r="T485" s="157"/>
      <c r="AT485" s="152" t="s">
        <v>270</v>
      </c>
      <c r="AU485" s="152" t="s">
        <v>85</v>
      </c>
      <c r="AV485" s="12" t="s">
        <v>87</v>
      </c>
      <c r="AW485" s="12" t="s">
        <v>32</v>
      </c>
      <c r="AX485" s="12" t="s">
        <v>77</v>
      </c>
      <c r="AY485" s="152" t="s">
        <v>262</v>
      </c>
    </row>
    <row r="486" spans="2:51" s="13" customFormat="1" ht="11.25">
      <c r="B486" s="158"/>
      <c r="D486" s="151" t="s">
        <v>270</v>
      </c>
      <c r="E486" s="159" t="s">
        <v>1</v>
      </c>
      <c r="F486" s="160" t="s">
        <v>273</v>
      </c>
      <c r="H486" s="161">
        <v>61.49</v>
      </c>
      <c r="I486" s="162"/>
      <c r="L486" s="158"/>
      <c r="M486" s="163"/>
      <c r="T486" s="164"/>
      <c r="AT486" s="159" t="s">
        <v>270</v>
      </c>
      <c r="AU486" s="159" t="s">
        <v>85</v>
      </c>
      <c r="AV486" s="13" t="s">
        <v>268</v>
      </c>
      <c r="AW486" s="13" t="s">
        <v>32</v>
      </c>
      <c r="AX486" s="13" t="s">
        <v>85</v>
      </c>
      <c r="AY486" s="159" t="s">
        <v>262</v>
      </c>
    </row>
    <row r="487" spans="2:65" s="1" customFormat="1" ht="62.65" customHeight="1">
      <c r="B487" s="32"/>
      <c r="C487" s="138" t="s">
        <v>1784</v>
      </c>
      <c r="D487" s="138" t="s">
        <v>264</v>
      </c>
      <c r="E487" s="139" t="s">
        <v>2759</v>
      </c>
      <c r="F487" s="140" t="s">
        <v>2760</v>
      </c>
      <c r="G487" s="141" t="s">
        <v>552</v>
      </c>
      <c r="H487" s="142">
        <v>61.49</v>
      </c>
      <c r="I487" s="143"/>
      <c r="J487" s="142">
        <f>ROUND(I487*H487,2)</f>
        <v>0</v>
      </c>
      <c r="K487" s="140" t="s">
        <v>267</v>
      </c>
      <c r="L487" s="32"/>
      <c r="M487" s="144" t="s">
        <v>1</v>
      </c>
      <c r="N487" s="145" t="s">
        <v>42</v>
      </c>
      <c r="P487" s="146">
        <f>O487*H487</f>
        <v>0</v>
      </c>
      <c r="Q487" s="146">
        <v>0</v>
      </c>
      <c r="R487" s="146">
        <f>Q487*H487</f>
        <v>0</v>
      </c>
      <c r="S487" s="146">
        <v>0</v>
      </c>
      <c r="T487" s="147">
        <f>S487*H487</f>
        <v>0</v>
      </c>
      <c r="AR487" s="148" t="s">
        <v>268</v>
      </c>
      <c r="AT487" s="148" t="s">
        <v>264</v>
      </c>
      <c r="AU487" s="148" t="s">
        <v>85</v>
      </c>
      <c r="AY487" s="17" t="s">
        <v>262</v>
      </c>
      <c r="BE487" s="149">
        <f>IF(N487="základní",J487,0)</f>
        <v>0</v>
      </c>
      <c r="BF487" s="149">
        <f>IF(N487="snížená",J487,0)</f>
        <v>0</v>
      </c>
      <c r="BG487" s="149">
        <f>IF(N487="zákl. přenesená",J487,0)</f>
        <v>0</v>
      </c>
      <c r="BH487" s="149">
        <f>IF(N487="sníž. přenesená",J487,0)</f>
        <v>0</v>
      </c>
      <c r="BI487" s="149">
        <f>IF(N487="nulová",J487,0)</f>
        <v>0</v>
      </c>
      <c r="BJ487" s="17" t="s">
        <v>85</v>
      </c>
      <c r="BK487" s="149">
        <f>ROUND(I487*H487,2)</f>
        <v>0</v>
      </c>
      <c r="BL487" s="17" t="s">
        <v>268</v>
      </c>
      <c r="BM487" s="148" t="s">
        <v>6638</v>
      </c>
    </row>
    <row r="488" spans="2:51" s="12" customFormat="1" ht="11.25">
      <c r="B488" s="150"/>
      <c r="D488" s="151" t="s">
        <v>270</v>
      </c>
      <c r="E488" s="152" t="s">
        <v>1</v>
      </c>
      <c r="F488" s="153" t="s">
        <v>6637</v>
      </c>
      <c r="H488" s="154">
        <v>61.49</v>
      </c>
      <c r="I488" s="155"/>
      <c r="L488" s="150"/>
      <c r="M488" s="156"/>
      <c r="T488" s="157"/>
      <c r="AT488" s="152" t="s">
        <v>270</v>
      </c>
      <c r="AU488" s="152" t="s">
        <v>85</v>
      </c>
      <c r="AV488" s="12" t="s">
        <v>87</v>
      </c>
      <c r="AW488" s="12" t="s">
        <v>32</v>
      </c>
      <c r="AX488" s="12" t="s">
        <v>77</v>
      </c>
      <c r="AY488" s="152" t="s">
        <v>262</v>
      </c>
    </row>
    <row r="489" spans="2:51" s="13" customFormat="1" ht="11.25">
      <c r="B489" s="158"/>
      <c r="D489" s="151" t="s">
        <v>270</v>
      </c>
      <c r="E489" s="159" t="s">
        <v>1</v>
      </c>
      <c r="F489" s="160" t="s">
        <v>273</v>
      </c>
      <c r="H489" s="161">
        <v>61.49</v>
      </c>
      <c r="I489" s="162"/>
      <c r="L489" s="158"/>
      <c r="M489" s="163"/>
      <c r="T489" s="164"/>
      <c r="AT489" s="159" t="s">
        <v>270</v>
      </c>
      <c r="AU489" s="159" t="s">
        <v>85</v>
      </c>
      <c r="AV489" s="13" t="s">
        <v>268</v>
      </c>
      <c r="AW489" s="13" t="s">
        <v>32</v>
      </c>
      <c r="AX489" s="13" t="s">
        <v>85</v>
      </c>
      <c r="AY489" s="159" t="s">
        <v>262</v>
      </c>
    </row>
    <row r="490" spans="2:65" s="1" customFormat="1" ht="37.9" customHeight="1">
      <c r="B490" s="32"/>
      <c r="C490" s="138" t="s">
        <v>1788</v>
      </c>
      <c r="D490" s="138" t="s">
        <v>264</v>
      </c>
      <c r="E490" s="139" t="s">
        <v>6639</v>
      </c>
      <c r="F490" s="140" t="s">
        <v>6640</v>
      </c>
      <c r="G490" s="141" t="s">
        <v>152</v>
      </c>
      <c r="H490" s="142">
        <v>1287</v>
      </c>
      <c r="I490" s="143"/>
      <c r="J490" s="142">
        <f>ROUND(I490*H490,2)</f>
        <v>0</v>
      </c>
      <c r="K490" s="140" t="s">
        <v>1</v>
      </c>
      <c r="L490" s="32"/>
      <c r="M490" s="144" t="s">
        <v>1</v>
      </c>
      <c r="N490" s="145" t="s">
        <v>42</v>
      </c>
      <c r="P490" s="146">
        <f>O490*H490</f>
        <v>0</v>
      </c>
      <c r="Q490" s="146">
        <v>0</v>
      </c>
      <c r="R490" s="146">
        <f>Q490*H490</f>
        <v>0</v>
      </c>
      <c r="S490" s="146">
        <v>0</v>
      </c>
      <c r="T490" s="147">
        <f>S490*H490</f>
        <v>0</v>
      </c>
      <c r="AR490" s="148" t="s">
        <v>268</v>
      </c>
      <c r="AT490" s="148" t="s">
        <v>264</v>
      </c>
      <c r="AU490" s="148" t="s">
        <v>85</v>
      </c>
      <c r="AY490" s="17" t="s">
        <v>262</v>
      </c>
      <c r="BE490" s="149">
        <f>IF(N490="základní",J490,0)</f>
        <v>0</v>
      </c>
      <c r="BF490" s="149">
        <f>IF(N490="snížená",J490,0)</f>
        <v>0</v>
      </c>
      <c r="BG490" s="149">
        <f>IF(N490="zákl. přenesená",J490,0)</f>
        <v>0</v>
      </c>
      <c r="BH490" s="149">
        <f>IF(N490="sníž. přenesená",J490,0)</f>
        <v>0</v>
      </c>
      <c r="BI490" s="149">
        <f>IF(N490="nulová",J490,0)</f>
        <v>0</v>
      </c>
      <c r="BJ490" s="17" t="s">
        <v>85</v>
      </c>
      <c r="BK490" s="149">
        <f>ROUND(I490*H490,2)</f>
        <v>0</v>
      </c>
      <c r="BL490" s="17" t="s">
        <v>268</v>
      </c>
      <c r="BM490" s="148" t="s">
        <v>6641</v>
      </c>
    </row>
    <row r="491" spans="2:51" s="12" customFormat="1" ht="11.25">
      <c r="B491" s="150"/>
      <c r="D491" s="151" t="s">
        <v>270</v>
      </c>
      <c r="E491" s="152" t="s">
        <v>1</v>
      </c>
      <c r="F491" s="153" t="s">
        <v>6642</v>
      </c>
      <c r="H491" s="154">
        <v>1287</v>
      </c>
      <c r="I491" s="155"/>
      <c r="L491" s="150"/>
      <c r="M491" s="156"/>
      <c r="T491" s="157"/>
      <c r="AT491" s="152" t="s">
        <v>270</v>
      </c>
      <c r="AU491" s="152" t="s">
        <v>85</v>
      </c>
      <c r="AV491" s="12" t="s">
        <v>87</v>
      </c>
      <c r="AW491" s="12" t="s">
        <v>32</v>
      </c>
      <c r="AX491" s="12" t="s">
        <v>77</v>
      </c>
      <c r="AY491" s="152" t="s">
        <v>262</v>
      </c>
    </row>
    <row r="492" spans="2:51" s="13" customFormat="1" ht="11.25">
      <c r="B492" s="158"/>
      <c r="D492" s="151" t="s">
        <v>270</v>
      </c>
      <c r="E492" s="159" t="s">
        <v>1</v>
      </c>
      <c r="F492" s="160" t="s">
        <v>273</v>
      </c>
      <c r="H492" s="161">
        <v>1287</v>
      </c>
      <c r="I492" s="162"/>
      <c r="L492" s="158"/>
      <c r="M492" s="163"/>
      <c r="T492" s="164"/>
      <c r="AT492" s="159" t="s">
        <v>270</v>
      </c>
      <c r="AU492" s="159" t="s">
        <v>85</v>
      </c>
      <c r="AV492" s="13" t="s">
        <v>268</v>
      </c>
      <c r="AW492" s="13" t="s">
        <v>32</v>
      </c>
      <c r="AX492" s="13" t="s">
        <v>85</v>
      </c>
      <c r="AY492" s="159" t="s">
        <v>262</v>
      </c>
    </row>
    <row r="493" spans="2:65" s="1" customFormat="1" ht="21.75" customHeight="1">
      <c r="B493" s="32"/>
      <c r="C493" s="138" t="s">
        <v>1794</v>
      </c>
      <c r="D493" s="138" t="s">
        <v>264</v>
      </c>
      <c r="E493" s="139" t="s">
        <v>6208</v>
      </c>
      <c r="F493" s="140" t="s">
        <v>6209</v>
      </c>
      <c r="G493" s="141" t="s">
        <v>152</v>
      </c>
      <c r="H493" s="142">
        <v>1287</v>
      </c>
      <c r="I493" s="143"/>
      <c r="J493" s="142">
        <f>ROUND(I493*H493,2)</f>
        <v>0</v>
      </c>
      <c r="K493" s="140" t="s">
        <v>1</v>
      </c>
      <c r="L493" s="32"/>
      <c r="M493" s="144" t="s">
        <v>1</v>
      </c>
      <c r="N493" s="145" t="s">
        <v>42</v>
      </c>
      <c r="P493" s="146">
        <f>O493*H493</f>
        <v>0</v>
      </c>
      <c r="Q493" s="146">
        <v>0</v>
      </c>
      <c r="R493" s="146">
        <f>Q493*H493</f>
        <v>0</v>
      </c>
      <c r="S493" s="146">
        <v>0</v>
      </c>
      <c r="T493" s="147">
        <f>S493*H493</f>
        <v>0</v>
      </c>
      <c r="AR493" s="148" t="s">
        <v>268</v>
      </c>
      <c r="AT493" s="148" t="s">
        <v>264</v>
      </c>
      <c r="AU493" s="148" t="s">
        <v>85</v>
      </c>
      <c r="AY493" s="17" t="s">
        <v>262</v>
      </c>
      <c r="BE493" s="149">
        <f>IF(N493="základní",J493,0)</f>
        <v>0</v>
      </c>
      <c r="BF493" s="149">
        <f>IF(N493="snížená",J493,0)</f>
        <v>0</v>
      </c>
      <c r="BG493" s="149">
        <f>IF(N493="zákl. přenesená",J493,0)</f>
        <v>0</v>
      </c>
      <c r="BH493" s="149">
        <f>IF(N493="sníž. přenesená",J493,0)</f>
        <v>0</v>
      </c>
      <c r="BI493" s="149">
        <f>IF(N493="nulová",J493,0)</f>
        <v>0</v>
      </c>
      <c r="BJ493" s="17" t="s">
        <v>85</v>
      </c>
      <c r="BK493" s="149">
        <f>ROUND(I493*H493,2)</f>
        <v>0</v>
      </c>
      <c r="BL493" s="17" t="s">
        <v>268</v>
      </c>
      <c r="BM493" s="148" t="s">
        <v>6643</v>
      </c>
    </row>
    <row r="494" spans="2:51" s="12" customFormat="1" ht="11.25">
      <c r="B494" s="150"/>
      <c r="D494" s="151" t="s">
        <v>270</v>
      </c>
      <c r="E494" s="152" t="s">
        <v>1</v>
      </c>
      <c r="F494" s="153" t="s">
        <v>6642</v>
      </c>
      <c r="H494" s="154">
        <v>1287</v>
      </c>
      <c r="I494" s="155"/>
      <c r="L494" s="150"/>
      <c r="M494" s="156"/>
      <c r="T494" s="157"/>
      <c r="AT494" s="152" t="s">
        <v>270</v>
      </c>
      <c r="AU494" s="152" t="s">
        <v>85</v>
      </c>
      <c r="AV494" s="12" t="s">
        <v>87</v>
      </c>
      <c r="AW494" s="12" t="s">
        <v>32</v>
      </c>
      <c r="AX494" s="12" t="s">
        <v>77</v>
      </c>
      <c r="AY494" s="152" t="s">
        <v>262</v>
      </c>
    </row>
    <row r="495" spans="2:51" s="13" customFormat="1" ht="11.25">
      <c r="B495" s="158"/>
      <c r="D495" s="151" t="s">
        <v>270</v>
      </c>
      <c r="E495" s="159" t="s">
        <v>1</v>
      </c>
      <c r="F495" s="160" t="s">
        <v>273</v>
      </c>
      <c r="H495" s="161">
        <v>1287</v>
      </c>
      <c r="I495" s="162"/>
      <c r="L495" s="158"/>
      <c r="M495" s="163"/>
      <c r="T495" s="164"/>
      <c r="AT495" s="159" t="s">
        <v>270</v>
      </c>
      <c r="AU495" s="159" t="s">
        <v>85</v>
      </c>
      <c r="AV495" s="13" t="s">
        <v>268</v>
      </c>
      <c r="AW495" s="13" t="s">
        <v>32</v>
      </c>
      <c r="AX495" s="13" t="s">
        <v>85</v>
      </c>
      <c r="AY495" s="159" t="s">
        <v>262</v>
      </c>
    </row>
    <row r="496" spans="2:65" s="1" customFormat="1" ht="21.75" customHeight="1">
      <c r="B496" s="32"/>
      <c r="C496" s="138" t="s">
        <v>1799</v>
      </c>
      <c r="D496" s="138" t="s">
        <v>264</v>
      </c>
      <c r="E496" s="139" t="s">
        <v>6644</v>
      </c>
      <c r="F496" s="140" t="s">
        <v>6645</v>
      </c>
      <c r="G496" s="141" t="s">
        <v>152</v>
      </c>
      <c r="H496" s="142">
        <v>1287</v>
      </c>
      <c r="I496" s="143"/>
      <c r="J496" s="142">
        <f>ROUND(I496*H496,2)</f>
        <v>0</v>
      </c>
      <c r="K496" s="140" t="s">
        <v>1</v>
      </c>
      <c r="L496" s="32"/>
      <c r="M496" s="144" t="s">
        <v>1</v>
      </c>
      <c r="N496" s="145" t="s">
        <v>42</v>
      </c>
      <c r="P496" s="146">
        <f>O496*H496</f>
        <v>0</v>
      </c>
      <c r="Q496" s="146">
        <v>0</v>
      </c>
      <c r="R496" s="146">
        <f>Q496*H496</f>
        <v>0</v>
      </c>
      <c r="S496" s="146">
        <v>0</v>
      </c>
      <c r="T496" s="147">
        <f>S496*H496</f>
        <v>0</v>
      </c>
      <c r="AR496" s="148" t="s">
        <v>268</v>
      </c>
      <c r="AT496" s="148" t="s">
        <v>264</v>
      </c>
      <c r="AU496" s="148" t="s">
        <v>85</v>
      </c>
      <c r="AY496" s="17" t="s">
        <v>262</v>
      </c>
      <c r="BE496" s="149">
        <f>IF(N496="základní",J496,0)</f>
        <v>0</v>
      </c>
      <c r="BF496" s="149">
        <f>IF(N496="snížená",J496,0)</f>
        <v>0</v>
      </c>
      <c r="BG496" s="149">
        <f>IF(N496="zákl. přenesená",J496,0)</f>
        <v>0</v>
      </c>
      <c r="BH496" s="149">
        <f>IF(N496="sníž. přenesená",J496,0)</f>
        <v>0</v>
      </c>
      <c r="BI496" s="149">
        <f>IF(N496="nulová",J496,0)</f>
        <v>0</v>
      </c>
      <c r="BJ496" s="17" t="s">
        <v>85</v>
      </c>
      <c r="BK496" s="149">
        <f>ROUND(I496*H496,2)</f>
        <v>0</v>
      </c>
      <c r="BL496" s="17" t="s">
        <v>268</v>
      </c>
      <c r="BM496" s="148" t="s">
        <v>6646</v>
      </c>
    </row>
    <row r="497" spans="2:51" s="12" customFormat="1" ht="11.25">
      <c r="B497" s="150"/>
      <c r="D497" s="151" t="s">
        <v>270</v>
      </c>
      <c r="E497" s="152" t="s">
        <v>1</v>
      </c>
      <c r="F497" s="153" t="s">
        <v>6642</v>
      </c>
      <c r="H497" s="154">
        <v>1287</v>
      </c>
      <c r="I497" s="155"/>
      <c r="L497" s="150"/>
      <c r="M497" s="156"/>
      <c r="T497" s="157"/>
      <c r="AT497" s="152" t="s">
        <v>270</v>
      </c>
      <c r="AU497" s="152" t="s">
        <v>85</v>
      </c>
      <c r="AV497" s="12" t="s">
        <v>87</v>
      </c>
      <c r="AW497" s="12" t="s">
        <v>32</v>
      </c>
      <c r="AX497" s="12" t="s">
        <v>77</v>
      </c>
      <c r="AY497" s="152" t="s">
        <v>262</v>
      </c>
    </row>
    <row r="498" spans="2:51" s="13" customFormat="1" ht="11.25">
      <c r="B498" s="158"/>
      <c r="D498" s="151" t="s">
        <v>270</v>
      </c>
      <c r="E498" s="159" t="s">
        <v>1</v>
      </c>
      <c r="F498" s="160" t="s">
        <v>273</v>
      </c>
      <c r="H498" s="161">
        <v>1287</v>
      </c>
      <c r="I498" s="162"/>
      <c r="L498" s="158"/>
      <c r="M498" s="163"/>
      <c r="T498" s="164"/>
      <c r="AT498" s="159" t="s">
        <v>270</v>
      </c>
      <c r="AU498" s="159" t="s">
        <v>85</v>
      </c>
      <c r="AV498" s="13" t="s">
        <v>268</v>
      </c>
      <c r="AW498" s="13" t="s">
        <v>32</v>
      </c>
      <c r="AX498" s="13" t="s">
        <v>85</v>
      </c>
      <c r="AY498" s="159" t="s">
        <v>262</v>
      </c>
    </row>
    <row r="499" spans="2:65" s="1" customFormat="1" ht="37.9" customHeight="1">
      <c r="B499" s="32"/>
      <c r="C499" s="138" t="s">
        <v>1803</v>
      </c>
      <c r="D499" s="138" t="s">
        <v>264</v>
      </c>
      <c r="E499" s="139" t="s">
        <v>6647</v>
      </c>
      <c r="F499" s="140" t="s">
        <v>6648</v>
      </c>
      <c r="G499" s="141" t="s">
        <v>152</v>
      </c>
      <c r="H499" s="142">
        <v>53</v>
      </c>
      <c r="I499" s="143"/>
      <c r="J499" s="142">
        <f>ROUND(I499*H499,2)</f>
        <v>0</v>
      </c>
      <c r="K499" s="140" t="s">
        <v>1</v>
      </c>
      <c r="L499" s="32"/>
      <c r="M499" s="144" t="s">
        <v>1</v>
      </c>
      <c r="N499" s="145" t="s">
        <v>42</v>
      </c>
      <c r="P499" s="146">
        <f>O499*H499</f>
        <v>0</v>
      </c>
      <c r="Q499" s="146">
        <v>0</v>
      </c>
      <c r="R499" s="146">
        <f>Q499*H499</f>
        <v>0</v>
      </c>
      <c r="S499" s="146">
        <v>0</v>
      </c>
      <c r="T499" s="147">
        <f>S499*H499</f>
        <v>0</v>
      </c>
      <c r="AR499" s="148" t="s">
        <v>268</v>
      </c>
      <c r="AT499" s="148" t="s">
        <v>264</v>
      </c>
      <c r="AU499" s="148" t="s">
        <v>85</v>
      </c>
      <c r="AY499" s="17" t="s">
        <v>262</v>
      </c>
      <c r="BE499" s="149">
        <f>IF(N499="základní",J499,0)</f>
        <v>0</v>
      </c>
      <c r="BF499" s="149">
        <f>IF(N499="snížená",J499,0)</f>
        <v>0</v>
      </c>
      <c r="BG499" s="149">
        <f>IF(N499="zákl. přenesená",J499,0)</f>
        <v>0</v>
      </c>
      <c r="BH499" s="149">
        <f>IF(N499="sníž. přenesená",J499,0)</f>
        <v>0</v>
      </c>
      <c r="BI499" s="149">
        <f>IF(N499="nulová",J499,0)</f>
        <v>0</v>
      </c>
      <c r="BJ499" s="17" t="s">
        <v>85</v>
      </c>
      <c r="BK499" s="149">
        <f>ROUND(I499*H499,2)</f>
        <v>0</v>
      </c>
      <c r="BL499" s="17" t="s">
        <v>268</v>
      </c>
      <c r="BM499" s="148" t="s">
        <v>6649</v>
      </c>
    </row>
    <row r="500" spans="2:51" s="12" customFormat="1" ht="11.25">
      <c r="B500" s="150"/>
      <c r="D500" s="151" t="s">
        <v>270</v>
      </c>
      <c r="E500" s="152" t="s">
        <v>1</v>
      </c>
      <c r="F500" s="153" t="s">
        <v>597</v>
      </c>
      <c r="H500" s="154">
        <v>53</v>
      </c>
      <c r="I500" s="155"/>
      <c r="L500" s="150"/>
      <c r="M500" s="156"/>
      <c r="T500" s="157"/>
      <c r="AT500" s="152" t="s">
        <v>270</v>
      </c>
      <c r="AU500" s="152" t="s">
        <v>85</v>
      </c>
      <c r="AV500" s="12" t="s">
        <v>87</v>
      </c>
      <c r="AW500" s="12" t="s">
        <v>32</v>
      </c>
      <c r="AX500" s="12" t="s">
        <v>77</v>
      </c>
      <c r="AY500" s="152" t="s">
        <v>262</v>
      </c>
    </row>
    <row r="501" spans="2:51" s="13" customFormat="1" ht="11.25">
      <c r="B501" s="158"/>
      <c r="D501" s="151" t="s">
        <v>270</v>
      </c>
      <c r="E501" s="159" t="s">
        <v>1</v>
      </c>
      <c r="F501" s="160" t="s">
        <v>273</v>
      </c>
      <c r="H501" s="161">
        <v>53</v>
      </c>
      <c r="I501" s="162"/>
      <c r="L501" s="158"/>
      <c r="M501" s="163"/>
      <c r="T501" s="164"/>
      <c r="AT501" s="159" t="s">
        <v>270</v>
      </c>
      <c r="AU501" s="159" t="s">
        <v>85</v>
      </c>
      <c r="AV501" s="13" t="s">
        <v>268</v>
      </c>
      <c r="AW501" s="13" t="s">
        <v>32</v>
      </c>
      <c r="AX501" s="13" t="s">
        <v>85</v>
      </c>
      <c r="AY501" s="159" t="s">
        <v>262</v>
      </c>
    </row>
    <row r="502" spans="2:65" s="1" customFormat="1" ht="21.75" customHeight="1">
      <c r="B502" s="32"/>
      <c r="C502" s="138" t="s">
        <v>1810</v>
      </c>
      <c r="D502" s="138" t="s">
        <v>264</v>
      </c>
      <c r="E502" s="139" t="s">
        <v>6650</v>
      </c>
      <c r="F502" s="140" t="s">
        <v>6205</v>
      </c>
      <c r="G502" s="141" t="s">
        <v>152</v>
      </c>
      <c r="H502" s="142">
        <v>53</v>
      </c>
      <c r="I502" s="143"/>
      <c r="J502" s="142">
        <f>ROUND(I502*H502,2)</f>
        <v>0</v>
      </c>
      <c r="K502" s="140" t="s">
        <v>1</v>
      </c>
      <c r="L502" s="32"/>
      <c r="M502" s="144" t="s">
        <v>1</v>
      </c>
      <c r="N502" s="145" t="s">
        <v>42</v>
      </c>
      <c r="P502" s="146">
        <f>O502*H502</f>
        <v>0</v>
      </c>
      <c r="Q502" s="146">
        <v>0</v>
      </c>
      <c r="R502" s="146">
        <f>Q502*H502</f>
        <v>0</v>
      </c>
      <c r="S502" s="146">
        <v>0</v>
      </c>
      <c r="T502" s="147">
        <f>S502*H502</f>
        <v>0</v>
      </c>
      <c r="AR502" s="148" t="s">
        <v>268</v>
      </c>
      <c r="AT502" s="148" t="s">
        <v>264</v>
      </c>
      <c r="AU502" s="148" t="s">
        <v>85</v>
      </c>
      <c r="AY502" s="17" t="s">
        <v>262</v>
      </c>
      <c r="BE502" s="149">
        <f>IF(N502="základní",J502,0)</f>
        <v>0</v>
      </c>
      <c r="BF502" s="149">
        <f>IF(N502="snížená",J502,0)</f>
        <v>0</v>
      </c>
      <c r="BG502" s="149">
        <f>IF(N502="zákl. přenesená",J502,0)</f>
        <v>0</v>
      </c>
      <c r="BH502" s="149">
        <f>IF(N502="sníž. přenesená",J502,0)</f>
        <v>0</v>
      </c>
      <c r="BI502" s="149">
        <f>IF(N502="nulová",J502,0)</f>
        <v>0</v>
      </c>
      <c r="BJ502" s="17" t="s">
        <v>85</v>
      </c>
      <c r="BK502" s="149">
        <f>ROUND(I502*H502,2)</f>
        <v>0</v>
      </c>
      <c r="BL502" s="17" t="s">
        <v>268</v>
      </c>
      <c r="BM502" s="148" t="s">
        <v>6651</v>
      </c>
    </row>
    <row r="503" spans="2:51" s="12" customFormat="1" ht="11.25">
      <c r="B503" s="150"/>
      <c r="D503" s="151" t="s">
        <v>270</v>
      </c>
      <c r="E503" s="152" t="s">
        <v>1</v>
      </c>
      <c r="F503" s="153" t="s">
        <v>597</v>
      </c>
      <c r="H503" s="154">
        <v>53</v>
      </c>
      <c r="I503" s="155"/>
      <c r="L503" s="150"/>
      <c r="M503" s="156"/>
      <c r="T503" s="157"/>
      <c r="AT503" s="152" t="s">
        <v>270</v>
      </c>
      <c r="AU503" s="152" t="s">
        <v>85</v>
      </c>
      <c r="AV503" s="12" t="s">
        <v>87</v>
      </c>
      <c r="AW503" s="12" t="s">
        <v>32</v>
      </c>
      <c r="AX503" s="12" t="s">
        <v>77</v>
      </c>
      <c r="AY503" s="152" t="s">
        <v>262</v>
      </c>
    </row>
    <row r="504" spans="2:51" s="13" customFormat="1" ht="11.25">
      <c r="B504" s="158"/>
      <c r="D504" s="151" t="s">
        <v>270</v>
      </c>
      <c r="E504" s="159" t="s">
        <v>1</v>
      </c>
      <c r="F504" s="160" t="s">
        <v>273</v>
      </c>
      <c r="H504" s="161">
        <v>53</v>
      </c>
      <c r="I504" s="162"/>
      <c r="L504" s="158"/>
      <c r="M504" s="163"/>
      <c r="T504" s="164"/>
      <c r="AT504" s="159" t="s">
        <v>270</v>
      </c>
      <c r="AU504" s="159" t="s">
        <v>85</v>
      </c>
      <c r="AV504" s="13" t="s">
        <v>268</v>
      </c>
      <c r="AW504" s="13" t="s">
        <v>32</v>
      </c>
      <c r="AX504" s="13" t="s">
        <v>85</v>
      </c>
      <c r="AY504" s="159" t="s">
        <v>262</v>
      </c>
    </row>
    <row r="505" spans="2:65" s="1" customFormat="1" ht="21.75" customHeight="1">
      <c r="B505" s="32"/>
      <c r="C505" s="138" t="s">
        <v>1817</v>
      </c>
      <c r="D505" s="138" t="s">
        <v>264</v>
      </c>
      <c r="E505" s="139" t="s">
        <v>6299</v>
      </c>
      <c r="F505" s="140" t="s">
        <v>6300</v>
      </c>
      <c r="G505" s="141" t="s">
        <v>152</v>
      </c>
      <c r="H505" s="142">
        <v>53</v>
      </c>
      <c r="I505" s="143"/>
      <c r="J505" s="142">
        <f>ROUND(I505*H505,2)</f>
        <v>0</v>
      </c>
      <c r="K505" s="140" t="s">
        <v>1</v>
      </c>
      <c r="L505" s="32"/>
      <c r="M505" s="144" t="s">
        <v>1</v>
      </c>
      <c r="N505" s="145" t="s">
        <v>42</v>
      </c>
      <c r="P505" s="146">
        <f>O505*H505</f>
        <v>0</v>
      </c>
      <c r="Q505" s="146">
        <v>0</v>
      </c>
      <c r="R505" s="146">
        <f>Q505*H505</f>
        <v>0</v>
      </c>
      <c r="S505" s="146">
        <v>0</v>
      </c>
      <c r="T505" s="147">
        <f>S505*H505</f>
        <v>0</v>
      </c>
      <c r="AR505" s="148" t="s">
        <v>268</v>
      </c>
      <c r="AT505" s="148" t="s">
        <v>264</v>
      </c>
      <c r="AU505" s="148" t="s">
        <v>85</v>
      </c>
      <c r="AY505" s="17" t="s">
        <v>262</v>
      </c>
      <c r="BE505" s="149">
        <f>IF(N505="základní",J505,0)</f>
        <v>0</v>
      </c>
      <c r="BF505" s="149">
        <f>IF(N505="snížená",J505,0)</f>
        <v>0</v>
      </c>
      <c r="BG505" s="149">
        <f>IF(N505="zákl. přenesená",J505,0)</f>
        <v>0</v>
      </c>
      <c r="BH505" s="149">
        <f>IF(N505="sníž. přenesená",J505,0)</f>
        <v>0</v>
      </c>
      <c r="BI505" s="149">
        <f>IF(N505="nulová",J505,0)</f>
        <v>0</v>
      </c>
      <c r="BJ505" s="17" t="s">
        <v>85</v>
      </c>
      <c r="BK505" s="149">
        <f>ROUND(I505*H505,2)</f>
        <v>0</v>
      </c>
      <c r="BL505" s="17" t="s">
        <v>268</v>
      </c>
      <c r="BM505" s="148" t="s">
        <v>6652</v>
      </c>
    </row>
    <row r="506" spans="2:51" s="12" customFormat="1" ht="11.25">
      <c r="B506" s="150"/>
      <c r="D506" s="151" t="s">
        <v>270</v>
      </c>
      <c r="E506" s="152" t="s">
        <v>1</v>
      </c>
      <c r="F506" s="153" t="s">
        <v>597</v>
      </c>
      <c r="H506" s="154">
        <v>53</v>
      </c>
      <c r="I506" s="155"/>
      <c r="L506" s="150"/>
      <c r="M506" s="156"/>
      <c r="T506" s="157"/>
      <c r="AT506" s="152" t="s">
        <v>270</v>
      </c>
      <c r="AU506" s="152" t="s">
        <v>85</v>
      </c>
      <c r="AV506" s="12" t="s">
        <v>87</v>
      </c>
      <c r="AW506" s="12" t="s">
        <v>32</v>
      </c>
      <c r="AX506" s="12" t="s">
        <v>77</v>
      </c>
      <c r="AY506" s="152" t="s">
        <v>262</v>
      </c>
    </row>
    <row r="507" spans="2:51" s="13" customFormat="1" ht="11.25">
      <c r="B507" s="158"/>
      <c r="D507" s="151" t="s">
        <v>270</v>
      </c>
      <c r="E507" s="159" t="s">
        <v>1</v>
      </c>
      <c r="F507" s="160" t="s">
        <v>273</v>
      </c>
      <c r="H507" s="161">
        <v>53</v>
      </c>
      <c r="I507" s="162"/>
      <c r="L507" s="158"/>
      <c r="M507" s="163"/>
      <c r="T507" s="164"/>
      <c r="AT507" s="159" t="s">
        <v>270</v>
      </c>
      <c r="AU507" s="159" t="s">
        <v>85</v>
      </c>
      <c r="AV507" s="13" t="s">
        <v>268</v>
      </c>
      <c r="AW507" s="13" t="s">
        <v>32</v>
      </c>
      <c r="AX507" s="13" t="s">
        <v>85</v>
      </c>
      <c r="AY507" s="159" t="s">
        <v>262</v>
      </c>
    </row>
    <row r="508" spans="2:65" s="1" customFormat="1" ht="16.5" customHeight="1">
      <c r="B508" s="32"/>
      <c r="C508" s="178" t="s">
        <v>1822</v>
      </c>
      <c r="D508" s="178" t="s">
        <v>300</v>
      </c>
      <c r="E508" s="179" t="s">
        <v>6653</v>
      </c>
      <c r="F508" s="180" t="s">
        <v>6654</v>
      </c>
      <c r="G508" s="181" t="s">
        <v>552</v>
      </c>
      <c r="H508" s="182">
        <v>35.72</v>
      </c>
      <c r="I508" s="183"/>
      <c r="J508" s="182">
        <f>ROUND(I508*H508,2)</f>
        <v>0</v>
      </c>
      <c r="K508" s="180" t="s">
        <v>1</v>
      </c>
      <c r="L508" s="184"/>
      <c r="M508" s="185" t="s">
        <v>1</v>
      </c>
      <c r="N508" s="186" t="s">
        <v>42</v>
      </c>
      <c r="P508" s="146">
        <f>O508*H508</f>
        <v>0</v>
      </c>
      <c r="Q508" s="146">
        <v>0</v>
      </c>
      <c r="R508" s="146">
        <f>Q508*H508</f>
        <v>0</v>
      </c>
      <c r="S508" s="146">
        <v>0</v>
      </c>
      <c r="T508" s="147">
        <f>S508*H508</f>
        <v>0</v>
      </c>
      <c r="AR508" s="148" t="s">
        <v>304</v>
      </c>
      <c r="AT508" s="148" t="s">
        <v>300</v>
      </c>
      <c r="AU508" s="148" t="s">
        <v>85</v>
      </c>
      <c r="AY508" s="17" t="s">
        <v>262</v>
      </c>
      <c r="BE508" s="149">
        <f>IF(N508="základní",J508,0)</f>
        <v>0</v>
      </c>
      <c r="BF508" s="149">
        <f>IF(N508="snížená",J508,0)</f>
        <v>0</v>
      </c>
      <c r="BG508" s="149">
        <f>IF(N508="zákl. přenesená",J508,0)</f>
        <v>0</v>
      </c>
      <c r="BH508" s="149">
        <f>IF(N508="sníž. přenesená",J508,0)</f>
        <v>0</v>
      </c>
      <c r="BI508" s="149">
        <f>IF(N508="nulová",J508,0)</f>
        <v>0</v>
      </c>
      <c r="BJ508" s="17" t="s">
        <v>85</v>
      </c>
      <c r="BK508" s="149">
        <f>ROUND(I508*H508,2)</f>
        <v>0</v>
      </c>
      <c r="BL508" s="17" t="s">
        <v>268</v>
      </c>
      <c r="BM508" s="148" t="s">
        <v>6655</v>
      </c>
    </row>
    <row r="509" spans="2:51" s="12" customFormat="1" ht="11.25">
      <c r="B509" s="150"/>
      <c r="D509" s="151" t="s">
        <v>270</v>
      </c>
      <c r="E509" s="152" t="s">
        <v>1</v>
      </c>
      <c r="F509" s="153" t="s">
        <v>6656</v>
      </c>
      <c r="H509" s="154">
        <v>35.72</v>
      </c>
      <c r="I509" s="155"/>
      <c r="L509" s="150"/>
      <c r="M509" s="156"/>
      <c r="T509" s="157"/>
      <c r="AT509" s="152" t="s">
        <v>270</v>
      </c>
      <c r="AU509" s="152" t="s">
        <v>85</v>
      </c>
      <c r="AV509" s="12" t="s">
        <v>87</v>
      </c>
      <c r="AW509" s="12" t="s">
        <v>32</v>
      </c>
      <c r="AX509" s="12" t="s">
        <v>77</v>
      </c>
      <c r="AY509" s="152" t="s">
        <v>262</v>
      </c>
    </row>
    <row r="510" spans="2:51" s="13" customFormat="1" ht="11.25">
      <c r="B510" s="158"/>
      <c r="D510" s="151" t="s">
        <v>270</v>
      </c>
      <c r="E510" s="159" t="s">
        <v>1</v>
      </c>
      <c r="F510" s="160" t="s">
        <v>273</v>
      </c>
      <c r="H510" s="161">
        <v>35.72</v>
      </c>
      <c r="I510" s="162"/>
      <c r="L510" s="158"/>
      <c r="M510" s="163"/>
      <c r="T510" s="164"/>
      <c r="AT510" s="159" t="s">
        <v>270</v>
      </c>
      <c r="AU510" s="159" t="s">
        <v>85</v>
      </c>
      <c r="AV510" s="13" t="s">
        <v>268</v>
      </c>
      <c r="AW510" s="13" t="s">
        <v>32</v>
      </c>
      <c r="AX510" s="13" t="s">
        <v>85</v>
      </c>
      <c r="AY510" s="159" t="s">
        <v>262</v>
      </c>
    </row>
    <row r="511" spans="2:65" s="1" customFormat="1" ht="16.5" customHeight="1">
      <c r="B511" s="32"/>
      <c r="C511" s="178" t="s">
        <v>1827</v>
      </c>
      <c r="D511" s="178" t="s">
        <v>300</v>
      </c>
      <c r="E511" s="179" t="s">
        <v>6657</v>
      </c>
      <c r="F511" s="180" t="s">
        <v>6658</v>
      </c>
      <c r="G511" s="181" t="s">
        <v>552</v>
      </c>
      <c r="H511" s="182">
        <v>25.77</v>
      </c>
      <c r="I511" s="183"/>
      <c r="J511" s="182">
        <f>ROUND(I511*H511,2)</f>
        <v>0</v>
      </c>
      <c r="K511" s="180" t="s">
        <v>1</v>
      </c>
      <c r="L511" s="184"/>
      <c r="M511" s="185" t="s">
        <v>1</v>
      </c>
      <c r="N511" s="186" t="s">
        <v>42</v>
      </c>
      <c r="P511" s="146">
        <f>O511*H511</f>
        <v>0</v>
      </c>
      <c r="Q511" s="146">
        <v>0</v>
      </c>
      <c r="R511" s="146">
        <f>Q511*H511</f>
        <v>0</v>
      </c>
      <c r="S511" s="146">
        <v>0</v>
      </c>
      <c r="T511" s="147">
        <f>S511*H511</f>
        <v>0</v>
      </c>
      <c r="AR511" s="148" t="s">
        <v>304</v>
      </c>
      <c r="AT511" s="148" t="s">
        <v>300</v>
      </c>
      <c r="AU511" s="148" t="s">
        <v>85</v>
      </c>
      <c r="AY511" s="17" t="s">
        <v>262</v>
      </c>
      <c r="BE511" s="149">
        <f>IF(N511="základní",J511,0)</f>
        <v>0</v>
      </c>
      <c r="BF511" s="149">
        <f>IF(N511="snížená",J511,0)</f>
        <v>0</v>
      </c>
      <c r="BG511" s="149">
        <f>IF(N511="zákl. přenesená",J511,0)</f>
        <v>0</v>
      </c>
      <c r="BH511" s="149">
        <f>IF(N511="sníž. přenesená",J511,0)</f>
        <v>0</v>
      </c>
      <c r="BI511" s="149">
        <f>IF(N511="nulová",J511,0)</f>
        <v>0</v>
      </c>
      <c r="BJ511" s="17" t="s">
        <v>85</v>
      </c>
      <c r="BK511" s="149">
        <f>ROUND(I511*H511,2)</f>
        <v>0</v>
      </c>
      <c r="BL511" s="17" t="s">
        <v>268</v>
      </c>
      <c r="BM511" s="148" t="s">
        <v>6659</v>
      </c>
    </row>
    <row r="512" spans="2:51" s="12" customFormat="1" ht="11.25">
      <c r="B512" s="150"/>
      <c r="D512" s="151" t="s">
        <v>270</v>
      </c>
      <c r="E512" s="152" t="s">
        <v>1</v>
      </c>
      <c r="F512" s="153" t="s">
        <v>6660</v>
      </c>
      <c r="H512" s="154">
        <v>25.77</v>
      </c>
      <c r="I512" s="155"/>
      <c r="L512" s="150"/>
      <c r="M512" s="156"/>
      <c r="T512" s="157"/>
      <c r="AT512" s="152" t="s">
        <v>270</v>
      </c>
      <c r="AU512" s="152" t="s">
        <v>85</v>
      </c>
      <c r="AV512" s="12" t="s">
        <v>87</v>
      </c>
      <c r="AW512" s="12" t="s">
        <v>32</v>
      </c>
      <c r="AX512" s="12" t="s">
        <v>77</v>
      </c>
      <c r="AY512" s="152" t="s">
        <v>262</v>
      </c>
    </row>
    <row r="513" spans="2:51" s="13" customFormat="1" ht="11.25">
      <c r="B513" s="158"/>
      <c r="D513" s="151" t="s">
        <v>270</v>
      </c>
      <c r="E513" s="159" t="s">
        <v>1</v>
      </c>
      <c r="F513" s="160" t="s">
        <v>273</v>
      </c>
      <c r="H513" s="161">
        <v>25.77</v>
      </c>
      <c r="I513" s="162"/>
      <c r="L513" s="158"/>
      <c r="M513" s="163"/>
      <c r="T513" s="164"/>
      <c r="AT513" s="159" t="s">
        <v>270</v>
      </c>
      <c r="AU513" s="159" t="s">
        <v>85</v>
      </c>
      <c r="AV513" s="13" t="s">
        <v>268</v>
      </c>
      <c r="AW513" s="13" t="s">
        <v>32</v>
      </c>
      <c r="AX513" s="13" t="s">
        <v>85</v>
      </c>
      <c r="AY513" s="159" t="s">
        <v>262</v>
      </c>
    </row>
    <row r="514" spans="2:65" s="1" customFormat="1" ht="16.5" customHeight="1">
      <c r="B514" s="32"/>
      <c r="C514" s="178" t="s">
        <v>1832</v>
      </c>
      <c r="D514" s="178" t="s">
        <v>300</v>
      </c>
      <c r="E514" s="179" t="s">
        <v>6661</v>
      </c>
      <c r="F514" s="180" t="s">
        <v>6662</v>
      </c>
      <c r="G514" s="181" t="s">
        <v>552</v>
      </c>
      <c r="H514" s="182">
        <v>0.5</v>
      </c>
      <c r="I514" s="183"/>
      <c r="J514" s="182">
        <f>ROUND(I514*H514,2)</f>
        <v>0</v>
      </c>
      <c r="K514" s="180" t="s">
        <v>1</v>
      </c>
      <c r="L514" s="184"/>
      <c r="M514" s="185" t="s">
        <v>1</v>
      </c>
      <c r="N514" s="186" t="s">
        <v>42</v>
      </c>
      <c r="P514" s="146">
        <f>O514*H514</f>
        <v>0</v>
      </c>
      <c r="Q514" s="146">
        <v>0</v>
      </c>
      <c r="R514" s="146">
        <f>Q514*H514</f>
        <v>0</v>
      </c>
      <c r="S514" s="146">
        <v>0</v>
      </c>
      <c r="T514" s="147">
        <f>S514*H514</f>
        <v>0</v>
      </c>
      <c r="AR514" s="148" t="s">
        <v>304</v>
      </c>
      <c r="AT514" s="148" t="s">
        <v>300</v>
      </c>
      <c r="AU514" s="148" t="s">
        <v>85</v>
      </c>
      <c r="AY514" s="17" t="s">
        <v>262</v>
      </c>
      <c r="BE514" s="149">
        <f>IF(N514="základní",J514,0)</f>
        <v>0</v>
      </c>
      <c r="BF514" s="149">
        <f>IF(N514="snížená",J514,0)</f>
        <v>0</v>
      </c>
      <c r="BG514" s="149">
        <f>IF(N514="zákl. přenesená",J514,0)</f>
        <v>0</v>
      </c>
      <c r="BH514" s="149">
        <f>IF(N514="sníž. přenesená",J514,0)</f>
        <v>0</v>
      </c>
      <c r="BI514" s="149">
        <f>IF(N514="nulová",J514,0)</f>
        <v>0</v>
      </c>
      <c r="BJ514" s="17" t="s">
        <v>85</v>
      </c>
      <c r="BK514" s="149">
        <f>ROUND(I514*H514,2)</f>
        <v>0</v>
      </c>
      <c r="BL514" s="17" t="s">
        <v>268</v>
      </c>
      <c r="BM514" s="148" t="s">
        <v>6663</v>
      </c>
    </row>
    <row r="515" spans="2:51" s="12" customFormat="1" ht="11.25">
      <c r="B515" s="150"/>
      <c r="D515" s="151" t="s">
        <v>270</v>
      </c>
      <c r="E515" s="152" t="s">
        <v>1</v>
      </c>
      <c r="F515" s="153" t="s">
        <v>6664</v>
      </c>
      <c r="H515" s="154">
        <v>0.5</v>
      </c>
      <c r="I515" s="155"/>
      <c r="L515" s="150"/>
      <c r="M515" s="156"/>
      <c r="T515" s="157"/>
      <c r="AT515" s="152" t="s">
        <v>270</v>
      </c>
      <c r="AU515" s="152" t="s">
        <v>85</v>
      </c>
      <c r="AV515" s="12" t="s">
        <v>87</v>
      </c>
      <c r="AW515" s="12" t="s">
        <v>32</v>
      </c>
      <c r="AX515" s="12" t="s">
        <v>77</v>
      </c>
      <c r="AY515" s="152" t="s">
        <v>262</v>
      </c>
    </row>
    <row r="516" spans="2:51" s="13" customFormat="1" ht="11.25">
      <c r="B516" s="158"/>
      <c r="D516" s="151" t="s">
        <v>270</v>
      </c>
      <c r="E516" s="159" t="s">
        <v>1</v>
      </c>
      <c r="F516" s="160" t="s">
        <v>273</v>
      </c>
      <c r="H516" s="161">
        <v>0.5</v>
      </c>
      <c r="I516" s="162"/>
      <c r="L516" s="158"/>
      <c r="M516" s="163"/>
      <c r="T516" s="164"/>
      <c r="AT516" s="159" t="s">
        <v>270</v>
      </c>
      <c r="AU516" s="159" t="s">
        <v>85</v>
      </c>
      <c r="AV516" s="13" t="s">
        <v>268</v>
      </c>
      <c r="AW516" s="13" t="s">
        <v>32</v>
      </c>
      <c r="AX516" s="13" t="s">
        <v>85</v>
      </c>
      <c r="AY516" s="159" t="s">
        <v>262</v>
      </c>
    </row>
    <row r="517" spans="2:65" s="1" customFormat="1" ht="44.25" customHeight="1">
      <c r="B517" s="32"/>
      <c r="C517" s="138" t="s">
        <v>1836</v>
      </c>
      <c r="D517" s="138" t="s">
        <v>264</v>
      </c>
      <c r="E517" s="139" t="s">
        <v>6665</v>
      </c>
      <c r="F517" s="140" t="s">
        <v>6666</v>
      </c>
      <c r="G517" s="141" t="s">
        <v>152</v>
      </c>
      <c r="H517" s="142">
        <v>1287</v>
      </c>
      <c r="I517" s="143"/>
      <c r="J517" s="142">
        <f>ROUND(I517*H517,2)</f>
        <v>0</v>
      </c>
      <c r="K517" s="140" t="s">
        <v>1</v>
      </c>
      <c r="L517" s="32"/>
      <c r="M517" s="144" t="s">
        <v>1</v>
      </c>
      <c r="N517" s="145" t="s">
        <v>42</v>
      </c>
      <c r="P517" s="146">
        <f>O517*H517</f>
        <v>0</v>
      </c>
      <c r="Q517" s="146">
        <v>0</v>
      </c>
      <c r="R517" s="146">
        <f>Q517*H517</f>
        <v>0</v>
      </c>
      <c r="S517" s="146">
        <v>0</v>
      </c>
      <c r="T517" s="147">
        <f>S517*H517</f>
        <v>0</v>
      </c>
      <c r="AR517" s="148" t="s">
        <v>268</v>
      </c>
      <c r="AT517" s="148" t="s">
        <v>264</v>
      </c>
      <c r="AU517" s="148" t="s">
        <v>85</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6667</v>
      </c>
    </row>
    <row r="518" spans="2:51" s="12" customFormat="1" ht="11.25">
      <c r="B518" s="150"/>
      <c r="D518" s="151" t="s">
        <v>270</v>
      </c>
      <c r="E518" s="152" t="s">
        <v>1</v>
      </c>
      <c r="F518" s="153" t="s">
        <v>6642</v>
      </c>
      <c r="H518" s="154">
        <v>1287</v>
      </c>
      <c r="I518" s="155"/>
      <c r="L518" s="150"/>
      <c r="M518" s="156"/>
      <c r="T518" s="157"/>
      <c r="AT518" s="152" t="s">
        <v>270</v>
      </c>
      <c r="AU518" s="152" t="s">
        <v>85</v>
      </c>
      <c r="AV518" s="12" t="s">
        <v>87</v>
      </c>
      <c r="AW518" s="12" t="s">
        <v>32</v>
      </c>
      <c r="AX518" s="12" t="s">
        <v>77</v>
      </c>
      <c r="AY518" s="152" t="s">
        <v>262</v>
      </c>
    </row>
    <row r="519" spans="2:51" s="13" customFormat="1" ht="11.25">
      <c r="B519" s="158"/>
      <c r="D519" s="151" t="s">
        <v>270</v>
      </c>
      <c r="E519" s="159" t="s">
        <v>1</v>
      </c>
      <c r="F519" s="160" t="s">
        <v>273</v>
      </c>
      <c r="H519" s="161">
        <v>1287</v>
      </c>
      <c r="I519" s="162"/>
      <c r="L519" s="158"/>
      <c r="M519" s="163"/>
      <c r="T519" s="164"/>
      <c r="AT519" s="159" t="s">
        <v>270</v>
      </c>
      <c r="AU519" s="159" t="s">
        <v>85</v>
      </c>
      <c r="AV519" s="13" t="s">
        <v>268</v>
      </c>
      <c r="AW519" s="13" t="s">
        <v>32</v>
      </c>
      <c r="AX519" s="13" t="s">
        <v>85</v>
      </c>
      <c r="AY519" s="159" t="s">
        <v>262</v>
      </c>
    </row>
    <row r="520" spans="2:65" s="1" customFormat="1" ht="24.2" customHeight="1">
      <c r="B520" s="32"/>
      <c r="C520" s="138" t="s">
        <v>1841</v>
      </c>
      <c r="D520" s="138" t="s">
        <v>264</v>
      </c>
      <c r="E520" s="139" t="s">
        <v>6129</v>
      </c>
      <c r="F520" s="140" t="s">
        <v>6130</v>
      </c>
      <c r="G520" s="141" t="s">
        <v>303</v>
      </c>
      <c r="H520" s="142">
        <v>40.02</v>
      </c>
      <c r="I520" s="143"/>
      <c r="J520" s="142">
        <f>ROUND(I520*H520,2)</f>
        <v>0</v>
      </c>
      <c r="K520" s="140" t="s">
        <v>1</v>
      </c>
      <c r="L520" s="32"/>
      <c r="M520" s="144" t="s">
        <v>1</v>
      </c>
      <c r="N520" s="145" t="s">
        <v>42</v>
      </c>
      <c r="P520" s="146">
        <f>O520*H520</f>
        <v>0</v>
      </c>
      <c r="Q520" s="146">
        <v>0</v>
      </c>
      <c r="R520" s="146">
        <f>Q520*H520</f>
        <v>0</v>
      </c>
      <c r="S520" s="146">
        <v>0</v>
      </c>
      <c r="T520" s="147">
        <f>S520*H520</f>
        <v>0</v>
      </c>
      <c r="AR520" s="148" t="s">
        <v>268</v>
      </c>
      <c r="AT520" s="148" t="s">
        <v>264</v>
      </c>
      <c r="AU520" s="148" t="s">
        <v>85</v>
      </c>
      <c r="AY520" s="17" t="s">
        <v>262</v>
      </c>
      <c r="BE520" s="149">
        <f>IF(N520="základní",J520,0)</f>
        <v>0</v>
      </c>
      <c r="BF520" s="149">
        <f>IF(N520="snížená",J520,0)</f>
        <v>0</v>
      </c>
      <c r="BG520" s="149">
        <f>IF(N520="zákl. přenesená",J520,0)</f>
        <v>0</v>
      </c>
      <c r="BH520" s="149">
        <f>IF(N520="sníž. přenesená",J520,0)</f>
        <v>0</v>
      </c>
      <c r="BI520" s="149">
        <f>IF(N520="nulová",J520,0)</f>
        <v>0</v>
      </c>
      <c r="BJ520" s="17" t="s">
        <v>85</v>
      </c>
      <c r="BK520" s="149">
        <f>ROUND(I520*H520,2)</f>
        <v>0</v>
      </c>
      <c r="BL520" s="17" t="s">
        <v>268</v>
      </c>
      <c r="BM520" s="148" t="s">
        <v>6668</v>
      </c>
    </row>
    <row r="521" spans="2:51" s="12" customFormat="1" ht="11.25">
      <c r="B521" s="150"/>
      <c r="D521" s="151" t="s">
        <v>270</v>
      </c>
      <c r="E521" s="152" t="s">
        <v>1</v>
      </c>
      <c r="F521" s="153" t="s">
        <v>6620</v>
      </c>
      <c r="H521" s="154">
        <v>40.02</v>
      </c>
      <c r="I521" s="155"/>
      <c r="L521" s="150"/>
      <c r="M521" s="156"/>
      <c r="T521" s="157"/>
      <c r="AT521" s="152" t="s">
        <v>270</v>
      </c>
      <c r="AU521" s="152" t="s">
        <v>85</v>
      </c>
      <c r="AV521" s="12" t="s">
        <v>87</v>
      </c>
      <c r="AW521" s="12" t="s">
        <v>32</v>
      </c>
      <c r="AX521" s="12" t="s">
        <v>77</v>
      </c>
      <c r="AY521" s="152" t="s">
        <v>262</v>
      </c>
    </row>
    <row r="522" spans="2:51" s="13" customFormat="1" ht="11.25">
      <c r="B522" s="158"/>
      <c r="D522" s="151" t="s">
        <v>270</v>
      </c>
      <c r="E522" s="159" t="s">
        <v>1</v>
      </c>
      <c r="F522" s="160" t="s">
        <v>273</v>
      </c>
      <c r="H522" s="161">
        <v>40.02</v>
      </c>
      <c r="I522" s="162"/>
      <c r="L522" s="158"/>
      <c r="M522" s="202"/>
      <c r="N522" s="203"/>
      <c r="O522" s="203"/>
      <c r="P522" s="203"/>
      <c r="Q522" s="203"/>
      <c r="R522" s="203"/>
      <c r="S522" s="203"/>
      <c r="T522" s="204"/>
      <c r="AT522" s="159" t="s">
        <v>270</v>
      </c>
      <c r="AU522" s="159" t="s">
        <v>85</v>
      </c>
      <c r="AV522" s="13" t="s">
        <v>268</v>
      </c>
      <c r="AW522" s="13" t="s">
        <v>32</v>
      </c>
      <c r="AX522" s="13" t="s">
        <v>85</v>
      </c>
      <c r="AY522" s="159" t="s">
        <v>262</v>
      </c>
    </row>
    <row r="523" spans="2:12" s="1" customFormat="1" ht="6.95" customHeight="1">
      <c r="B523" s="44"/>
      <c r="C523" s="45"/>
      <c r="D523" s="45"/>
      <c r="E523" s="45"/>
      <c r="F523" s="45"/>
      <c r="G523" s="45"/>
      <c r="H523" s="45"/>
      <c r="I523" s="45"/>
      <c r="J523" s="45"/>
      <c r="K523" s="45"/>
      <c r="L523" s="32"/>
    </row>
  </sheetData>
  <sheetProtection algorithmName="SHA-512" hashValue="z1obPmD3tl9UW4umqLwwc1dAlOhvBO4aVgoVeM3DqFb9RdrGg59fDOEFdvvy2lyokkiqI6mOFoFZsG0WjNv9rg==" saltValue="gHbBiRv6H8PuNSJji+E0uiaYJUy63wtJy5vz9jIqR7/VBeQL28KTFmDaKqcWnPictYPQuzHT/CO0HoAOsSqDPg==" spinCount="100000" sheet="1" objects="1" scenarios="1" formatColumns="0" formatRows="0" autoFilter="0"/>
  <autoFilter ref="C127:K522"/>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5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6669</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ROUND((SUM(BE124:BE154)),2)</f>
        <v>0</v>
      </c>
      <c r="I33" s="98">
        <v>0.21</v>
      </c>
      <c r="J33" s="86">
        <f>ROUND(((SUM(BE124:BE154))*I33),2)</f>
        <v>0</v>
      </c>
      <c r="L33" s="32"/>
    </row>
    <row r="34" spans="2:12" s="1" customFormat="1" ht="14.45" customHeight="1">
      <c r="B34" s="32"/>
      <c r="E34" s="27" t="s">
        <v>43</v>
      </c>
      <c r="F34" s="86">
        <f>ROUND((SUM(BF124:BF154)),2)</f>
        <v>0</v>
      </c>
      <c r="I34" s="98">
        <v>0.15</v>
      </c>
      <c r="J34" s="86">
        <f>ROUND(((SUM(BF124:BF154))*I34),2)</f>
        <v>0</v>
      </c>
      <c r="L34" s="32"/>
    </row>
    <row r="35" spans="2:12" s="1" customFormat="1" ht="14.45" customHeight="1" hidden="1">
      <c r="B35" s="32"/>
      <c r="E35" s="27" t="s">
        <v>44</v>
      </c>
      <c r="F35" s="86">
        <f>ROUND((SUM(BG124:BG154)),2)</f>
        <v>0</v>
      </c>
      <c r="I35" s="98">
        <v>0.21</v>
      </c>
      <c r="J35" s="86">
        <f>0</f>
        <v>0</v>
      </c>
      <c r="L35" s="32"/>
    </row>
    <row r="36" spans="2:12" s="1" customFormat="1" ht="14.45" customHeight="1" hidden="1">
      <c r="B36" s="32"/>
      <c r="E36" s="27" t="s">
        <v>45</v>
      </c>
      <c r="F36" s="86">
        <f>ROUND((SUM(BH124:BH154)),2)</f>
        <v>0</v>
      </c>
      <c r="I36" s="98">
        <v>0.15</v>
      </c>
      <c r="J36" s="86">
        <f>0</f>
        <v>0</v>
      </c>
      <c r="L36" s="32"/>
    </row>
    <row r="37" spans="2:12" s="1" customFormat="1" ht="14.45" customHeight="1" hidden="1">
      <c r="B37" s="32"/>
      <c r="E37" s="27" t="s">
        <v>46</v>
      </c>
      <c r="F37" s="86">
        <f>ROUND((SUM(BI124:BI154)),2)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VRN - Vedlejší rozpočtové náklady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6670</v>
      </c>
      <c r="E97" s="112"/>
      <c r="F97" s="112"/>
      <c r="G97" s="112"/>
      <c r="H97" s="112"/>
      <c r="I97" s="112"/>
      <c r="J97" s="113">
        <f>J125</f>
        <v>0</v>
      </c>
      <c r="L97" s="110"/>
    </row>
    <row r="98" spans="2:12" s="8" customFormat="1" ht="24.95" customHeight="1">
      <c r="B98" s="110"/>
      <c r="D98" s="111" t="s">
        <v>6669</v>
      </c>
      <c r="E98" s="112"/>
      <c r="F98" s="112"/>
      <c r="G98" s="112"/>
      <c r="H98" s="112"/>
      <c r="I98" s="112"/>
      <c r="J98" s="113">
        <f>J127</f>
        <v>0</v>
      </c>
      <c r="L98" s="110"/>
    </row>
    <row r="99" spans="2:12" s="9" customFormat="1" ht="19.9" customHeight="1">
      <c r="B99" s="114"/>
      <c r="D99" s="115" t="s">
        <v>6671</v>
      </c>
      <c r="E99" s="116"/>
      <c r="F99" s="116"/>
      <c r="G99" s="116"/>
      <c r="H99" s="116"/>
      <c r="I99" s="116"/>
      <c r="J99" s="117">
        <f>J128</f>
        <v>0</v>
      </c>
      <c r="L99" s="114"/>
    </row>
    <row r="100" spans="2:12" s="9" customFormat="1" ht="19.9" customHeight="1">
      <c r="B100" s="114"/>
      <c r="D100" s="115" t="s">
        <v>6672</v>
      </c>
      <c r="E100" s="116"/>
      <c r="F100" s="116"/>
      <c r="G100" s="116"/>
      <c r="H100" s="116"/>
      <c r="I100" s="116"/>
      <c r="J100" s="117">
        <f>J138</f>
        <v>0</v>
      </c>
      <c r="L100" s="114"/>
    </row>
    <row r="101" spans="2:12" s="9" customFormat="1" ht="19.9" customHeight="1">
      <c r="B101" s="114"/>
      <c r="D101" s="115" t="s">
        <v>6673</v>
      </c>
      <c r="E101" s="116"/>
      <c r="F101" s="116"/>
      <c r="G101" s="116"/>
      <c r="H101" s="116"/>
      <c r="I101" s="116"/>
      <c r="J101" s="117">
        <f>J144</f>
        <v>0</v>
      </c>
      <c r="L101" s="114"/>
    </row>
    <row r="102" spans="2:12" s="9" customFormat="1" ht="19.9" customHeight="1">
      <c r="B102" s="114"/>
      <c r="D102" s="115" t="s">
        <v>6674</v>
      </c>
      <c r="E102" s="116"/>
      <c r="F102" s="116"/>
      <c r="G102" s="116"/>
      <c r="H102" s="116"/>
      <c r="I102" s="116"/>
      <c r="J102" s="117">
        <f>J149</f>
        <v>0</v>
      </c>
      <c r="L102" s="114"/>
    </row>
    <row r="103" spans="2:12" s="9" customFormat="1" ht="19.9" customHeight="1">
      <c r="B103" s="114"/>
      <c r="D103" s="115" t="s">
        <v>6675</v>
      </c>
      <c r="E103" s="116"/>
      <c r="F103" s="116"/>
      <c r="G103" s="116"/>
      <c r="H103" s="116"/>
      <c r="I103" s="116"/>
      <c r="J103" s="117">
        <f>J151</f>
        <v>0</v>
      </c>
      <c r="L103" s="114"/>
    </row>
    <row r="104" spans="2:12" s="9" customFormat="1" ht="19.9" customHeight="1">
      <c r="B104" s="114"/>
      <c r="D104" s="115" t="s">
        <v>6676</v>
      </c>
      <c r="E104" s="116"/>
      <c r="F104" s="116"/>
      <c r="G104" s="116"/>
      <c r="H104" s="116"/>
      <c r="I104" s="116"/>
      <c r="J104" s="117">
        <f>J153</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VRN - Vedlejší rozpočtové náklady</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P125+P127</f>
        <v>0</v>
      </c>
      <c r="Q124" s="53"/>
      <c r="R124" s="123">
        <f>R125+R127</f>
        <v>0</v>
      </c>
      <c r="S124" s="53"/>
      <c r="T124" s="124">
        <f>T125+T127</f>
        <v>0</v>
      </c>
      <c r="AT124" s="17" t="s">
        <v>76</v>
      </c>
      <c r="AU124" s="17" t="s">
        <v>220</v>
      </c>
      <c r="BK124" s="125">
        <f>BK125+BK127</f>
        <v>0</v>
      </c>
    </row>
    <row r="125" spans="2:63" s="11" customFormat="1" ht="25.9" customHeight="1">
      <c r="B125" s="126"/>
      <c r="D125" s="127" t="s">
        <v>76</v>
      </c>
      <c r="E125" s="128" t="s">
        <v>6677</v>
      </c>
      <c r="F125" s="128" t="s">
        <v>6678</v>
      </c>
      <c r="I125" s="129"/>
      <c r="J125" s="130">
        <f>BK125</f>
        <v>0</v>
      </c>
      <c r="L125" s="126"/>
      <c r="M125" s="131"/>
      <c r="P125" s="132">
        <f>P126</f>
        <v>0</v>
      </c>
      <c r="R125" s="132">
        <f>R126</f>
        <v>0</v>
      </c>
      <c r="T125" s="133">
        <f>T126</f>
        <v>0</v>
      </c>
      <c r="AR125" s="127" t="s">
        <v>268</v>
      </c>
      <c r="AT125" s="134" t="s">
        <v>76</v>
      </c>
      <c r="AU125" s="134" t="s">
        <v>77</v>
      </c>
      <c r="AY125" s="127" t="s">
        <v>262</v>
      </c>
      <c r="BK125" s="135">
        <f>BK126</f>
        <v>0</v>
      </c>
    </row>
    <row r="126" spans="2:65" s="1" customFormat="1" ht="24.2" customHeight="1">
      <c r="B126" s="32"/>
      <c r="C126" s="138" t="s">
        <v>85</v>
      </c>
      <c r="D126" s="138" t="s">
        <v>264</v>
      </c>
      <c r="E126" s="139" t="s">
        <v>6679</v>
      </c>
      <c r="F126" s="140" t="s">
        <v>6680</v>
      </c>
      <c r="G126" s="141" t="s">
        <v>5134</v>
      </c>
      <c r="H126" s="142">
        <v>600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3507</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3507</v>
      </c>
      <c r="BM126" s="148" t="s">
        <v>6681</v>
      </c>
    </row>
    <row r="127" spans="2:63" s="11" customFormat="1" ht="25.9" customHeight="1">
      <c r="B127" s="126"/>
      <c r="D127" s="127" t="s">
        <v>76</v>
      </c>
      <c r="E127" s="128" t="s">
        <v>148</v>
      </c>
      <c r="F127" s="128" t="s">
        <v>149</v>
      </c>
      <c r="I127" s="129"/>
      <c r="J127" s="130">
        <f>BK127</f>
        <v>0</v>
      </c>
      <c r="L127" s="126"/>
      <c r="M127" s="131"/>
      <c r="P127" s="132">
        <f>P128+P138+P144+P149+P151+P153</f>
        <v>0</v>
      </c>
      <c r="R127" s="132">
        <f>R128+R138+R144+R149+R151+R153</f>
        <v>0</v>
      </c>
      <c r="T127" s="133">
        <f>T128+T138+T144+T149+T151+T153</f>
        <v>0</v>
      </c>
      <c r="AR127" s="127" t="s">
        <v>295</v>
      </c>
      <c r="AT127" s="134" t="s">
        <v>76</v>
      </c>
      <c r="AU127" s="134" t="s">
        <v>77</v>
      </c>
      <c r="AY127" s="127" t="s">
        <v>262</v>
      </c>
      <c r="BK127" s="135">
        <f>BK128+BK138+BK144+BK149+BK151+BK153</f>
        <v>0</v>
      </c>
    </row>
    <row r="128" spans="2:63" s="11" customFormat="1" ht="22.9" customHeight="1">
      <c r="B128" s="126"/>
      <c r="D128" s="127" t="s">
        <v>76</v>
      </c>
      <c r="E128" s="136" t="s">
        <v>6682</v>
      </c>
      <c r="F128" s="136" t="s">
        <v>6683</v>
      </c>
      <c r="I128" s="129"/>
      <c r="J128" s="137">
        <f>BK128</f>
        <v>0</v>
      </c>
      <c r="L128" s="126"/>
      <c r="M128" s="131"/>
      <c r="P128" s="132">
        <f>SUM(P129:P137)</f>
        <v>0</v>
      </c>
      <c r="R128" s="132">
        <f>SUM(R129:R137)</f>
        <v>0</v>
      </c>
      <c r="T128" s="133">
        <f>SUM(T129:T137)</f>
        <v>0</v>
      </c>
      <c r="AR128" s="127" t="s">
        <v>295</v>
      </c>
      <c r="AT128" s="134" t="s">
        <v>76</v>
      </c>
      <c r="AU128" s="134" t="s">
        <v>85</v>
      </c>
      <c r="AY128" s="127" t="s">
        <v>262</v>
      </c>
      <c r="BK128" s="135">
        <f>SUM(BK129:BK137)</f>
        <v>0</v>
      </c>
    </row>
    <row r="129" spans="2:65" s="1" customFormat="1" ht="16.5" customHeight="1">
      <c r="B129" s="32"/>
      <c r="C129" s="138" t="s">
        <v>87</v>
      </c>
      <c r="D129" s="138" t="s">
        <v>264</v>
      </c>
      <c r="E129" s="139" t="s">
        <v>6684</v>
      </c>
      <c r="F129" s="140" t="s">
        <v>6685</v>
      </c>
      <c r="G129" s="141" t="s">
        <v>2447</v>
      </c>
      <c r="H129" s="142">
        <v>1</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6686</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6686</v>
      </c>
      <c r="BM129" s="148" t="s">
        <v>6687</v>
      </c>
    </row>
    <row r="130" spans="2:65" s="1" customFormat="1" ht="16.5" customHeight="1">
      <c r="B130" s="32"/>
      <c r="C130" s="138" t="s">
        <v>103</v>
      </c>
      <c r="D130" s="138" t="s">
        <v>264</v>
      </c>
      <c r="E130" s="139" t="s">
        <v>6688</v>
      </c>
      <c r="F130" s="140" t="s">
        <v>6689</v>
      </c>
      <c r="G130" s="141" t="s">
        <v>2447</v>
      </c>
      <c r="H130" s="142">
        <v>1</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6686</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6686</v>
      </c>
      <c r="BM130" s="148" t="s">
        <v>6690</v>
      </c>
    </row>
    <row r="131" spans="2:47" s="1" customFormat="1" ht="19.5">
      <c r="B131" s="32"/>
      <c r="D131" s="151" t="s">
        <v>708</v>
      </c>
      <c r="F131" s="187" t="s">
        <v>6691</v>
      </c>
      <c r="I131" s="188"/>
      <c r="L131" s="32"/>
      <c r="M131" s="189"/>
      <c r="T131" s="56"/>
      <c r="AT131" s="17" t="s">
        <v>708</v>
      </c>
      <c r="AU131" s="17" t="s">
        <v>87</v>
      </c>
    </row>
    <row r="132" spans="2:65" s="1" customFormat="1" ht="16.5" customHeight="1">
      <c r="B132" s="32"/>
      <c r="C132" s="138" t="s">
        <v>268</v>
      </c>
      <c r="D132" s="138" t="s">
        <v>264</v>
      </c>
      <c r="E132" s="139" t="s">
        <v>6692</v>
      </c>
      <c r="F132" s="140" t="s">
        <v>6693</v>
      </c>
      <c r="G132" s="141" t="s">
        <v>2447</v>
      </c>
      <c r="H132" s="142">
        <v>1</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6686</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6686</v>
      </c>
      <c r="BM132" s="148" t="s">
        <v>6694</v>
      </c>
    </row>
    <row r="133" spans="2:47" s="1" customFormat="1" ht="19.5">
      <c r="B133" s="32"/>
      <c r="D133" s="151" t="s">
        <v>708</v>
      </c>
      <c r="F133" s="187" t="s">
        <v>6695</v>
      </c>
      <c r="I133" s="188"/>
      <c r="L133" s="32"/>
      <c r="M133" s="189"/>
      <c r="T133" s="56"/>
      <c r="AT133" s="17" t="s">
        <v>708</v>
      </c>
      <c r="AU133" s="17" t="s">
        <v>87</v>
      </c>
    </row>
    <row r="134" spans="2:65" s="1" customFormat="1" ht="16.5" customHeight="1">
      <c r="B134" s="32"/>
      <c r="C134" s="138" t="s">
        <v>295</v>
      </c>
      <c r="D134" s="138" t="s">
        <v>264</v>
      </c>
      <c r="E134" s="139" t="s">
        <v>6696</v>
      </c>
      <c r="F134" s="140" t="s">
        <v>6697</v>
      </c>
      <c r="G134" s="141" t="s">
        <v>2447</v>
      </c>
      <c r="H134" s="142">
        <v>1</v>
      </c>
      <c r="I134" s="143"/>
      <c r="J134" s="142">
        <f>ROUND(I134*H134,2)</f>
        <v>0</v>
      </c>
      <c r="K134" s="140" t="s">
        <v>267</v>
      </c>
      <c r="L134" s="32"/>
      <c r="M134" s="144" t="s">
        <v>1</v>
      </c>
      <c r="N134" s="145" t="s">
        <v>42</v>
      </c>
      <c r="P134" s="146">
        <f>O134*H134</f>
        <v>0</v>
      </c>
      <c r="Q134" s="146">
        <v>0</v>
      </c>
      <c r="R134" s="146">
        <f>Q134*H134</f>
        <v>0</v>
      </c>
      <c r="S134" s="146">
        <v>0</v>
      </c>
      <c r="T134" s="147">
        <f>S134*H134</f>
        <v>0</v>
      </c>
      <c r="AR134" s="148" t="s">
        <v>6686</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6686</v>
      </c>
      <c r="BM134" s="148" t="s">
        <v>6698</v>
      </c>
    </row>
    <row r="135" spans="2:47" s="1" customFormat="1" ht="39">
      <c r="B135" s="32"/>
      <c r="D135" s="151" t="s">
        <v>708</v>
      </c>
      <c r="F135" s="187" t="s">
        <v>6699</v>
      </c>
      <c r="I135" s="188"/>
      <c r="L135" s="32"/>
      <c r="M135" s="189"/>
      <c r="T135" s="56"/>
      <c r="AT135" s="17" t="s">
        <v>708</v>
      </c>
      <c r="AU135" s="17" t="s">
        <v>87</v>
      </c>
    </row>
    <row r="136" spans="2:65" s="1" customFormat="1" ht="16.5" customHeight="1">
      <c r="B136" s="32"/>
      <c r="C136" s="138" t="s">
        <v>312</v>
      </c>
      <c r="D136" s="138" t="s">
        <v>264</v>
      </c>
      <c r="E136" s="139" t="s">
        <v>6700</v>
      </c>
      <c r="F136" s="140" t="s">
        <v>6701</v>
      </c>
      <c r="G136" s="141" t="s">
        <v>2447</v>
      </c>
      <c r="H136" s="142">
        <v>1</v>
      </c>
      <c r="I136" s="143"/>
      <c r="J136" s="142">
        <f>ROUND(I136*H136,2)</f>
        <v>0</v>
      </c>
      <c r="K136" s="140" t="s">
        <v>267</v>
      </c>
      <c r="L136" s="32"/>
      <c r="M136" s="144" t="s">
        <v>1</v>
      </c>
      <c r="N136" s="145" t="s">
        <v>42</v>
      </c>
      <c r="P136" s="146">
        <f>O136*H136</f>
        <v>0</v>
      </c>
      <c r="Q136" s="146">
        <v>0</v>
      </c>
      <c r="R136" s="146">
        <f>Q136*H136</f>
        <v>0</v>
      </c>
      <c r="S136" s="146">
        <v>0</v>
      </c>
      <c r="T136" s="147">
        <f>S136*H136</f>
        <v>0</v>
      </c>
      <c r="AR136" s="148" t="s">
        <v>6686</v>
      </c>
      <c r="AT136" s="148" t="s">
        <v>264</v>
      </c>
      <c r="AU136" s="148" t="s">
        <v>87</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6686</v>
      </c>
      <c r="BM136" s="148" t="s">
        <v>6702</v>
      </c>
    </row>
    <row r="137" spans="2:47" s="1" customFormat="1" ht="68.25">
      <c r="B137" s="32"/>
      <c r="D137" s="151" t="s">
        <v>708</v>
      </c>
      <c r="F137" s="187" t="s">
        <v>6703</v>
      </c>
      <c r="I137" s="188"/>
      <c r="L137" s="32"/>
      <c r="M137" s="189"/>
      <c r="T137" s="56"/>
      <c r="AT137" s="17" t="s">
        <v>708</v>
      </c>
      <c r="AU137" s="17" t="s">
        <v>87</v>
      </c>
    </row>
    <row r="138" spans="2:63" s="11" customFormat="1" ht="22.9" customHeight="1">
      <c r="B138" s="126"/>
      <c r="D138" s="127" t="s">
        <v>76</v>
      </c>
      <c r="E138" s="136" t="s">
        <v>6704</v>
      </c>
      <c r="F138" s="136" t="s">
        <v>6705</v>
      </c>
      <c r="I138" s="129"/>
      <c r="J138" s="137">
        <f>BK138</f>
        <v>0</v>
      </c>
      <c r="L138" s="126"/>
      <c r="M138" s="131"/>
      <c r="P138" s="132">
        <f>SUM(P139:P143)</f>
        <v>0</v>
      </c>
      <c r="R138" s="132">
        <f>SUM(R139:R143)</f>
        <v>0</v>
      </c>
      <c r="T138" s="133">
        <f>SUM(T139:T143)</f>
        <v>0</v>
      </c>
      <c r="AR138" s="127" t="s">
        <v>295</v>
      </c>
      <c r="AT138" s="134" t="s">
        <v>76</v>
      </c>
      <c r="AU138" s="134" t="s">
        <v>85</v>
      </c>
      <c r="AY138" s="127" t="s">
        <v>262</v>
      </c>
      <c r="BK138" s="135">
        <f>SUM(BK139:BK143)</f>
        <v>0</v>
      </c>
    </row>
    <row r="139" spans="2:65" s="1" customFormat="1" ht="16.5" customHeight="1">
      <c r="B139" s="32"/>
      <c r="C139" s="138" t="s">
        <v>317</v>
      </c>
      <c r="D139" s="138" t="s">
        <v>264</v>
      </c>
      <c r="E139" s="139" t="s">
        <v>6706</v>
      </c>
      <c r="F139" s="140" t="s">
        <v>6705</v>
      </c>
      <c r="G139" s="141" t="s">
        <v>2447</v>
      </c>
      <c r="H139" s="142">
        <v>1</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6686</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6686</v>
      </c>
      <c r="BM139" s="148" t="s">
        <v>6707</v>
      </c>
    </row>
    <row r="140" spans="2:47" s="1" customFormat="1" ht="136.5">
      <c r="B140" s="32"/>
      <c r="D140" s="151" t="s">
        <v>708</v>
      </c>
      <c r="F140" s="187" t="s">
        <v>6708</v>
      </c>
      <c r="I140" s="188"/>
      <c r="L140" s="32"/>
      <c r="M140" s="189"/>
      <c r="T140" s="56"/>
      <c r="AT140" s="17" t="s">
        <v>708</v>
      </c>
      <c r="AU140" s="17" t="s">
        <v>87</v>
      </c>
    </row>
    <row r="141" spans="2:65" s="1" customFormat="1" ht="16.5" customHeight="1">
      <c r="B141" s="32"/>
      <c r="C141" s="138" t="s">
        <v>304</v>
      </c>
      <c r="D141" s="138" t="s">
        <v>264</v>
      </c>
      <c r="E141" s="139" t="s">
        <v>6709</v>
      </c>
      <c r="F141" s="140" t="s">
        <v>6710</v>
      </c>
      <c r="G141" s="141" t="s">
        <v>2447</v>
      </c>
      <c r="H141" s="142">
        <v>1</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6686</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6686</v>
      </c>
      <c r="BM141" s="148" t="s">
        <v>6711</v>
      </c>
    </row>
    <row r="142" spans="2:47" s="1" customFormat="1" ht="39">
      <c r="B142" s="32"/>
      <c r="D142" s="151" t="s">
        <v>708</v>
      </c>
      <c r="F142" s="187" t="s">
        <v>6712</v>
      </c>
      <c r="I142" s="188"/>
      <c r="L142" s="32"/>
      <c r="M142" s="189"/>
      <c r="T142" s="56"/>
      <c r="AT142" s="17" t="s">
        <v>708</v>
      </c>
      <c r="AU142" s="17" t="s">
        <v>87</v>
      </c>
    </row>
    <row r="143" spans="2:65" s="1" customFormat="1" ht="16.5" customHeight="1">
      <c r="B143" s="32"/>
      <c r="C143" s="138" t="s">
        <v>325</v>
      </c>
      <c r="D143" s="138" t="s">
        <v>264</v>
      </c>
      <c r="E143" s="139" t="s">
        <v>6713</v>
      </c>
      <c r="F143" s="140" t="s">
        <v>6714</v>
      </c>
      <c r="G143" s="141" t="s">
        <v>2447</v>
      </c>
      <c r="H143" s="142">
        <v>1</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6686</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6686</v>
      </c>
      <c r="BM143" s="148" t="s">
        <v>6715</v>
      </c>
    </row>
    <row r="144" spans="2:63" s="11" customFormat="1" ht="22.9" customHeight="1">
      <c r="B144" s="126"/>
      <c r="D144" s="127" t="s">
        <v>76</v>
      </c>
      <c r="E144" s="136" t="s">
        <v>6716</v>
      </c>
      <c r="F144" s="136" t="s">
        <v>6717</v>
      </c>
      <c r="I144" s="129"/>
      <c r="J144" s="137">
        <f>BK144</f>
        <v>0</v>
      </c>
      <c r="L144" s="126"/>
      <c r="M144" s="131"/>
      <c r="P144" s="132">
        <f>SUM(P145:P148)</f>
        <v>0</v>
      </c>
      <c r="R144" s="132">
        <f>SUM(R145:R148)</f>
        <v>0</v>
      </c>
      <c r="T144" s="133">
        <f>SUM(T145:T148)</f>
        <v>0</v>
      </c>
      <c r="AR144" s="127" t="s">
        <v>295</v>
      </c>
      <c r="AT144" s="134" t="s">
        <v>76</v>
      </c>
      <c r="AU144" s="134" t="s">
        <v>85</v>
      </c>
      <c r="AY144" s="127" t="s">
        <v>262</v>
      </c>
      <c r="BK144" s="135">
        <f>SUM(BK145:BK148)</f>
        <v>0</v>
      </c>
    </row>
    <row r="145" spans="2:65" s="1" customFormat="1" ht="16.5" customHeight="1">
      <c r="B145" s="32"/>
      <c r="C145" s="138" t="s">
        <v>342</v>
      </c>
      <c r="D145" s="138" t="s">
        <v>264</v>
      </c>
      <c r="E145" s="139" t="s">
        <v>6718</v>
      </c>
      <c r="F145" s="140" t="s">
        <v>6717</v>
      </c>
      <c r="G145" s="141" t="s">
        <v>2447</v>
      </c>
      <c r="H145" s="142">
        <v>1</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6686</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6686</v>
      </c>
      <c r="BM145" s="148" t="s">
        <v>6719</v>
      </c>
    </row>
    <row r="146" spans="2:65" s="1" customFormat="1" ht="16.5" customHeight="1">
      <c r="B146" s="32"/>
      <c r="C146" s="138" t="s">
        <v>347</v>
      </c>
      <c r="D146" s="138" t="s">
        <v>264</v>
      </c>
      <c r="E146" s="139" t="s">
        <v>6720</v>
      </c>
      <c r="F146" s="140" t="s">
        <v>6721</v>
      </c>
      <c r="G146" s="141" t="s">
        <v>6722</v>
      </c>
      <c r="H146" s="142">
        <v>1</v>
      </c>
      <c r="I146" s="143"/>
      <c r="J146" s="142">
        <f>ROUND(I146*H146,2)</f>
        <v>0</v>
      </c>
      <c r="K146" s="140" t="s">
        <v>267</v>
      </c>
      <c r="L146" s="32"/>
      <c r="M146" s="144" t="s">
        <v>1</v>
      </c>
      <c r="N146" s="145" t="s">
        <v>42</v>
      </c>
      <c r="P146" s="146">
        <f>O146*H146</f>
        <v>0</v>
      </c>
      <c r="Q146" s="146">
        <v>0</v>
      </c>
      <c r="R146" s="146">
        <f>Q146*H146</f>
        <v>0</v>
      </c>
      <c r="S146" s="146">
        <v>0</v>
      </c>
      <c r="T146" s="147">
        <f>S146*H146</f>
        <v>0</v>
      </c>
      <c r="AR146" s="148" t="s">
        <v>6686</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6686</v>
      </c>
      <c r="BM146" s="148" t="s">
        <v>6723</v>
      </c>
    </row>
    <row r="147" spans="2:65" s="1" customFormat="1" ht="16.5" customHeight="1">
      <c r="B147" s="32"/>
      <c r="C147" s="138" t="s">
        <v>351</v>
      </c>
      <c r="D147" s="138" t="s">
        <v>264</v>
      </c>
      <c r="E147" s="139" t="s">
        <v>6724</v>
      </c>
      <c r="F147" s="140" t="s">
        <v>6725</v>
      </c>
      <c r="G147" s="141" t="s">
        <v>2447</v>
      </c>
      <c r="H147" s="142">
        <v>1</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6686</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6686</v>
      </c>
      <c r="BM147" s="148" t="s">
        <v>6726</v>
      </c>
    </row>
    <row r="148" spans="2:65" s="1" customFormat="1" ht="16.5" customHeight="1">
      <c r="B148" s="32"/>
      <c r="C148" s="138" t="s">
        <v>376</v>
      </c>
      <c r="D148" s="138" t="s">
        <v>264</v>
      </c>
      <c r="E148" s="139" t="s">
        <v>6727</v>
      </c>
      <c r="F148" s="140" t="s">
        <v>6728</v>
      </c>
      <c r="G148" s="141" t="s">
        <v>6722</v>
      </c>
      <c r="H148" s="142">
        <v>1</v>
      </c>
      <c r="I148" s="143"/>
      <c r="J148" s="142">
        <f>ROUND(I148*H148,2)</f>
        <v>0</v>
      </c>
      <c r="K148" s="140" t="s">
        <v>267</v>
      </c>
      <c r="L148" s="32"/>
      <c r="M148" s="144" t="s">
        <v>1</v>
      </c>
      <c r="N148" s="145" t="s">
        <v>42</v>
      </c>
      <c r="P148" s="146">
        <f>O148*H148</f>
        <v>0</v>
      </c>
      <c r="Q148" s="146">
        <v>0</v>
      </c>
      <c r="R148" s="146">
        <f>Q148*H148</f>
        <v>0</v>
      </c>
      <c r="S148" s="146">
        <v>0</v>
      </c>
      <c r="T148" s="147">
        <f>S148*H148</f>
        <v>0</v>
      </c>
      <c r="AR148" s="148" t="s">
        <v>6686</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6686</v>
      </c>
      <c r="BM148" s="148" t="s">
        <v>6729</v>
      </c>
    </row>
    <row r="149" spans="2:63" s="11" customFormat="1" ht="22.9" customHeight="1">
      <c r="B149" s="126"/>
      <c r="D149" s="127" t="s">
        <v>76</v>
      </c>
      <c r="E149" s="136" t="s">
        <v>6730</v>
      </c>
      <c r="F149" s="136" t="s">
        <v>6731</v>
      </c>
      <c r="I149" s="129"/>
      <c r="J149" s="137">
        <f>BK149</f>
        <v>0</v>
      </c>
      <c r="L149" s="126"/>
      <c r="M149" s="131"/>
      <c r="P149" s="132">
        <f>P150</f>
        <v>0</v>
      </c>
      <c r="R149" s="132">
        <f>R150</f>
        <v>0</v>
      </c>
      <c r="T149" s="133">
        <f>T150</f>
        <v>0</v>
      </c>
      <c r="AR149" s="127" t="s">
        <v>295</v>
      </c>
      <c r="AT149" s="134" t="s">
        <v>76</v>
      </c>
      <c r="AU149" s="134" t="s">
        <v>85</v>
      </c>
      <c r="AY149" s="127" t="s">
        <v>262</v>
      </c>
      <c r="BK149" s="135">
        <f>BK150</f>
        <v>0</v>
      </c>
    </row>
    <row r="150" spans="2:65" s="1" customFormat="1" ht="16.5" customHeight="1">
      <c r="B150" s="32"/>
      <c r="C150" s="138" t="s">
        <v>355</v>
      </c>
      <c r="D150" s="138" t="s">
        <v>264</v>
      </c>
      <c r="E150" s="139" t="s">
        <v>6732</v>
      </c>
      <c r="F150" s="140" t="s">
        <v>6731</v>
      </c>
      <c r="G150" s="141" t="s">
        <v>2447</v>
      </c>
      <c r="H150" s="142">
        <v>1</v>
      </c>
      <c r="I150" s="143"/>
      <c r="J150" s="142">
        <f>ROUND(I150*H150,2)</f>
        <v>0</v>
      </c>
      <c r="K150" s="140" t="s">
        <v>267</v>
      </c>
      <c r="L150" s="32"/>
      <c r="M150" s="144" t="s">
        <v>1</v>
      </c>
      <c r="N150" s="145" t="s">
        <v>42</v>
      </c>
      <c r="P150" s="146">
        <f>O150*H150</f>
        <v>0</v>
      </c>
      <c r="Q150" s="146">
        <v>0</v>
      </c>
      <c r="R150" s="146">
        <f>Q150*H150</f>
        <v>0</v>
      </c>
      <c r="S150" s="146">
        <v>0</v>
      </c>
      <c r="T150" s="147">
        <f>S150*H150</f>
        <v>0</v>
      </c>
      <c r="AR150" s="148" t="s">
        <v>6686</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6686</v>
      </c>
      <c r="BM150" s="148" t="s">
        <v>6733</v>
      </c>
    </row>
    <row r="151" spans="2:63" s="11" customFormat="1" ht="22.9" customHeight="1">
      <c r="B151" s="126"/>
      <c r="D151" s="127" t="s">
        <v>76</v>
      </c>
      <c r="E151" s="136" t="s">
        <v>6734</v>
      </c>
      <c r="F151" s="136" t="s">
        <v>6735</v>
      </c>
      <c r="I151" s="129"/>
      <c r="J151" s="137">
        <f>BK151</f>
        <v>0</v>
      </c>
      <c r="L151" s="126"/>
      <c r="M151" s="131"/>
      <c r="P151" s="132">
        <f>P152</f>
        <v>0</v>
      </c>
      <c r="R151" s="132">
        <f>R152</f>
        <v>0</v>
      </c>
      <c r="T151" s="133">
        <f>T152</f>
        <v>0</v>
      </c>
      <c r="AR151" s="127" t="s">
        <v>295</v>
      </c>
      <c r="AT151" s="134" t="s">
        <v>76</v>
      </c>
      <c r="AU151" s="134" t="s">
        <v>85</v>
      </c>
      <c r="AY151" s="127" t="s">
        <v>262</v>
      </c>
      <c r="BK151" s="135">
        <f>BK152</f>
        <v>0</v>
      </c>
    </row>
    <row r="152" spans="2:65" s="1" customFormat="1" ht="16.5" customHeight="1">
      <c r="B152" s="32"/>
      <c r="C152" s="138" t="s">
        <v>359</v>
      </c>
      <c r="D152" s="138" t="s">
        <v>264</v>
      </c>
      <c r="E152" s="139" t="s">
        <v>6736</v>
      </c>
      <c r="F152" s="140" t="s">
        <v>6735</v>
      </c>
      <c r="G152" s="141" t="s">
        <v>2447</v>
      </c>
      <c r="H152" s="142">
        <v>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6686</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6686</v>
      </c>
      <c r="BM152" s="148" t="s">
        <v>6737</v>
      </c>
    </row>
    <row r="153" spans="2:63" s="11" customFormat="1" ht="22.9" customHeight="1">
      <c r="B153" s="126"/>
      <c r="D153" s="127" t="s">
        <v>76</v>
      </c>
      <c r="E153" s="136" t="s">
        <v>6738</v>
      </c>
      <c r="F153" s="136" t="s">
        <v>4436</v>
      </c>
      <c r="I153" s="129"/>
      <c r="J153" s="137">
        <f>BK153</f>
        <v>0</v>
      </c>
      <c r="L153" s="126"/>
      <c r="M153" s="131"/>
      <c r="P153" s="132">
        <f>P154</f>
        <v>0</v>
      </c>
      <c r="R153" s="132">
        <f>R154</f>
        <v>0</v>
      </c>
      <c r="T153" s="133">
        <f>T154</f>
        <v>0</v>
      </c>
      <c r="AR153" s="127" t="s">
        <v>295</v>
      </c>
      <c r="AT153" s="134" t="s">
        <v>76</v>
      </c>
      <c r="AU153" s="134" t="s">
        <v>85</v>
      </c>
      <c r="AY153" s="127" t="s">
        <v>262</v>
      </c>
      <c r="BK153" s="135">
        <f>BK154</f>
        <v>0</v>
      </c>
    </row>
    <row r="154" spans="2:65" s="1" customFormat="1" ht="16.5" customHeight="1">
      <c r="B154" s="32"/>
      <c r="C154" s="138" t="s">
        <v>9</v>
      </c>
      <c r="D154" s="138" t="s">
        <v>264</v>
      </c>
      <c r="E154" s="139" t="s">
        <v>6739</v>
      </c>
      <c r="F154" s="140" t="s">
        <v>4436</v>
      </c>
      <c r="G154" s="141" t="s">
        <v>2447</v>
      </c>
      <c r="H154" s="142">
        <v>1</v>
      </c>
      <c r="I154" s="143"/>
      <c r="J154" s="142">
        <f>ROUND(I154*H154,2)</f>
        <v>0</v>
      </c>
      <c r="K154" s="140" t="s">
        <v>267</v>
      </c>
      <c r="L154" s="32"/>
      <c r="M154" s="193" t="s">
        <v>1</v>
      </c>
      <c r="N154" s="194" t="s">
        <v>42</v>
      </c>
      <c r="O154" s="191"/>
      <c r="P154" s="195">
        <f>O154*H154</f>
        <v>0</v>
      </c>
      <c r="Q154" s="195">
        <v>0</v>
      </c>
      <c r="R154" s="195">
        <f>Q154*H154</f>
        <v>0</v>
      </c>
      <c r="S154" s="195">
        <v>0</v>
      </c>
      <c r="T154" s="196">
        <f>S154*H154</f>
        <v>0</v>
      </c>
      <c r="AR154" s="148" t="s">
        <v>6686</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6686</v>
      </c>
      <c r="BM154" s="148" t="s">
        <v>6740</v>
      </c>
    </row>
    <row r="155" spans="2:12" s="1" customFormat="1" ht="6.95" customHeight="1">
      <c r="B155" s="44"/>
      <c r="C155" s="45"/>
      <c r="D155" s="45"/>
      <c r="E155" s="45"/>
      <c r="F155" s="45"/>
      <c r="G155" s="45"/>
      <c r="H155" s="45"/>
      <c r="I155" s="45"/>
      <c r="J155" s="45"/>
      <c r="K155" s="45"/>
      <c r="L155" s="32"/>
    </row>
  </sheetData>
  <sheetProtection algorithmName="SHA-512" hashValue="eZs+mNpibYQ+12IblcziIqQDji2BtRLGnLEYrffEsIDKcmgu2W2YvUKQgnOEVz9H1JiCE4XdoeWRuGIJep3KDQ==" saltValue="d30tX2OkeuW9mYdvERw055ZMy+ueK5T0Ceq136k19PW0GfSaqrZ55Efh7kIH+Q2peNLiAyUEKxRGl5cQ3xrxwg==" spinCount="100000" sheet="1" objects="1" scenarios="1" formatColumns="0" formatRows="0" autoFilter="0"/>
  <autoFilter ref="C123:K15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BM2235"/>
  <sheetViews>
    <sheetView showGridLines="0" workbookViewId="0" topLeftCell="A559">
      <selection activeCell="H578" sqref="H57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1"/>
      <c r="M2" s="241"/>
      <c r="N2" s="241"/>
      <c r="O2" s="241"/>
      <c r="P2" s="241"/>
      <c r="Q2" s="241"/>
      <c r="R2" s="241"/>
      <c r="S2" s="241"/>
      <c r="T2" s="241"/>
      <c r="U2" s="241"/>
      <c r="V2" s="241"/>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56" t="str">
        <f>'Rekapitulace stavby'!K6</f>
        <v>Novostavba knihovny Antonína Marka v Turnově</v>
      </c>
      <c r="F7" s="257"/>
      <c r="G7" s="257"/>
      <c r="H7" s="257"/>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13" t="s">
        <v>167</v>
      </c>
      <c r="F9" s="258"/>
      <c r="G9" s="258"/>
      <c r="H9" s="258"/>
      <c r="L9" s="32"/>
      <c r="AZ9" s="93" t="s">
        <v>168</v>
      </c>
      <c r="BA9" s="93" t="s">
        <v>1</v>
      </c>
      <c r="BB9" s="93" t="s">
        <v>152</v>
      </c>
      <c r="BC9" s="93" t="s">
        <v>169</v>
      </c>
      <c r="BD9" s="93" t="s">
        <v>103</v>
      </c>
    </row>
    <row r="10" spans="2:56" s="1" customFormat="1" ht="11.25">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25. 10. 2023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59" t="str">
        <f>'Rekapitulace stavby'!E14</f>
        <v>Vyplň údaj</v>
      </c>
      <c r="F18" s="240"/>
      <c r="G18" s="240"/>
      <c r="H18" s="240"/>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45" t="s">
        <v>210</v>
      </c>
      <c r="F27" s="245"/>
      <c r="G27" s="245"/>
      <c r="H27" s="245"/>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ROUND((SUM(BE142:BE2234)),2)</f>
        <v>0</v>
      </c>
      <c r="I33" s="98">
        <v>0.21</v>
      </c>
      <c r="J33" s="86">
        <f>ROUND(((SUM(BE142:BE2234))*I33),2)</f>
        <v>0</v>
      </c>
      <c r="L33" s="32"/>
    </row>
    <row r="34" spans="2:12" s="1" customFormat="1" ht="14.45" customHeight="1">
      <c r="B34" s="32"/>
      <c r="E34" s="27" t="s">
        <v>43</v>
      </c>
      <c r="F34" s="86">
        <f>ROUND((SUM(BF142:BF2234)),2)</f>
        <v>0</v>
      </c>
      <c r="I34" s="98">
        <v>0.15</v>
      </c>
      <c r="J34" s="86">
        <f>ROUND(((SUM(BF142:BF2234))*I34),2)</f>
        <v>0</v>
      </c>
      <c r="L34" s="32"/>
    </row>
    <row r="35" spans="2:12" s="1" customFormat="1" ht="14.45" customHeight="1" hidden="1">
      <c r="B35" s="32"/>
      <c r="E35" s="27" t="s">
        <v>44</v>
      </c>
      <c r="F35" s="86">
        <f>ROUND((SUM(BG142:BG2234)),2)</f>
        <v>0</v>
      </c>
      <c r="I35" s="98">
        <v>0.21</v>
      </c>
      <c r="J35" s="86">
        <f>0</f>
        <v>0</v>
      </c>
      <c r="L35" s="32"/>
    </row>
    <row r="36" spans="2:12" s="1" customFormat="1" ht="14.45" customHeight="1" hidden="1">
      <c r="B36" s="32"/>
      <c r="E36" s="27" t="s">
        <v>45</v>
      </c>
      <c r="F36" s="86">
        <f>ROUND((SUM(BH142:BH2234)),2)</f>
        <v>0</v>
      </c>
      <c r="I36" s="98">
        <v>0.15</v>
      </c>
      <c r="J36" s="86">
        <f>0</f>
        <v>0</v>
      </c>
      <c r="L36" s="32"/>
    </row>
    <row r="37" spans="2:12" s="1" customFormat="1" ht="14.45" customHeight="1" hidden="1">
      <c r="B37" s="32"/>
      <c r="E37" s="27" t="s">
        <v>46</v>
      </c>
      <c r="F37" s="86">
        <f>ROUND((SUM(BI142:BI2234)),2)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ASŘ - Architektonicko-stavební část</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J173</f>
        <v>0</v>
      </c>
      <c r="L99" s="114"/>
    </row>
    <row r="100" spans="2:12" s="9" customFormat="1" ht="19.9" customHeight="1">
      <c r="B100" s="114"/>
      <c r="D100" s="115" t="s">
        <v>224</v>
      </c>
      <c r="E100" s="116"/>
      <c r="F100" s="116"/>
      <c r="G100" s="116"/>
      <c r="H100" s="116"/>
      <c r="I100" s="116"/>
      <c r="J100" s="117">
        <f>J192</f>
        <v>0</v>
      </c>
      <c r="L100" s="114"/>
    </row>
    <row r="101" spans="2:12" s="9" customFormat="1" ht="19.9" customHeight="1">
      <c r="B101" s="114"/>
      <c r="D101" s="115" t="s">
        <v>225</v>
      </c>
      <c r="E101" s="116"/>
      <c r="F101" s="116"/>
      <c r="G101" s="116"/>
      <c r="H101" s="116"/>
      <c r="I101" s="116"/>
      <c r="J101" s="117">
        <f>J547</f>
        <v>0</v>
      </c>
      <c r="L101" s="114"/>
    </row>
    <row r="102" spans="2:12" s="9" customFormat="1" ht="19.9" customHeight="1">
      <c r="B102" s="114"/>
      <c r="D102" s="115" t="s">
        <v>226</v>
      </c>
      <c r="E102" s="116"/>
      <c r="F102" s="116"/>
      <c r="G102" s="116"/>
      <c r="H102" s="116"/>
      <c r="I102" s="116"/>
      <c r="J102" s="117">
        <f>J608</f>
        <v>0</v>
      </c>
      <c r="L102" s="114"/>
    </row>
    <row r="103" spans="2:12" s="8" customFormat="1" ht="24.95" customHeight="1">
      <c r="B103" s="110"/>
      <c r="D103" s="111" t="s">
        <v>227</v>
      </c>
      <c r="E103" s="112"/>
      <c r="F103" s="112"/>
      <c r="G103" s="112"/>
      <c r="H103" s="112"/>
      <c r="I103" s="112"/>
      <c r="J103" s="113">
        <f>J610</f>
        <v>0</v>
      </c>
      <c r="L103" s="110"/>
    </row>
    <row r="104" spans="2:12" s="9" customFormat="1" ht="19.9" customHeight="1">
      <c r="B104" s="114"/>
      <c r="D104" s="115" t="s">
        <v>228</v>
      </c>
      <c r="E104" s="116"/>
      <c r="F104" s="116"/>
      <c r="G104" s="116"/>
      <c r="H104" s="116"/>
      <c r="I104" s="116"/>
      <c r="J104" s="117">
        <f>J611</f>
        <v>0</v>
      </c>
      <c r="L104" s="114"/>
    </row>
    <row r="105" spans="2:12" s="9" customFormat="1" ht="19.9" customHeight="1">
      <c r="B105" s="114"/>
      <c r="D105" s="115" t="s">
        <v>229</v>
      </c>
      <c r="E105" s="116"/>
      <c r="F105" s="116"/>
      <c r="G105" s="116"/>
      <c r="H105" s="116"/>
      <c r="I105" s="116"/>
      <c r="J105" s="117">
        <f>J633</f>
        <v>0</v>
      </c>
      <c r="L105" s="114"/>
    </row>
    <row r="106" spans="2:12" s="9" customFormat="1" ht="19.9" customHeight="1">
      <c r="B106" s="114"/>
      <c r="D106" s="115" t="s">
        <v>230</v>
      </c>
      <c r="E106" s="116"/>
      <c r="F106" s="116"/>
      <c r="G106" s="116"/>
      <c r="H106" s="116"/>
      <c r="I106" s="116"/>
      <c r="J106" s="117">
        <f>J802</f>
        <v>0</v>
      </c>
      <c r="L106" s="114"/>
    </row>
    <row r="107" spans="2:12" s="9" customFormat="1" ht="19.9" customHeight="1">
      <c r="B107" s="114"/>
      <c r="D107" s="115" t="s">
        <v>231</v>
      </c>
      <c r="E107" s="116"/>
      <c r="F107" s="116"/>
      <c r="G107" s="116"/>
      <c r="H107" s="116"/>
      <c r="I107" s="116"/>
      <c r="J107" s="117">
        <f>J965</f>
        <v>0</v>
      </c>
      <c r="L107" s="114"/>
    </row>
    <row r="108" spans="2:12" s="9" customFormat="1" ht="19.9" customHeight="1">
      <c r="B108" s="114"/>
      <c r="D108" s="115" t="s">
        <v>232</v>
      </c>
      <c r="E108" s="116"/>
      <c r="F108" s="116"/>
      <c r="G108" s="116"/>
      <c r="H108" s="116"/>
      <c r="I108" s="116"/>
      <c r="J108" s="117">
        <f>J972</f>
        <v>0</v>
      </c>
      <c r="L108" s="114"/>
    </row>
    <row r="109" spans="2:12" s="9" customFormat="1" ht="19.9" customHeight="1">
      <c r="B109" s="114"/>
      <c r="D109" s="115" t="s">
        <v>233</v>
      </c>
      <c r="E109" s="116"/>
      <c r="F109" s="116"/>
      <c r="G109" s="116"/>
      <c r="H109" s="116"/>
      <c r="I109" s="116"/>
      <c r="J109" s="117">
        <f>J995</f>
        <v>0</v>
      </c>
      <c r="L109" s="114"/>
    </row>
    <row r="110" spans="2:12" s="9" customFormat="1" ht="19.9" customHeight="1">
      <c r="B110" s="114"/>
      <c r="D110" s="115" t="s">
        <v>234</v>
      </c>
      <c r="E110" s="116"/>
      <c r="F110" s="116"/>
      <c r="G110" s="116"/>
      <c r="H110" s="116"/>
      <c r="I110" s="116"/>
      <c r="J110" s="117">
        <f>J1296</f>
        <v>0</v>
      </c>
      <c r="L110" s="114"/>
    </row>
    <row r="111" spans="2:12" s="9" customFormat="1" ht="19.9" customHeight="1">
      <c r="B111" s="114"/>
      <c r="D111" s="115" t="s">
        <v>235</v>
      </c>
      <c r="E111" s="116"/>
      <c r="F111" s="116"/>
      <c r="G111" s="116"/>
      <c r="H111" s="116"/>
      <c r="I111" s="116"/>
      <c r="J111" s="117">
        <f>J1339</f>
        <v>0</v>
      </c>
      <c r="L111" s="114"/>
    </row>
    <row r="112" spans="2:12" s="9" customFormat="1" ht="19.9" customHeight="1">
      <c r="B112" s="114"/>
      <c r="D112" s="115" t="s">
        <v>236</v>
      </c>
      <c r="E112" s="116"/>
      <c r="F112" s="116"/>
      <c r="G112" s="116"/>
      <c r="H112" s="116"/>
      <c r="I112" s="116"/>
      <c r="J112" s="117">
        <f>J1485</f>
        <v>0</v>
      </c>
      <c r="L112" s="114"/>
    </row>
    <row r="113" spans="2:12" s="9" customFormat="1" ht="19.9" customHeight="1">
      <c r="B113" s="114"/>
      <c r="D113" s="115" t="s">
        <v>237</v>
      </c>
      <c r="E113" s="116"/>
      <c r="F113" s="116"/>
      <c r="G113" s="116"/>
      <c r="H113" s="116"/>
      <c r="I113" s="116"/>
      <c r="J113" s="117">
        <f>J1773</f>
        <v>0</v>
      </c>
      <c r="L113" s="114"/>
    </row>
    <row r="114" spans="2:12" s="9" customFormat="1" ht="19.9" customHeight="1">
      <c r="B114" s="114"/>
      <c r="D114" s="115" t="s">
        <v>238</v>
      </c>
      <c r="E114" s="116"/>
      <c r="F114" s="116"/>
      <c r="G114" s="116"/>
      <c r="H114" s="116"/>
      <c r="I114" s="116"/>
      <c r="J114" s="117">
        <f>J1847</f>
        <v>0</v>
      </c>
      <c r="L114" s="114"/>
    </row>
    <row r="115" spans="2:12" s="9" customFormat="1" ht="19.9" customHeight="1">
      <c r="B115" s="114"/>
      <c r="D115" s="115" t="s">
        <v>239</v>
      </c>
      <c r="E115" s="116"/>
      <c r="F115" s="116"/>
      <c r="G115" s="116"/>
      <c r="H115" s="116"/>
      <c r="I115" s="116"/>
      <c r="J115" s="117">
        <f>J1897</f>
        <v>0</v>
      </c>
      <c r="L115" s="114"/>
    </row>
    <row r="116" spans="2:12" s="9" customFormat="1" ht="19.9" customHeight="1">
      <c r="B116" s="114"/>
      <c r="D116" s="115" t="s">
        <v>240</v>
      </c>
      <c r="E116" s="116"/>
      <c r="F116" s="116"/>
      <c r="G116" s="116"/>
      <c r="H116" s="116"/>
      <c r="I116" s="116"/>
      <c r="J116" s="117">
        <f>J1933</f>
        <v>0</v>
      </c>
      <c r="L116" s="114"/>
    </row>
    <row r="117" spans="2:12" s="9" customFormat="1" ht="19.9" customHeight="1">
      <c r="B117" s="114"/>
      <c r="D117" s="115" t="s">
        <v>241</v>
      </c>
      <c r="E117" s="116"/>
      <c r="F117" s="116"/>
      <c r="G117" s="116"/>
      <c r="H117" s="116"/>
      <c r="I117" s="116"/>
      <c r="J117" s="117">
        <f>J1969</f>
        <v>0</v>
      </c>
      <c r="L117" s="114"/>
    </row>
    <row r="118" spans="2:12" s="9" customFormat="1" ht="19.9" customHeight="1">
      <c r="B118" s="114"/>
      <c r="D118" s="115" t="s">
        <v>242</v>
      </c>
      <c r="E118" s="116"/>
      <c r="F118" s="116"/>
      <c r="G118" s="116"/>
      <c r="H118" s="116"/>
      <c r="I118" s="116"/>
      <c r="J118" s="117">
        <f>J2015</f>
        <v>0</v>
      </c>
      <c r="L118" s="114"/>
    </row>
    <row r="119" spans="2:12" s="9" customFormat="1" ht="19.9" customHeight="1">
      <c r="B119" s="114"/>
      <c r="D119" s="115" t="s">
        <v>243</v>
      </c>
      <c r="E119" s="116"/>
      <c r="F119" s="116"/>
      <c r="G119" s="116"/>
      <c r="H119" s="116"/>
      <c r="I119" s="116"/>
      <c r="J119" s="117">
        <f>J2099</f>
        <v>0</v>
      </c>
      <c r="L119" s="114"/>
    </row>
    <row r="120" spans="2:12" s="9" customFormat="1" ht="19.9" customHeight="1">
      <c r="B120" s="114"/>
      <c r="D120" s="115" t="s">
        <v>244</v>
      </c>
      <c r="E120" s="116"/>
      <c r="F120" s="116"/>
      <c r="G120" s="116"/>
      <c r="H120" s="116"/>
      <c r="I120" s="116"/>
      <c r="J120" s="117">
        <f>J2226</f>
        <v>0</v>
      </c>
      <c r="L120" s="114"/>
    </row>
    <row r="121" spans="2:12" s="8" customFormat="1" ht="24.95" customHeight="1">
      <c r="B121" s="110"/>
      <c r="D121" s="111" t="s">
        <v>245</v>
      </c>
      <c r="E121" s="112"/>
      <c r="F121" s="112"/>
      <c r="G121" s="112"/>
      <c r="H121" s="112"/>
      <c r="I121" s="112"/>
      <c r="J121" s="113">
        <f>J2231</f>
        <v>0</v>
      </c>
      <c r="L121" s="110"/>
    </row>
    <row r="122" spans="2:12" s="9" customFormat="1" ht="19.9" customHeight="1">
      <c r="B122" s="114"/>
      <c r="D122" s="115" t="s">
        <v>246</v>
      </c>
      <c r="E122" s="116"/>
      <c r="F122" s="116"/>
      <c r="G122" s="116"/>
      <c r="H122" s="116"/>
      <c r="I122" s="116"/>
      <c r="J122" s="117">
        <f>J2232</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56" t="str">
        <f>E7</f>
        <v>Novostavba knihovny Antonína Marka v Turnově</v>
      </c>
      <c r="F132" s="257"/>
      <c r="G132" s="257"/>
      <c r="H132" s="257"/>
      <c r="L132" s="32"/>
    </row>
    <row r="133" spans="2:12" s="1" customFormat="1" ht="12" customHeight="1">
      <c r="B133" s="32"/>
      <c r="C133" s="27" t="s">
        <v>164</v>
      </c>
      <c r="L133" s="32"/>
    </row>
    <row r="134" spans="2:12" s="1" customFormat="1" ht="16.5" customHeight="1">
      <c r="B134" s="32"/>
      <c r="E134" s="213" t="str">
        <f>E9</f>
        <v>ASŘ - Architektonicko-stavební část</v>
      </c>
      <c r="F134" s="258"/>
      <c r="G134" s="258"/>
      <c r="H134" s="258"/>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25. 10. 2023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P143+P610+P2231</f>
        <v>0</v>
      </c>
      <c r="Q142" s="53"/>
      <c r="R142" s="123">
        <f>R143+R610+R2231</f>
        <v>332.89339949889995</v>
      </c>
      <c r="S142" s="53"/>
      <c r="T142" s="124">
        <f>T143+T610+T2231</f>
        <v>0</v>
      </c>
      <c r="AT142" s="17" t="s">
        <v>76</v>
      </c>
      <c r="AU142" s="17" t="s">
        <v>220</v>
      </c>
      <c r="BK142" s="125">
        <f>BK143+BK610+BK2231</f>
        <v>0</v>
      </c>
    </row>
    <row r="143" spans="2:63" s="11" customFormat="1" ht="25.9" customHeight="1">
      <c r="B143" s="126"/>
      <c r="D143" s="127" t="s">
        <v>76</v>
      </c>
      <c r="E143" s="128" t="s">
        <v>260</v>
      </c>
      <c r="F143" s="128" t="s">
        <v>261</v>
      </c>
      <c r="I143" s="129"/>
      <c r="J143" s="130">
        <f>BK143</f>
        <v>0</v>
      </c>
      <c r="L143" s="126"/>
      <c r="M143" s="131"/>
      <c r="P143" s="132">
        <f>P144+P173+P192+P547+P608</f>
        <v>0</v>
      </c>
      <c r="R143" s="132">
        <f>R144+R173+R192+R547+R608</f>
        <v>253.25794770889993</v>
      </c>
      <c r="T143" s="133">
        <f>T144+T173+T192+T547+T608</f>
        <v>0</v>
      </c>
      <c r="AR143" s="127" t="s">
        <v>85</v>
      </c>
      <c r="AT143" s="134" t="s">
        <v>76</v>
      </c>
      <c r="AU143" s="134" t="s">
        <v>77</v>
      </c>
      <c r="AY143" s="127" t="s">
        <v>262</v>
      </c>
      <c r="BK143" s="135">
        <f>BK144+BK173+BK192+BK547+BK608</f>
        <v>0</v>
      </c>
    </row>
    <row r="144" spans="2:63" s="11" customFormat="1" ht="22.9" customHeight="1">
      <c r="B144" s="126"/>
      <c r="D144" s="127" t="s">
        <v>76</v>
      </c>
      <c r="E144" s="136" t="s">
        <v>103</v>
      </c>
      <c r="F144" s="136" t="s">
        <v>263</v>
      </c>
      <c r="I144" s="129"/>
      <c r="J144" s="137">
        <f>BK144</f>
        <v>0</v>
      </c>
      <c r="L144" s="126"/>
      <c r="M144" s="131"/>
      <c r="P144" s="132">
        <f>SUM(P145:P172)</f>
        <v>0</v>
      </c>
      <c r="R144" s="132">
        <f>SUM(R145:R172)</f>
        <v>28.0979909392</v>
      </c>
      <c r="T144" s="133">
        <f>SUM(T145:T172)</f>
        <v>0</v>
      </c>
      <c r="AR144" s="127" t="s">
        <v>85</v>
      </c>
      <c r="AT144" s="134" t="s">
        <v>76</v>
      </c>
      <c r="AU144" s="134" t="s">
        <v>85</v>
      </c>
      <c r="AY144" s="127" t="s">
        <v>262</v>
      </c>
      <c r="BK144" s="135">
        <f>SUM(BK145:BK172)</f>
        <v>0</v>
      </c>
    </row>
    <row r="145" spans="2:65" s="1" customFormat="1" ht="37.9"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51" s="12" customFormat="1" ht="11.25">
      <c r="B146" s="150"/>
      <c r="D146" s="151" t="s">
        <v>270</v>
      </c>
      <c r="E146" s="152" t="s">
        <v>1</v>
      </c>
      <c r="F146" s="153" t="s">
        <v>271</v>
      </c>
      <c r="H146" s="154">
        <v>29.67</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272</v>
      </c>
      <c r="H147" s="154">
        <v>8.97</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38.64</v>
      </c>
      <c r="I148" s="162"/>
      <c r="L148" s="158"/>
      <c r="M148" s="163"/>
      <c r="T148" s="164"/>
      <c r="AT148" s="159" t="s">
        <v>270</v>
      </c>
      <c r="AU148" s="159" t="s">
        <v>87</v>
      </c>
      <c r="AV148" s="13" t="s">
        <v>268</v>
      </c>
      <c r="AW148" s="13" t="s">
        <v>32</v>
      </c>
      <c r="AX148" s="13" t="s">
        <v>85</v>
      </c>
      <c r="AY148" s="159" t="s">
        <v>262</v>
      </c>
    </row>
    <row r="149" spans="2:65" s="1" customFormat="1" ht="37.9" customHeight="1">
      <c r="B149" s="32"/>
      <c r="C149" s="138" t="s">
        <v>87</v>
      </c>
      <c r="D149" s="138" t="s">
        <v>264</v>
      </c>
      <c r="E149" s="139" t="s">
        <v>274</v>
      </c>
      <c r="F149" s="140" t="s">
        <v>275</v>
      </c>
      <c r="G149" s="141" t="s">
        <v>152</v>
      </c>
      <c r="H149" s="142">
        <v>112.63</v>
      </c>
      <c r="I149" s="143"/>
      <c r="J149" s="142">
        <f>ROUND(I149*H149,2)</f>
        <v>0</v>
      </c>
      <c r="K149" s="140" t="s">
        <v>267</v>
      </c>
      <c r="L149" s="32"/>
      <c r="M149" s="144" t="s">
        <v>1</v>
      </c>
      <c r="N149" s="145" t="s">
        <v>42</v>
      </c>
      <c r="P149" s="146">
        <f>O149*H149</f>
        <v>0</v>
      </c>
      <c r="Q149" s="146">
        <v>0.120208</v>
      </c>
      <c r="R149" s="146">
        <f>Q149*H149</f>
        <v>13.539027039999999</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276</v>
      </c>
    </row>
    <row r="150" spans="2:51" s="14" customFormat="1" ht="11.25">
      <c r="B150" s="165"/>
      <c r="D150" s="151" t="s">
        <v>270</v>
      </c>
      <c r="E150" s="166" t="s">
        <v>1</v>
      </c>
      <c r="F150" s="167" t="s">
        <v>277</v>
      </c>
      <c r="H150" s="166" t="s">
        <v>1</v>
      </c>
      <c r="I150" s="168"/>
      <c r="L150" s="165"/>
      <c r="M150" s="169"/>
      <c r="T150" s="170"/>
      <c r="AT150" s="166" t="s">
        <v>270</v>
      </c>
      <c r="AU150" s="166" t="s">
        <v>87</v>
      </c>
      <c r="AV150" s="14" t="s">
        <v>85</v>
      </c>
      <c r="AW150" s="14" t="s">
        <v>32</v>
      </c>
      <c r="AX150" s="14" t="s">
        <v>77</v>
      </c>
      <c r="AY150" s="166" t="s">
        <v>262</v>
      </c>
    </row>
    <row r="151" spans="2:51" s="14" customFormat="1" ht="11.25">
      <c r="B151" s="165"/>
      <c r="D151" s="151" t="s">
        <v>270</v>
      </c>
      <c r="E151" s="166" t="s">
        <v>1</v>
      </c>
      <c r="F151" s="167" t="s">
        <v>278</v>
      </c>
      <c r="H151" s="166" t="s">
        <v>1</v>
      </c>
      <c r="I151" s="168"/>
      <c r="L151" s="165"/>
      <c r="M151" s="169"/>
      <c r="T151" s="170"/>
      <c r="AT151" s="166" t="s">
        <v>270</v>
      </c>
      <c r="AU151" s="166" t="s">
        <v>87</v>
      </c>
      <c r="AV151" s="14" t="s">
        <v>85</v>
      </c>
      <c r="AW151" s="14" t="s">
        <v>32</v>
      </c>
      <c r="AX151" s="14" t="s">
        <v>77</v>
      </c>
      <c r="AY151" s="166" t="s">
        <v>262</v>
      </c>
    </row>
    <row r="152" spans="2:51" s="12" customFormat="1" ht="11.25">
      <c r="B152" s="150"/>
      <c r="D152" s="151" t="s">
        <v>270</v>
      </c>
      <c r="E152" s="152" t="s">
        <v>1</v>
      </c>
      <c r="F152" s="153" t="s">
        <v>279</v>
      </c>
      <c r="H152" s="154">
        <v>8.53</v>
      </c>
      <c r="I152" s="155"/>
      <c r="L152" s="150"/>
      <c r="M152" s="156"/>
      <c r="T152" s="157"/>
      <c r="AT152" s="152" t="s">
        <v>270</v>
      </c>
      <c r="AU152" s="152" t="s">
        <v>87</v>
      </c>
      <c r="AV152" s="12" t="s">
        <v>87</v>
      </c>
      <c r="AW152" s="12" t="s">
        <v>32</v>
      </c>
      <c r="AX152" s="12" t="s">
        <v>77</v>
      </c>
      <c r="AY152" s="152" t="s">
        <v>262</v>
      </c>
    </row>
    <row r="153" spans="2:51" s="12" customFormat="1" ht="11.25">
      <c r="B153" s="150"/>
      <c r="D153" s="151" t="s">
        <v>270</v>
      </c>
      <c r="E153" s="152" t="s">
        <v>1</v>
      </c>
      <c r="F153" s="153" t="s">
        <v>280</v>
      </c>
      <c r="H153" s="154">
        <v>8.76</v>
      </c>
      <c r="I153" s="155"/>
      <c r="L153" s="150"/>
      <c r="M153" s="156"/>
      <c r="T153" s="157"/>
      <c r="AT153" s="152" t="s">
        <v>270</v>
      </c>
      <c r="AU153" s="152" t="s">
        <v>87</v>
      </c>
      <c r="AV153" s="12" t="s">
        <v>87</v>
      </c>
      <c r="AW153" s="12" t="s">
        <v>32</v>
      </c>
      <c r="AX153" s="12" t="s">
        <v>77</v>
      </c>
      <c r="AY153" s="152" t="s">
        <v>262</v>
      </c>
    </row>
    <row r="154" spans="2:51" s="15" customFormat="1" ht="11.25">
      <c r="B154" s="171"/>
      <c r="D154" s="151" t="s">
        <v>270</v>
      </c>
      <c r="E154" s="172" t="s">
        <v>1</v>
      </c>
      <c r="F154" s="173" t="s">
        <v>281</v>
      </c>
      <c r="H154" s="174">
        <v>17.29</v>
      </c>
      <c r="I154" s="175"/>
      <c r="L154" s="171"/>
      <c r="M154" s="176"/>
      <c r="T154" s="177"/>
      <c r="AT154" s="172" t="s">
        <v>270</v>
      </c>
      <c r="AU154" s="172" t="s">
        <v>87</v>
      </c>
      <c r="AV154" s="15" t="s">
        <v>103</v>
      </c>
      <c r="AW154" s="15" t="s">
        <v>32</v>
      </c>
      <c r="AX154" s="15" t="s">
        <v>77</v>
      </c>
      <c r="AY154" s="172" t="s">
        <v>262</v>
      </c>
    </row>
    <row r="155" spans="2:51" s="14" customFormat="1" ht="11.25">
      <c r="B155" s="165"/>
      <c r="D155" s="151" t="s">
        <v>270</v>
      </c>
      <c r="E155" s="166" t="s">
        <v>1</v>
      </c>
      <c r="F155" s="167" t="s">
        <v>282</v>
      </c>
      <c r="H155" s="166" t="s">
        <v>1</v>
      </c>
      <c r="I155" s="168"/>
      <c r="L155" s="165"/>
      <c r="M155" s="169"/>
      <c r="T155" s="170"/>
      <c r="AT155" s="166" t="s">
        <v>270</v>
      </c>
      <c r="AU155" s="166" t="s">
        <v>87</v>
      </c>
      <c r="AV155" s="14" t="s">
        <v>85</v>
      </c>
      <c r="AW155" s="14" t="s">
        <v>32</v>
      </c>
      <c r="AX155" s="14" t="s">
        <v>77</v>
      </c>
      <c r="AY155" s="166" t="s">
        <v>262</v>
      </c>
    </row>
    <row r="156" spans="2:51" s="12" customFormat="1" ht="11.25">
      <c r="B156" s="150"/>
      <c r="D156" s="151" t="s">
        <v>270</v>
      </c>
      <c r="E156" s="152" t="s">
        <v>1</v>
      </c>
      <c r="F156" s="153" t="s">
        <v>283</v>
      </c>
      <c r="H156" s="154">
        <v>7.62</v>
      </c>
      <c r="I156" s="155"/>
      <c r="L156" s="150"/>
      <c r="M156" s="156"/>
      <c r="T156" s="157"/>
      <c r="AT156" s="152" t="s">
        <v>270</v>
      </c>
      <c r="AU156" s="152" t="s">
        <v>87</v>
      </c>
      <c r="AV156" s="12" t="s">
        <v>87</v>
      </c>
      <c r="AW156" s="12" t="s">
        <v>32</v>
      </c>
      <c r="AX156" s="12" t="s">
        <v>77</v>
      </c>
      <c r="AY156" s="152" t="s">
        <v>262</v>
      </c>
    </row>
    <row r="157" spans="2:51" s="12" customFormat="1" ht="11.25">
      <c r="B157" s="150"/>
      <c r="D157" s="151" t="s">
        <v>270</v>
      </c>
      <c r="E157" s="152" t="s">
        <v>1</v>
      </c>
      <c r="F157" s="153" t="s">
        <v>284</v>
      </c>
      <c r="H157" s="154">
        <v>10.82</v>
      </c>
      <c r="I157" s="155"/>
      <c r="L157" s="150"/>
      <c r="M157" s="156"/>
      <c r="T157" s="157"/>
      <c r="AT157" s="152" t="s">
        <v>270</v>
      </c>
      <c r="AU157" s="152" t="s">
        <v>87</v>
      </c>
      <c r="AV157" s="12" t="s">
        <v>87</v>
      </c>
      <c r="AW157" s="12" t="s">
        <v>32</v>
      </c>
      <c r="AX157" s="12" t="s">
        <v>77</v>
      </c>
      <c r="AY157" s="152" t="s">
        <v>262</v>
      </c>
    </row>
    <row r="158" spans="2:51" s="12" customFormat="1" ht="11.25">
      <c r="B158" s="150"/>
      <c r="D158" s="151" t="s">
        <v>270</v>
      </c>
      <c r="E158" s="152" t="s">
        <v>1</v>
      </c>
      <c r="F158" s="153" t="s">
        <v>285</v>
      </c>
      <c r="H158" s="154">
        <v>25.21</v>
      </c>
      <c r="I158" s="155"/>
      <c r="L158" s="150"/>
      <c r="M158" s="156"/>
      <c r="T158" s="157"/>
      <c r="AT158" s="152" t="s">
        <v>270</v>
      </c>
      <c r="AU158" s="152" t="s">
        <v>87</v>
      </c>
      <c r="AV158" s="12" t="s">
        <v>87</v>
      </c>
      <c r="AW158" s="12" t="s">
        <v>32</v>
      </c>
      <c r="AX158" s="12" t="s">
        <v>77</v>
      </c>
      <c r="AY158" s="152" t="s">
        <v>262</v>
      </c>
    </row>
    <row r="159" spans="2:51" s="15" customFormat="1" ht="11.25">
      <c r="B159" s="171"/>
      <c r="D159" s="151" t="s">
        <v>270</v>
      </c>
      <c r="E159" s="172" t="s">
        <v>1</v>
      </c>
      <c r="F159" s="173" t="s">
        <v>281</v>
      </c>
      <c r="H159" s="174">
        <v>43.65</v>
      </c>
      <c r="I159" s="175"/>
      <c r="L159" s="171"/>
      <c r="M159" s="176"/>
      <c r="T159" s="177"/>
      <c r="AT159" s="172" t="s">
        <v>270</v>
      </c>
      <c r="AU159" s="172" t="s">
        <v>87</v>
      </c>
      <c r="AV159" s="15" t="s">
        <v>103</v>
      </c>
      <c r="AW159" s="15" t="s">
        <v>32</v>
      </c>
      <c r="AX159" s="15" t="s">
        <v>77</v>
      </c>
      <c r="AY159" s="172" t="s">
        <v>262</v>
      </c>
    </row>
    <row r="160" spans="2:51" s="14" customFormat="1" ht="11.25">
      <c r="B160" s="165"/>
      <c r="D160" s="151" t="s">
        <v>270</v>
      </c>
      <c r="E160" s="166" t="s">
        <v>1</v>
      </c>
      <c r="F160" s="167" t="s">
        <v>286</v>
      </c>
      <c r="H160" s="166" t="s">
        <v>1</v>
      </c>
      <c r="I160" s="168"/>
      <c r="L160" s="165"/>
      <c r="M160" s="169"/>
      <c r="T160" s="170"/>
      <c r="AT160" s="166" t="s">
        <v>270</v>
      </c>
      <c r="AU160" s="166" t="s">
        <v>87</v>
      </c>
      <c r="AV160" s="14" t="s">
        <v>85</v>
      </c>
      <c r="AW160" s="14" t="s">
        <v>32</v>
      </c>
      <c r="AX160" s="14" t="s">
        <v>77</v>
      </c>
      <c r="AY160" s="166" t="s">
        <v>262</v>
      </c>
    </row>
    <row r="161" spans="2:51" s="12" customFormat="1" ht="11.25">
      <c r="B161" s="150"/>
      <c r="D161" s="151" t="s">
        <v>270</v>
      </c>
      <c r="E161" s="152" t="s">
        <v>1</v>
      </c>
      <c r="F161" s="153" t="s">
        <v>287</v>
      </c>
      <c r="H161" s="154">
        <v>8.29</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288</v>
      </c>
      <c r="H162" s="154">
        <v>8.42</v>
      </c>
      <c r="I162" s="155"/>
      <c r="L162" s="150"/>
      <c r="M162" s="156"/>
      <c r="T162" s="157"/>
      <c r="AT162" s="152" t="s">
        <v>270</v>
      </c>
      <c r="AU162" s="152" t="s">
        <v>87</v>
      </c>
      <c r="AV162" s="12" t="s">
        <v>87</v>
      </c>
      <c r="AW162" s="12" t="s">
        <v>32</v>
      </c>
      <c r="AX162" s="12" t="s">
        <v>77</v>
      </c>
      <c r="AY162" s="152" t="s">
        <v>262</v>
      </c>
    </row>
    <row r="163" spans="2:51" s="15" customFormat="1" ht="11.25">
      <c r="B163" s="171"/>
      <c r="D163" s="151" t="s">
        <v>270</v>
      </c>
      <c r="E163" s="172" t="s">
        <v>1</v>
      </c>
      <c r="F163" s="173" t="s">
        <v>281</v>
      </c>
      <c r="H163" s="174">
        <v>16.71</v>
      </c>
      <c r="I163" s="175"/>
      <c r="L163" s="171"/>
      <c r="M163" s="176"/>
      <c r="T163" s="177"/>
      <c r="AT163" s="172" t="s">
        <v>270</v>
      </c>
      <c r="AU163" s="172" t="s">
        <v>87</v>
      </c>
      <c r="AV163" s="15" t="s">
        <v>103</v>
      </c>
      <c r="AW163" s="15" t="s">
        <v>32</v>
      </c>
      <c r="AX163" s="15" t="s">
        <v>77</v>
      </c>
      <c r="AY163" s="172" t="s">
        <v>262</v>
      </c>
    </row>
    <row r="164" spans="2:51" s="14" customFormat="1" ht="11.25">
      <c r="B164" s="165"/>
      <c r="D164" s="151" t="s">
        <v>270</v>
      </c>
      <c r="E164" s="166" t="s">
        <v>1</v>
      </c>
      <c r="F164" s="167" t="s">
        <v>289</v>
      </c>
      <c r="H164" s="166" t="s">
        <v>1</v>
      </c>
      <c r="I164" s="168"/>
      <c r="L164" s="165"/>
      <c r="M164" s="169"/>
      <c r="T164" s="170"/>
      <c r="AT164" s="166" t="s">
        <v>270</v>
      </c>
      <c r="AU164" s="166" t="s">
        <v>87</v>
      </c>
      <c r="AV164" s="14" t="s">
        <v>85</v>
      </c>
      <c r="AW164" s="14" t="s">
        <v>32</v>
      </c>
      <c r="AX164" s="14" t="s">
        <v>77</v>
      </c>
      <c r="AY164" s="166" t="s">
        <v>262</v>
      </c>
    </row>
    <row r="165" spans="2:51" s="12" customFormat="1" ht="11.25">
      <c r="B165" s="150"/>
      <c r="D165" s="151" t="s">
        <v>270</v>
      </c>
      <c r="E165" s="152" t="s">
        <v>1</v>
      </c>
      <c r="F165" s="153" t="s">
        <v>290</v>
      </c>
      <c r="H165" s="154">
        <v>8.23</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291</v>
      </c>
      <c r="H166" s="154">
        <v>8.46</v>
      </c>
      <c r="I166" s="155"/>
      <c r="L166" s="150"/>
      <c r="M166" s="156"/>
      <c r="T166" s="157"/>
      <c r="AT166" s="152" t="s">
        <v>270</v>
      </c>
      <c r="AU166" s="152" t="s">
        <v>87</v>
      </c>
      <c r="AV166" s="12" t="s">
        <v>87</v>
      </c>
      <c r="AW166" s="12" t="s">
        <v>32</v>
      </c>
      <c r="AX166" s="12" t="s">
        <v>77</v>
      </c>
      <c r="AY166" s="152" t="s">
        <v>262</v>
      </c>
    </row>
    <row r="167" spans="2:51" s="15" customFormat="1" ht="11.25">
      <c r="B167" s="171"/>
      <c r="D167" s="151" t="s">
        <v>270</v>
      </c>
      <c r="E167" s="172" t="s">
        <v>1</v>
      </c>
      <c r="F167" s="173" t="s">
        <v>281</v>
      </c>
      <c r="H167" s="174">
        <v>16.69</v>
      </c>
      <c r="I167" s="175"/>
      <c r="L167" s="171"/>
      <c r="M167" s="176"/>
      <c r="T167" s="177"/>
      <c r="AT167" s="172" t="s">
        <v>270</v>
      </c>
      <c r="AU167" s="172" t="s">
        <v>87</v>
      </c>
      <c r="AV167" s="15" t="s">
        <v>103</v>
      </c>
      <c r="AW167" s="15" t="s">
        <v>32</v>
      </c>
      <c r="AX167" s="15" t="s">
        <v>77</v>
      </c>
      <c r="AY167" s="172" t="s">
        <v>262</v>
      </c>
    </row>
    <row r="168" spans="2:51" s="14" customFormat="1" ht="11.25">
      <c r="B168" s="165"/>
      <c r="D168" s="151" t="s">
        <v>270</v>
      </c>
      <c r="E168" s="166" t="s">
        <v>1</v>
      </c>
      <c r="F168" s="167" t="s">
        <v>292</v>
      </c>
      <c r="H168" s="166" t="s">
        <v>1</v>
      </c>
      <c r="I168" s="168"/>
      <c r="L168" s="165"/>
      <c r="M168" s="169"/>
      <c r="T168" s="170"/>
      <c r="AT168" s="166" t="s">
        <v>270</v>
      </c>
      <c r="AU168" s="166" t="s">
        <v>87</v>
      </c>
      <c r="AV168" s="14" t="s">
        <v>85</v>
      </c>
      <c r="AW168" s="14" t="s">
        <v>32</v>
      </c>
      <c r="AX168" s="14" t="s">
        <v>77</v>
      </c>
      <c r="AY168" s="166" t="s">
        <v>262</v>
      </c>
    </row>
    <row r="169" spans="2:51" s="12" customFormat="1" ht="11.25">
      <c r="B169" s="150"/>
      <c r="D169" s="151" t="s">
        <v>270</v>
      </c>
      <c r="E169" s="152" t="s">
        <v>1</v>
      </c>
      <c r="F169" s="153" t="s">
        <v>293</v>
      </c>
      <c r="H169" s="154">
        <v>9.89</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294</v>
      </c>
      <c r="H170" s="154">
        <v>8.4</v>
      </c>
      <c r="I170" s="155"/>
      <c r="L170" s="150"/>
      <c r="M170" s="156"/>
      <c r="T170" s="157"/>
      <c r="AT170" s="152" t="s">
        <v>270</v>
      </c>
      <c r="AU170" s="152" t="s">
        <v>87</v>
      </c>
      <c r="AV170" s="12" t="s">
        <v>87</v>
      </c>
      <c r="AW170" s="12" t="s">
        <v>32</v>
      </c>
      <c r="AX170" s="12" t="s">
        <v>77</v>
      </c>
      <c r="AY170" s="152" t="s">
        <v>262</v>
      </c>
    </row>
    <row r="171" spans="2:51" s="15" customFormat="1" ht="11.25">
      <c r="B171" s="171"/>
      <c r="D171" s="151" t="s">
        <v>270</v>
      </c>
      <c r="E171" s="172" t="s">
        <v>1</v>
      </c>
      <c r="F171" s="173" t="s">
        <v>281</v>
      </c>
      <c r="H171" s="174">
        <v>18.29</v>
      </c>
      <c r="I171" s="175"/>
      <c r="L171" s="171"/>
      <c r="M171" s="176"/>
      <c r="T171" s="177"/>
      <c r="AT171" s="172" t="s">
        <v>270</v>
      </c>
      <c r="AU171" s="172" t="s">
        <v>87</v>
      </c>
      <c r="AV171" s="15" t="s">
        <v>103</v>
      </c>
      <c r="AW171" s="15" t="s">
        <v>32</v>
      </c>
      <c r="AX171" s="15" t="s">
        <v>77</v>
      </c>
      <c r="AY171" s="172" t="s">
        <v>262</v>
      </c>
    </row>
    <row r="172" spans="2:51" s="13" customFormat="1" ht="11.25">
      <c r="B172" s="158"/>
      <c r="D172" s="151" t="s">
        <v>270</v>
      </c>
      <c r="E172" s="159" t="s">
        <v>1</v>
      </c>
      <c r="F172" s="160" t="s">
        <v>273</v>
      </c>
      <c r="H172" s="161">
        <v>112.63</v>
      </c>
      <c r="I172" s="162"/>
      <c r="L172" s="158"/>
      <c r="M172" s="163"/>
      <c r="T172" s="164"/>
      <c r="AT172" s="159" t="s">
        <v>270</v>
      </c>
      <c r="AU172" s="159" t="s">
        <v>87</v>
      </c>
      <c r="AV172" s="13" t="s">
        <v>268</v>
      </c>
      <c r="AW172" s="13" t="s">
        <v>32</v>
      </c>
      <c r="AX172" s="13" t="s">
        <v>85</v>
      </c>
      <c r="AY172" s="159" t="s">
        <v>262</v>
      </c>
    </row>
    <row r="173" spans="2:63" s="11" customFormat="1" ht="22.9" customHeight="1">
      <c r="B173" s="126"/>
      <c r="D173" s="127" t="s">
        <v>76</v>
      </c>
      <c r="E173" s="136" t="s">
        <v>295</v>
      </c>
      <c r="F173" s="136" t="s">
        <v>296</v>
      </c>
      <c r="I173" s="129"/>
      <c r="J173" s="137">
        <f>BK173</f>
        <v>0</v>
      </c>
      <c r="L173" s="126"/>
      <c r="M173" s="131"/>
      <c r="P173" s="132">
        <f>SUM(P174:P191)</f>
        <v>0</v>
      </c>
      <c r="R173" s="132">
        <f>SUM(R174:R191)</f>
        <v>9.76998</v>
      </c>
      <c r="T173" s="133">
        <f>SUM(T174:T191)</f>
        <v>0</v>
      </c>
      <c r="AR173" s="127" t="s">
        <v>85</v>
      </c>
      <c r="AT173" s="134" t="s">
        <v>76</v>
      </c>
      <c r="AU173" s="134" t="s">
        <v>85</v>
      </c>
      <c r="AY173" s="127" t="s">
        <v>262</v>
      </c>
      <c r="BK173" s="135">
        <f>SUM(BK174:BK191)</f>
        <v>0</v>
      </c>
    </row>
    <row r="174" spans="2:65" s="1" customFormat="1" ht="62.65" customHeight="1">
      <c r="B174" s="32"/>
      <c r="C174" s="138" t="s">
        <v>103</v>
      </c>
      <c r="D174" s="138" t="s">
        <v>264</v>
      </c>
      <c r="E174" s="139" t="s">
        <v>297</v>
      </c>
      <c r="F174" s="140" t="s">
        <v>298</v>
      </c>
      <c r="G174" s="141" t="s">
        <v>152</v>
      </c>
      <c r="H174" s="142">
        <v>20.46</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299</v>
      </c>
    </row>
    <row r="175" spans="2:65" s="1" customFormat="1" ht="16.5" customHeight="1">
      <c r="B175" s="32"/>
      <c r="C175" s="178" t="s">
        <v>268</v>
      </c>
      <c r="D175" s="178" t="s">
        <v>300</v>
      </c>
      <c r="E175" s="179" t="s">
        <v>301</v>
      </c>
      <c r="F175" s="180" t="s">
        <v>302</v>
      </c>
      <c r="G175" s="181" t="s">
        <v>303</v>
      </c>
      <c r="H175" s="182">
        <v>1.84</v>
      </c>
      <c r="I175" s="183"/>
      <c r="J175" s="182">
        <f>ROUND(I175*H175,2)</f>
        <v>0</v>
      </c>
      <c r="K175" s="180" t="s">
        <v>267</v>
      </c>
      <c r="L175" s="184"/>
      <c r="M175" s="185" t="s">
        <v>1</v>
      </c>
      <c r="N175" s="186" t="s">
        <v>42</v>
      </c>
      <c r="P175" s="146">
        <f>O175*H175</f>
        <v>0</v>
      </c>
      <c r="Q175" s="146">
        <v>1</v>
      </c>
      <c r="R175" s="146">
        <f>Q175*H175</f>
        <v>1.84</v>
      </c>
      <c r="S175" s="146">
        <v>0</v>
      </c>
      <c r="T175" s="147">
        <f>S175*H175</f>
        <v>0</v>
      </c>
      <c r="AR175" s="148" t="s">
        <v>304</v>
      </c>
      <c r="AT175" s="148" t="s">
        <v>300</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305</v>
      </c>
    </row>
    <row r="176" spans="2:51" s="12" customFormat="1" ht="11.25">
      <c r="B176" s="150"/>
      <c r="D176" s="151" t="s">
        <v>270</v>
      </c>
      <c r="E176" s="152" t="s">
        <v>1</v>
      </c>
      <c r="F176" s="153" t="s">
        <v>306</v>
      </c>
      <c r="H176" s="154">
        <v>10.32</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307</v>
      </c>
      <c r="H177" s="154">
        <v>10.14</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20.46</v>
      </c>
      <c r="I178" s="162"/>
      <c r="L178" s="158"/>
      <c r="M178" s="163"/>
      <c r="T178" s="164"/>
      <c r="AT178" s="159" t="s">
        <v>270</v>
      </c>
      <c r="AU178" s="159" t="s">
        <v>87</v>
      </c>
      <c r="AV178" s="13" t="s">
        <v>268</v>
      </c>
      <c r="AW178" s="13" t="s">
        <v>32</v>
      </c>
      <c r="AX178" s="13" t="s">
        <v>85</v>
      </c>
      <c r="AY178" s="159" t="s">
        <v>262</v>
      </c>
    </row>
    <row r="179" spans="2:51" s="12" customFormat="1" ht="11.25">
      <c r="B179" s="150"/>
      <c r="D179" s="151" t="s">
        <v>270</v>
      </c>
      <c r="F179" s="153" t="s">
        <v>308</v>
      </c>
      <c r="H179" s="154">
        <v>1.84</v>
      </c>
      <c r="I179" s="155"/>
      <c r="L179" s="150"/>
      <c r="M179" s="156"/>
      <c r="T179" s="157"/>
      <c r="AT179" s="152" t="s">
        <v>270</v>
      </c>
      <c r="AU179" s="152" t="s">
        <v>87</v>
      </c>
      <c r="AV179" s="12" t="s">
        <v>87</v>
      </c>
      <c r="AW179" s="12" t="s">
        <v>4</v>
      </c>
      <c r="AX179" s="12" t="s">
        <v>85</v>
      </c>
      <c r="AY179" s="152" t="s">
        <v>262</v>
      </c>
    </row>
    <row r="180" spans="2:65" s="1" customFormat="1" ht="62.65" customHeight="1">
      <c r="B180" s="32"/>
      <c r="C180" s="138" t="s">
        <v>295</v>
      </c>
      <c r="D180" s="138" t="s">
        <v>264</v>
      </c>
      <c r="E180" s="139" t="s">
        <v>309</v>
      </c>
      <c r="F180" s="140" t="s">
        <v>310</v>
      </c>
      <c r="G180" s="141" t="s">
        <v>152</v>
      </c>
      <c r="H180" s="142">
        <v>20.46</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311</v>
      </c>
    </row>
    <row r="181" spans="2:65" s="1" customFormat="1" ht="16.5" customHeight="1">
      <c r="B181" s="32"/>
      <c r="C181" s="178" t="s">
        <v>312</v>
      </c>
      <c r="D181" s="178" t="s">
        <v>300</v>
      </c>
      <c r="E181" s="179" t="s">
        <v>313</v>
      </c>
      <c r="F181" s="180" t="s">
        <v>314</v>
      </c>
      <c r="G181" s="181" t="s">
        <v>303</v>
      </c>
      <c r="H181" s="182">
        <v>3.68</v>
      </c>
      <c r="I181" s="183"/>
      <c r="J181" s="182">
        <f>ROUND(I181*H181,2)</f>
        <v>0</v>
      </c>
      <c r="K181" s="180" t="s">
        <v>267</v>
      </c>
      <c r="L181" s="184"/>
      <c r="M181" s="185" t="s">
        <v>1</v>
      </c>
      <c r="N181" s="186" t="s">
        <v>42</v>
      </c>
      <c r="P181" s="146">
        <f>O181*H181</f>
        <v>0</v>
      </c>
      <c r="Q181" s="146">
        <v>1</v>
      </c>
      <c r="R181" s="146">
        <f>Q181*H181</f>
        <v>3.68</v>
      </c>
      <c r="S181" s="146">
        <v>0</v>
      </c>
      <c r="T181" s="147">
        <f>S181*H181</f>
        <v>0</v>
      </c>
      <c r="AR181" s="148" t="s">
        <v>304</v>
      </c>
      <c r="AT181" s="148" t="s">
        <v>300</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315</v>
      </c>
    </row>
    <row r="182" spans="2:51" s="12" customFormat="1" ht="11.25">
      <c r="B182" s="150"/>
      <c r="D182" s="151" t="s">
        <v>270</v>
      </c>
      <c r="E182" s="152" t="s">
        <v>1</v>
      </c>
      <c r="F182" s="153" t="s">
        <v>306</v>
      </c>
      <c r="H182" s="154">
        <v>10.32</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307</v>
      </c>
      <c r="H183" s="154">
        <v>10.14</v>
      </c>
      <c r="I183" s="155"/>
      <c r="L183" s="150"/>
      <c r="M183" s="156"/>
      <c r="T183" s="157"/>
      <c r="AT183" s="152" t="s">
        <v>270</v>
      </c>
      <c r="AU183" s="152" t="s">
        <v>87</v>
      </c>
      <c r="AV183" s="12" t="s">
        <v>87</v>
      </c>
      <c r="AW183" s="12" t="s">
        <v>32</v>
      </c>
      <c r="AX183" s="12" t="s">
        <v>77</v>
      </c>
      <c r="AY183" s="152" t="s">
        <v>262</v>
      </c>
    </row>
    <row r="184" spans="2:51" s="13" customFormat="1" ht="11.25">
      <c r="B184" s="158"/>
      <c r="D184" s="151" t="s">
        <v>270</v>
      </c>
      <c r="E184" s="159" t="s">
        <v>1</v>
      </c>
      <c r="F184" s="160" t="s">
        <v>273</v>
      </c>
      <c r="H184" s="161">
        <v>20.46</v>
      </c>
      <c r="I184" s="162"/>
      <c r="L184" s="158"/>
      <c r="M184" s="163"/>
      <c r="T184" s="164"/>
      <c r="AT184" s="159" t="s">
        <v>270</v>
      </c>
      <c r="AU184" s="159" t="s">
        <v>87</v>
      </c>
      <c r="AV184" s="13" t="s">
        <v>268</v>
      </c>
      <c r="AW184" s="13" t="s">
        <v>32</v>
      </c>
      <c r="AX184" s="13" t="s">
        <v>85</v>
      </c>
      <c r="AY184" s="159" t="s">
        <v>262</v>
      </c>
    </row>
    <row r="185" spans="2:51" s="12" customFormat="1" ht="11.25">
      <c r="B185" s="150"/>
      <c r="D185" s="151" t="s">
        <v>270</v>
      </c>
      <c r="F185" s="153" t="s">
        <v>316</v>
      </c>
      <c r="H185" s="154">
        <v>3.68</v>
      </c>
      <c r="I185" s="155"/>
      <c r="L185" s="150"/>
      <c r="M185" s="156"/>
      <c r="T185" s="157"/>
      <c r="AT185" s="152" t="s">
        <v>270</v>
      </c>
      <c r="AU185" s="152" t="s">
        <v>87</v>
      </c>
      <c r="AV185" s="12" t="s">
        <v>87</v>
      </c>
      <c r="AW185" s="12" t="s">
        <v>4</v>
      </c>
      <c r="AX185" s="12" t="s">
        <v>85</v>
      </c>
      <c r="AY185" s="152" t="s">
        <v>262</v>
      </c>
    </row>
    <row r="186" spans="2:65" s="1" customFormat="1" ht="44.25" customHeight="1">
      <c r="B186" s="32"/>
      <c r="C186" s="138" t="s">
        <v>317</v>
      </c>
      <c r="D186" s="138" t="s">
        <v>264</v>
      </c>
      <c r="E186" s="139" t="s">
        <v>318</v>
      </c>
      <c r="F186" s="140" t="s">
        <v>319</v>
      </c>
      <c r="G186" s="141" t="s">
        <v>152</v>
      </c>
      <c r="H186" s="142">
        <v>10.32</v>
      </c>
      <c r="I186" s="143"/>
      <c r="J186" s="142">
        <f>ROUND(I186*H186,2)</f>
        <v>0</v>
      </c>
      <c r="K186" s="140" t="s">
        <v>267</v>
      </c>
      <c r="L186" s="32"/>
      <c r="M186" s="144" t="s">
        <v>1</v>
      </c>
      <c r="N186" s="145" t="s">
        <v>42</v>
      </c>
      <c r="P186" s="146">
        <f>O186*H186</f>
        <v>0</v>
      </c>
      <c r="Q186" s="146">
        <v>0.12</v>
      </c>
      <c r="R186" s="146">
        <f>Q186*H186</f>
        <v>1.2384</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320</v>
      </c>
    </row>
    <row r="187" spans="2:51" s="12" customFormat="1" ht="11.25">
      <c r="B187" s="150"/>
      <c r="D187" s="151" t="s">
        <v>270</v>
      </c>
      <c r="E187" s="152" t="s">
        <v>1</v>
      </c>
      <c r="F187" s="153" t="s">
        <v>306</v>
      </c>
      <c r="H187" s="154">
        <v>10.32</v>
      </c>
      <c r="I187" s="155"/>
      <c r="L187" s="150"/>
      <c r="M187" s="156"/>
      <c r="T187" s="157"/>
      <c r="AT187" s="152" t="s">
        <v>270</v>
      </c>
      <c r="AU187" s="152" t="s">
        <v>87</v>
      </c>
      <c r="AV187" s="12" t="s">
        <v>87</v>
      </c>
      <c r="AW187" s="12" t="s">
        <v>32</v>
      </c>
      <c r="AX187" s="12" t="s">
        <v>77</v>
      </c>
      <c r="AY187" s="152" t="s">
        <v>262</v>
      </c>
    </row>
    <row r="188" spans="2:51" s="13" customFormat="1" ht="11.25">
      <c r="B188" s="158"/>
      <c r="D188" s="151" t="s">
        <v>270</v>
      </c>
      <c r="E188" s="159" t="s">
        <v>1</v>
      </c>
      <c r="F188" s="160" t="s">
        <v>273</v>
      </c>
      <c r="H188" s="161">
        <v>10.32</v>
      </c>
      <c r="I188" s="162"/>
      <c r="L188" s="158"/>
      <c r="M188" s="163"/>
      <c r="T188" s="164"/>
      <c r="AT188" s="159" t="s">
        <v>270</v>
      </c>
      <c r="AU188" s="159" t="s">
        <v>87</v>
      </c>
      <c r="AV188" s="13" t="s">
        <v>268</v>
      </c>
      <c r="AW188" s="13" t="s">
        <v>32</v>
      </c>
      <c r="AX188" s="13" t="s">
        <v>85</v>
      </c>
      <c r="AY188" s="159" t="s">
        <v>262</v>
      </c>
    </row>
    <row r="189" spans="2:65" s="1" customFormat="1" ht="44.25" customHeight="1">
      <c r="B189" s="32"/>
      <c r="C189" s="138" t="s">
        <v>304</v>
      </c>
      <c r="D189" s="138" t="s">
        <v>264</v>
      </c>
      <c r="E189" s="139" t="s">
        <v>321</v>
      </c>
      <c r="F189" s="140" t="s">
        <v>322</v>
      </c>
      <c r="G189" s="141" t="s">
        <v>152</v>
      </c>
      <c r="H189" s="142">
        <v>10.14</v>
      </c>
      <c r="I189" s="143"/>
      <c r="J189" s="142">
        <f>ROUND(I189*H189,2)</f>
        <v>0</v>
      </c>
      <c r="K189" s="140" t="s">
        <v>267</v>
      </c>
      <c r="L189" s="32"/>
      <c r="M189" s="144" t="s">
        <v>1</v>
      </c>
      <c r="N189" s="145" t="s">
        <v>42</v>
      </c>
      <c r="P189" s="146">
        <f>O189*H189</f>
        <v>0</v>
      </c>
      <c r="Q189" s="146">
        <v>0.297</v>
      </c>
      <c r="R189" s="146">
        <f>Q189*H189</f>
        <v>3.01158</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323</v>
      </c>
    </row>
    <row r="190" spans="2:51" s="12" customFormat="1" ht="11.25">
      <c r="B190" s="150"/>
      <c r="D190" s="151" t="s">
        <v>270</v>
      </c>
      <c r="E190" s="152" t="s">
        <v>1</v>
      </c>
      <c r="F190" s="153" t="s">
        <v>307</v>
      </c>
      <c r="H190" s="154">
        <v>10.14</v>
      </c>
      <c r="I190" s="155"/>
      <c r="L190" s="150"/>
      <c r="M190" s="156"/>
      <c r="T190" s="157"/>
      <c r="AT190" s="152" t="s">
        <v>270</v>
      </c>
      <c r="AU190" s="152" t="s">
        <v>87</v>
      </c>
      <c r="AV190" s="12" t="s">
        <v>87</v>
      </c>
      <c r="AW190" s="12" t="s">
        <v>32</v>
      </c>
      <c r="AX190" s="12" t="s">
        <v>77</v>
      </c>
      <c r="AY190" s="152" t="s">
        <v>262</v>
      </c>
    </row>
    <row r="191" spans="2:51" s="13" customFormat="1" ht="11.25">
      <c r="B191" s="158"/>
      <c r="D191" s="151" t="s">
        <v>270</v>
      </c>
      <c r="E191" s="159" t="s">
        <v>1</v>
      </c>
      <c r="F191" s="160" t="s">
        <v>273</v>
      </c>
      <c r="H191" s="161">
        <v>10.14</v>
      </c>
      <c r="I191" s="162"/>
      <c r="L191" s="158"/>
      <c r="M191" s="163"/>
      <c r="T191" s="164"/>
      <c r="AT191" s="159" t="s">
        <v>270</v>
      </c>
      <c r="AU191" s="159" t="s">
        <v>87</v>
      </c>
      <c r="AV191" s="13" t="s">
        <v>268</v>
      </c>
      <c r="AW191" s="13" t="s">
        <v>32</v>
      </c>
      <c r="AX191" s="13" t="s">
        <v>85</v>
      </c>
      <c r="AY191" s="159" t="s">
        <v>262</v>
      </c>
    </row>
    <row r="192" spans="2:63" s="11" customFormat="1" ht="22.9" customHeight="1">
      <c r="B192" s="126"/>
      <c r="D192" s="127" t="s">
        <v>76</v>
      </c>
      <c r="E192" s="136" t="s">
        <v>312</v>
      </c>
      <c r="F192" s="136" t="s">
        <v>324</v>
      </c>
      <c r="I192" s="129"/>
      <c r="J192" s="137">
        <f>BK192</f>
        <v>0</v>
      </c>
      <c r="L192" s="126"/>
      <c r="M192" s="131"/>
      <c r="P192" s="132">
        <f>SUM(P193:P546)</f>
        <v>0</v>
      </c>
      <c r="R192" s="132">
        <f>SUM(R193:R546)</f>
        <v>214.94643776969994</v>
      </c>
      <c r="T192" s="133">
        <f>SUM(T193:T546)</f>
        <v>0</v>
      </c>
      <c r="AR192" s="127" t="s">
        <v>85</v>
      </c>
      <c r="AT192" s="134" t="s">
        <v>76</v>
      </c>
      <c r="AU192" s="134" t="s">
        <v>85</v>
      </c>
      <c r="AY192" s="127" t="s">
        <v>262</v>
      </c>
      <c r="BK192" s="135">
        <f>SUM(BK193:BK546)</f>
        <v>0</v>
      </c>
    </row>
    <row r="193" spans="2:65" s="1" customFormat="1" ht="37.9" customHeight="1">
      <c r="B193" s="32"/>
      <c r="C193" s="138" t="s">
        <v>325</v>
      </c>
      <c r="D193" s="138" t="s">
        <v>264</v>
      </c>
      <c r="E193" s="139" t="s">
        <v>326</v>
      </c>
      <c r="F193" s="140" t="s">
        <v>327</v>
      </c>
      <c r="G193" s="141" t="s">
        <v>152</v>
      </c>
      <c r="H193" s="142">
        <v>215.63</v>
      </c>
      <c r="I193" s="143"/>
      <c r="J193" s="142">
        <f>ROUND(I193*H193,2)</f>
        <v>0</v>
      </c>
      <c r="K193" s="140" t="s">
        <v>1</v>
      </c>
      <c r="L193" s="32"/>
      <c r="M193" s="144" t="s">
        <v>1</v>
      </c>
      <c r="N193" s="145" t="s">
        <v>42</v>
      </c>
      <c r="P193" s="146">
        <f>O193*H193</f>
        <v>0</v>
      </c>
      <c r="Q193" s="146">
        <v>0.00391</v>
      </c>
      <c r="R193" s="146">
        <f>Q193*H193</f>
        <v>0.8431133000000001</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328</v>
      </c>
    </row>
    <row r="194" spans="2:51" s="14" customFormat="1" ht="11.25">
      <c r="B194" s="165"/>
      <c r="D194" s="151" t="s">
        <v>270</v>
      </c>
      <c r="E194" s="166" t="s">
        <v>1</v>
      </c>
      <c r="F194" s="167" t="s">
        <v>329</v>
      </c>
      <c r="H194" s="166" t="s">
        <v>1</v>
      </c>
      <c r="I194" s="168"/>
      <c r="L194" s="165"/>
      <c r="M194" s="169"/>
      <c r="T194" s="170"/>
      <c r="AT194" s="166" t="s">
        <v>270</v>
      </c>
      <c r="AU194" s="166" t="s">
        <v>87</v>
      </c>
      <c r="AV194" s="14" t="s">
        <v>85</v>
      </c>
      <c r="AW194" s="14" t="s">
        <v>32</v>
      </c>
      <c r="AX194" s="14" t="s">
        <v>77</v>
      </c>
      <c r="AY194" s="166" t="s">
        <v>262</v>
      </c>
    </row>
    <row r="195" spans="2:51" s="14" customFormat="1" ht="11.25">
      <c r="B195" s="165"/>
      <c r="D195" s="151" t="s">
        <v>270</v>
      </c>
      <c r="E195" s="166" t="s">
        <v>1</v>
      </c>
      <c r="F195" s="167" t="s">
        <v>277</v>
      </c>
      <c r="H195" s="166" t="s">
        <v>1</v>
      </c>
      <c r="I195" s="168"/>
      <c r="L195" s="165"/>
      <c r="M195" s="169"/>
      <c r="T195" s="170"/>
      <c r="AT195" s="166" t="s">
        <v>270</v>
      </c>
      <c r="AU195" s="166" t="s">
        <v>87</v>
      </c>
      <c r="AV195" s="14" t="s">
        <v>85</v>
      </c>
      <c r="AW195" s="14" t="s">
        <v>32</v>
      </c>
      <c r="AX195" s="14" t="s">
        <v>77</v>
      </c>
      <c r="AY195" s="166" t="s">
        <v>262</v>
      </c>
    </row>
    <row r="196" spans="2:51" s="14" customFormat="1" ht="11.25">
      <c r="B196" s="165"/>
      <c r="D196" s="151" t="s">
        <v>270</v>
      </c>
      <c r="E196" s="166" t="s">
        <v>1</v>
      </c>
      <c r="F196" s="167" t="s">
        <v>278</v>
      </c>
      <c r="H196" s="166" t="s">
        <v>1</v>
      </c>
      <c r="I196" s="168"/>
      <c r="L196" s="165"/>
      <c r="M196" s="169"/>
      <c r="T196" s="170"/>
      <c r="AT196" s="166" t="s">
        <v>270</v>
      </c>
      <c r="AU196" s="166" t="s">
        <v>87</v>
      </c>
      <c r="AV196" s="14" t="s">
        <v>85</v>
      </c>
      <c r="AW196" s="14" t="s">
        <v>32</v>
      </c>
      <c r="AX196" s="14" t="s">
        <v>77</v>
      </c>
      <c r="AY196" s="166" t="s">
        <v>262</v>
      </c>
    </row>
    <row r="197" spans="2:51" s="12" customFormat="1" ht="11.25">
      <c r="B197" s="150"/>
      <c r="D197" s="151" t="s">
        <v>270</v>
      </c>
      <c r="E197" s="152" t="s">
        <v>1</v>
      </c>
      <c r="F197" s="153" t="s">
        <v>330</v>
      </c>
      <c r="H197" s="154">
        <v>7.95</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331</v>
      </c>
      <c r="H198" s="154">
        <v>8.16</v>
      </c>
      <c r="I198" s="155"/>
      <c r="L198" s="150"/>
      <c r="M198" s="156"/>
      <c r="T198" s="157"/>
      <c r="AT198" s="152" t="s">
        <v>270</v>
      </c>
      <c r="AU198" s="152" t="s">
        <v>87</v>
      </c>
      <c r="AV198" s="12" t="s">
        <v>87</v>
      </c>
      <c r="AW198" s="12" t="s">
        <v>32</v>
      </c>
      <c r="AX198" s="12" t="s">
        <v>77</v>
      </c>
      <c r="AY198" s="152" t="s">
        <v>262</v>
      </c>
    </row>
    <row r="199" spans="2:51" s="15" customFormat="1" ht="11.25">
      <c r="B199" s="171"/>
      <c r="D199" s="151" t="s">
        <v>270</v>
      </c>
      <c r="E199" s="172" t="s">
        <v>1</v>
      </c>
      <c r="F199" s="173" t="s">
        <v>281</v>
      </c>
      <c r="H199" s="174">
        <v>16.11</v>
      </c>
      <c r="I199" s="175"/>
      <c r="L199" s="171"/>
      <c r="M199" s="176"/>
      <c r="T199" s="177"/>
      <c r="AT199" s="172" t="s">
        <v>270</v>
      </c>
      <c r="AU199" s="172" t="s">
        <v>87</v>
      </c>
      <c r="AV199" s="15" t="s">
        <v>103</v>
      </c>
      <c r="AW199" s="15" t="s">
        <v>32</v>
      </c>
      <c r="AX199" s="15" t="s">
        <v>77</v>
      </c>
      <c r="AY199" s="172" t="s">
        <v>262</v>
      </c>
    </row>
    <row r="200" spans="2:51" s="14" customFormat="1" ht="11.25">
      <c r="B200" s="165"/>
      <c r="D200" s="151" t="s">
        <v>270</v>
      </c>
      <c r="E200" s="166" t="s">
        <v>1</v>
      </c>
      <c r="F200" s="167" t="s">
        <v>282</v>
      </c>
      <c r="H200" s="166" t="s">
        <v>1</v>
      </c>
      <c r="I200" s="168"/>
      <c r="L200" s="165"/>
      <c r="M200" s="169"/>
      <c r="T200" s="170"/>
      <c r="AT200" s="166" t="s">
        <v>270</v>
      </c>
      <c r="AU200" s="166" t="s">
        <v>87</v>
      </c>
      <c r="AV200" s="14" t="s">
        <v>85</v>
      </c>
      <c r="AW200" s="14" t="s">
        <v>32</v>
      </c>
      <c r="AX200" s="14" t="s">
        <v>77</v>
      </c>
      <c r="AY200" s="166" t="s">
        <v>262</v>
      </c>
    </row>
    <row r="201" spans="2:51" s="12" customFormat="1" ht="11.25">
      <c r="B201" s="150"/>
      <c r="D201" s="151" t="s">
        <v>270</v>
      </c>
      <c r="E201" s="152" t="s">
        <v>1</v>
      </c>
      <c r="F201" s="153" t="s">
        <v>332</v>
      </c>
      <c r="H201" s="154">
        <v>7.1</v>
      </c>
      <c r="I201" s="155"/>
      <c r="L201" s="150"/>
      <c r="M201" s="156"/>
      <c r="T201" s="157"/>
      <c r="AT201" s="152" t="s">
        <v>270</v>
      </c>
      <c r="AU201" s="152" t="s">
        <v>87</v>
      </c>
      <c r="AV201" s="12" t="s">
        <v>87</v>
      </c>
      <c r="AW201" s="12" t="s">
        <v>32</v>
      </c>
      <c r="AX201" s="12" t="s">
        <v>77</v>
      </c>
      <c r="AY201" s="152" t="s">
        <v>262</v>
      </c>
    </row>
    <row r="202" spans="2:51" s="12" customFormat="1" ht="11.25">
      <c r="B202" s="150"/>
      <c r="D202" s="151" t="s">
        <v>270</v>
      </c>
      <c r="E202" s="152" t="s">
        <v>1</v>
      </c>
      <c r="F202" s="153" t="s">
        <v>333</v>
      </c>
      <c r="H202" s="154">
        <v>10.43</v>
      </c>
      <c r="I202" s="155"/>
      <c r="L202" s="150"/>
      <c r="M202" s="156"/>
      <c r="T202" s="157"/>
      <c r="AT202" s="152" t="s">
        <v>270</v>
      </c>
      <c r="AU202" s="152" t="s">
        <v>87</v>
      </c>
      <c r="AV202" s="12" t="s">
        <v>87</v>
      </c>
      <c r="AW202" s="12" t="s">
        <v>32</v>
      </c>
      <c r="AX202" s="12" t="s">
        <v>77</v>
      </c>
      <c r="AY202" s="152" t="s">
        <v>262</v>
      </c>
    </row>
    <row r="203" spans="2:51" s="12" customFormat="1" ht="11.25">
      <c r="B203" s="150"/>
      <c r="D203" s="151" t="s">
        <v>270</v>
      </c>
      <c r="E203" s="152" t="s">
        <v>1</v>
      </c>
      <c r="F203" s="153" t="s">
        <v>334</v>
      </c>
      <c r="H203" s="154">
        <v>24.32</v>
      </c>
      <c r="I203" s="155"/>
      <c r="L203" s="150"/>
      <c r="M203" s="156"/>
      <c r="T203" s="157"/>
      <c r="AT203" s="152" t="s">
        <v>270</v>
      </c>
      <c r="AU203" s="152" t="s">
        <v>87</v>
      </c>
      <c r="AV203" s="12" t="s">
        <v>87</v>
      </c>
      <c r="AW203" s="12" t="s">
        <v>32</v>
      </c>
      <c r="AX203" s="12" t="s">
        <v>77</v>
      </c>
      <c r="AY203" s="152" t="s">
        <v>262</v>
      </c>
    </row>
    <row r="204" spans="2:51" s="15" customFormat="1" ht="11.25">
      <c r="B204" s="171"/>
      <c r="D204" s="151" t="s">
        <v>270</v>
      </c>
      <c r="E204" s="172" t="s">
        <v>1</v>
      </c>
      <c r="F204" s="173" t="s">
        <v>281</v>
      </c>
      <c r="H204" s="174">
        <v>41.85</v>
      </c>
      <c r="I204" s="175"/>
      <c r="L204" s="171"/>
      <c r="M204" s="176"/>
      <c r="T204" s="177"/>
      <c r="AT204" s="172" t="s">
        <v>270</v>
      </c>
      <c r="AU204" s="172" t="s">
        <v>87</v>
      </c>
      <c r="AV204" s="15" t="s">
        <v>103</v>
      </c>
      <c r="AW204" s="15" t="s">
        <v>32</v>
      </c>
      <c r="AX204" s="15" t="s">
        <v>77</v>
      </c>
      <c r="AY204" s="172" t="s">
        <v>262</v>
      </c>
    </row>
    <row r="205" spans="2:51" s="14" customFormat="1" ht="11.25">
      <c r="B205" s="165"/>
      <c r="D205" s="151" t="s">
        <v>270</v>
      </c>
      <c r="E205" s="166" t="s">
        <v>1</v>
      </c>
      <c r="F205" s="167" t="s">
        <v>286</v>
      </c>
      <c r="H205" s="166" t="s">
        <v>1</v>
      </c>
      <c r="I205" s="168"/>
      <c r="L205" s="165"/>
      <c r="M205" s="169"/>
      <c r="T205" s="170"/>
      <c r="AT205" s="166" t="s">
        <v>270</v>
      </c>
      <c r="AU205" s="166" t="s">
        <v>87</v>
      </c>
      <c r="AV205" s="14" t="s">
        <v>85</v>
      </c>
      <c r="AW205" s="14" t="s">
        <v>32</v>
      </c>
      <c r="AX205" s="14" t="s">
        <v>77</v>
      </c>
      <c r="AY205" s="166" t="s">
        <v>262</v>
      </c>
    </row>
    <row r="206" spans="2:51" s="12" customFormat="1" ht="11.25">
      <c r="B206" s="150"/>
      <c r="D206" s="151" t="s">
        <v>270</v>
      </c>
      <c r="E206" s="152" t="s">
        <v>1</v>
      </c>
      <c r="F206" s="153" t="s">
        <v>335</v>
      </c>
      <c r="H206" s="154">
        <v>8</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336</v>
      </c>
      <c r="H207" s="154">
        <v>8.13</v>
      </c>
      <c r="I207" s="155"/>
      <c r="L207" s="150"/>
      <c r="M207" s="156"/>
      <c r="T207" s="157"/>
      <c r="AT207" s="152" t="s">
        <v>270</v>
      </c>
      <c r="AU207" s="152" t="s">
        <v>87</v>
      </c>
      <c r="AV207" s="12" t="s">
        <v>87</v>
      </c>
      <c r="AW207" s="12" t="s">
        <v>32</v>
      </c>
      <c r="AX207" s="12" t="s">
        <v>77</v>
      </c>
      <c r="AY207" s="152" t="s">
        <v>262</v>
      </c>
    </row>
    <row r="208" spans="2:51" s="15" customFormat="1" ht="11.25">
      <c r="B208" s="171"/>
      <c r="D208" s="151" t="s">
        <v>270</v>
      </c>
      <c r="E208" s="172" t="s">
        <v>1</v>
      </c>
      <c r="F208" s="173" t="s">
        <v>281</v>
      </c>
      <c r="H208" s="174">
        <v>16.13</v>
      </c>
      <c r="I208" s="175"/>
      <c r="L208" s="171"/>
      <c r="M208" s="176"/>
      <c r="T208" s="177"/>
      <c r="AT208" s="172" t="s">
        <v>270</v>
      </c>
      <c r="AU208" s="172" t="s">
        <v>87</v>
      </c>
      <c r="AV208" s="15" t="s">
        <v>103</v>
      </c>
      <c r="AW208" s="15" t="s">
        <v>32</v>
      </c>
      <c r="AX208" s="15" t="s">
        <v>77</v>
      </c>
      <c r="AY208" s="172" t="s">
        <v>262</v>
      </c>
    </row>
    <row r="209" spans="2:51" s="14" customFormat="1" ht="11.25">
      <c r="B209" s="165"/>
      <c r="D209" s="151" t="s">
        <v>270</v>
      </c>
      <c r="E209" s="166" t="s">
        <v>1</v>
      </c>
      <c r="F209" s="167" t="s">
        <v>289</v>
      </c>
      <c r="H209" s="166" t="s">
        <v>1</v>
      </c>
      <c r="I209" s="168"/>
      <c r="L209" s="165"/>
      <c r="M209" s="169"/>
      <c r="T209" s="170"/>
      <c r="AT209" s="166" t="s">
        <v>270</v>
      </c>
      <c r="AU209" s="166" t="s">
        <v>87</v>
      </c>
      <c r="AV209" s="14" t="s">
        <v>85</v>
      </c>
      <c r="AW209" s="14" t="s">
        <v>32</v>
      </c>
      <c r="AX209" s="14" t="s">
        <v>77</v>
      </c>
      <c r="AY209" s="166" t="s">
        <v>262</v>
      </c>
    </row>
    <row r="210" spans="2:51" s="12" customFormat="1" ht="11.25">
      <c r="B210" s="150"/>
      <c r="D210" s="151" t="s">
        <v>270</v>
      </c>
      <c r="E210" s="152" t="s">
        <v>1</v>
      </c>
      <c r="F210" s="153" t="s">
        <v>337</v>
      </c>
      <c r="H210" s="154">
        <v>7.94</v>
      </c>
      <c r="I210" s="155"/>
      <c r="L210" s="150"/>
      <c r="M210" s="156"/>
      <c r="T210" s="157"/>
      <c r="AT210" s="152" t="s">
        <v>270</v>
      </c>
      <c r="AU210" s="152" t="s">
        <v>87</v>
      </c>
      <c r="AV210" s="12" t="s">
        <v>87</v>
      </c>
      <c r="AW210" s="12" t="s">
        <v>32</v>
      </c>
      <c r="AX210" s="12" t="s">
        <v>77</v>
      </c>
      <c r="AY210" s="152" t="s">
        <v>262</v>
      </c>
    </row>
    <row r="211" spans="2:51" s="12" customFormat="1" ht="11.25">
      <c r="B211" s="150"/>
      <c r="D211" s="151" t="s">
        <v>270</v>
      </c>
      <c r="E211" s="152" t="s">
        <v>1</v>
      </c>
      <c r="F211" s="153" t="s">
        <v>338</v>
      </c>
      <c r="H211" s="154">
        <v>8.16</v>
      </c>
      <c r="I211" s="155"/>
      <c r="L211" s="150"/>
      <c r="M211" s="156"/>
      <c r="T211" s="157"/>
      <c r="AT211" s="152" t="s">
        <v>270</v>
      </c>
      <c r="AU211" s="152" t="s">
        <v>87</v>
      </c>
      <c r="AV211" s="12" t="s">
        <v>87</v>
      </c>
      <c r="AW211" s="12" t="s">
        <v>32</v>
      </c>
      <c r="AX211" s="12" t="s">
        <v>77</v>
      </c>
      <c r="AY211" s="152" t="s">
        <v>262</v>
      </c>
    </row>
    <row r="212" spans="2:51" s="15" customFormat="1" ht="11.25">
      <c r="B212" s="171"/>
      <c r="D212" s="151" t="s">
        <v>270</v>
      </c>
      <c r="E212" s="172" t="s">
        <v>1</v>
      </c>
      <c r="F212" s="173" t="s">
        <v>281</v>
      </c>
      <c r="H212" s="174">
        <v>16.1</v>
      </c>
      <c r="I212" s="175"/>
      <c r="L212" s="171"/>
      <c r="M212" s="176"/>
      <c r="T212" s="177"/>
      <c r="AT212" s="172" t="s">
        <v>270</v>
      </c>
      <c r="AU212" s="172" t="s">
        <v>87</v>
      </c>
      <c r="AV212" s="15" t="s">
        <v>103</v>
      </c>
      <c r="AW212" s="15" t="s">
        <v>32</v>
      </c>
      <c r="AX212" s="15" t="s">
        <v>77</v>
      </c>
      <c r="AY212" s="172" t="s">
        <v>262</v>
      </c>
    </row>
    <row r="213" spans="2:51" s="14" customFormat="1" ht="11.25">
      <c r="B213" s="165"/>
      <c r="D213" s="151" t="s">
        <v>270</v>
      </c>
      <c r="E213" s="166" t="s">
        <v>1</v>
      </c>
      <c r="F213" s="167" t="s">
        <v>292</v>
      </c>
      <c r="H213" s="166" t="s">
        <v>1</v>
      </c>
      <c r="I213" s="168"/>
      <c r="L213" s="165"/>
      <c r="M213" s="169"/>
      <c r="T213" s="170"/>
      <c r="AT213" s="166" t="s">
        <v>270</v>
      </c>
      <c r="AU213" s="166" t="s">
        <v>87</v>
      </c>
      <c r="AV213" s="14" t="s">
        <v>85</v>
      </c>
      <c r="AW213" s="14" t="s">
        <v>32</v>
      </c>
      <c r="AX213" s="14" t="s">
        <v>77</v>
      </c>
      <c r="AY213" s="166" t="s">
        <v>262</v>
      </c>
    </row>
    <row r="214" spans="2:51" s="12" customFormat="1" ht="11.25">
      <c r="B214" s="150"/>
      <c r="D214" s="151" t="s">
        <v>270</v>
      </c>
      <c r="E214" s="152" t="s">
        <v>1</v>
      </c>
      <c r="F214" s="153" t="s">
        <v>339</v>
      </c>
      <c r="H214" s="154">
        <v>9.54</v>
      </c>
      <c r="I214" s="155"/>
      <c r="L214" s="150"/>
      <c r="M214" s="156"/>
      <c r="T214" s="157"/>
      <c r="AT214" s="152" t="s">
        <v>270</v>
      </c>
      <c r="AU214" s="152" t="s">
        <v>87</v>
      </c>
      <c r="AV214" s="12" t="s">
        <v>87</v>
      </c>
      <c r="AW214" s="12" t="s">
        <v>32</v>
      </c>
      <c r="AX214" s="12" t="s">
        <v>77</v>
      </c>
      <c r="AY214" s="152" t="s">
        <v>262</v>
      </c>
    </row>
    <row r="215" spans="2:51" s="12" customFormat="1" ht="11.25">
      <c r="B215" s="150"/>
      <c r="D215" s="151" t="s">
        <v>270</v>
      </c>
      <c r="E215" s="152" t="s">
        <v>1</v>
      </c>
      <c r="F215" s="153" t="s">
        <v>340</v>
      </c>
      <c r="H215" s="154">
        <v>8.1</v>
      </c>
      <c r="I215" s="155"/>
      <c r="L215" s="150"/>
      <c r="M215" s="156"/>
      <c r="T215" s="157"/>
      <c r="AT215" s="152" t="s">
        <v>270</v>
      </c>
      <c r="AU215" s="152" t="s">
        <v>87</v>
      </c>
      <c r="AV215" s="12" t="s">
        <v>87</v>
      </c>
      <c r="AW215" s="12" t="s">
        <v>32</v>
      </c>
      <c r="AX215" s="12" t="s">
        <v>77</v>
      </c>
      <c r="AY215" s="152" t="s">
        <v>262</v>
      </c>
    </row>
    <row r="216" spans="2:51" s="15" customFormat="1" ht="11.25">
      <c r="B216" s="171"/>
      <c r="D216" s="151" t="s">
        <v>270</v>
      </c>
      <c r="E216" s="172" t="s">
        <v>1</v>
      </c>
      <c r="F216" s="173" t="s">
        <v>281</v>
      </c>
      <c r="H216" s="174">
        <v>17.64</v>
      </c>
      <c r="I216" s="175"/>
      <c r="L216" s="171"/>
      <c r="M216" s="176"/>
      <c r="T216" s="177"/>
      <c r="AT216" s="172" t="s">
        <v>270</v>
      </c>
      <c r="AU216" s="172" t="s">
        <v>87</v>
      </c>
      <c r="AV216" s="15" t="s">
        <v>103</v>
      </c>
      <c r="AW216" s="15" t="s">
        <v>32</v>
      </c>
      <c r="AX216" s="15" t="s">
        <v>77</v>
      </c>
      <c r="AY216" s="172" t="s">
        <v>262</v>
      </c>
    </row>
    <row r="217" spans="2:51" s="13" customFormat="1" ht="11.25">
      <c r="B217" s="158"/>
      <c r="D217" s="151" t="s">
        <v>270</v>
      </c>
      <c r="E217" s="159" t="s">
        <v>1</v>
      </c>
      <c r="F217" s="160" t="s">
        <v>273</v>
      </c>
      <c r="H217" s="161">
        <v>107.83</v>
      </c>
      <c r="I217" s="162"/>
      <c r="L217" s="158"/>
      <c r="M217" s="163"/>
      <c r="T217" s="164"/>
      <c r="AT217" s="159" t="s">
        <v>270</v>
      </c>
      <c r="AU217" s="159" t="s">
        <v>87</v>
      </c>
      <c r="AV217" s="13" t="s">
        <v>268</v>
      </c>
      <c r="AW217" s="13" t="s">
        <v>32</v>
      </c>
      <c r="AX217" s="13" t="s">
        <v>77</v>
      </c>
      <c r="AY217" s="159" t="s">
        <v>262</v>
      </c>
    </row>
    <row r="218" spans="2:51" s="12" customFormat="1" ht="11.25">
      <c r="B218" s="150"/>
      <c r="D218" s="151" t="s">
        <v>270</v>
      </c>
      <c r="E218" s="152" t="s">
        <v>1</v>
      </c>
      <c r="F218" s="153" t="s">
        <v>341</v>
      </c>
      <c r="H218" s="154">
        <v>215.63</v>
      </c>
      <c r="I218" s="155"/>
      <c r="L218" s="150"/>
      <c r="M218" s="156"/>
      <c r="T218" s="157"/>
      <c r="AT218" s="152" t="s">
        <v>270</v>
      </c>
      <c r="AU218" s="152" t="s">
        <v>87</v>
      </c>
      <c r="AV218" s="12" t="s">
        <v>87</v>
      </c>
      <c r="AW218" s="12" t="s">
        <v>32</v>
      </c>
      <c r="AX218" s="12" t="s">
        <v>77</v>
      </c>
      <c r="AY218" s="152" t="s">
        <v>262</v>
      </c>
    </row>
    <row r="219" spans="2:51" s="13" customFormat="1" ht="11.25">
      <c r="B219" s="158"/>
      <c r="D219" s="151" t="s">
        <v>270</v>
      </c>
      <c r="E219" s="159" t="s">
        <v>1</v>
      </c>
      <c r="F219" s="160" t="s">
        <v>273</v>
      </c>
      <c r="H219" s="161">
        <v>215.63</v>
      </c>
      <c r="I219" s="162"/>
      <c r="L219" s="158"/>
      <c r="M219" s="163"/>
      <c r="T219" s="164"/>
      <c r="AT219" s="159" t="s">
        <v>270</v>
      </c>
      <c r="AU219" s="159" t="s">
        <v>87</v>
      </c>
      <c r="AV219" s="13" t="s">
        <v>268</v>
      </c>
      <c r="AW219" s="13" t="s">
        <v>32</v>
      </c>
      <c r="AX219" s="13" t="s">
        <v>85</v>
      </c>
      <c r="AY219" s="159" t="s">
        <v>262</v>
      </c>
    </row>
    <row r="220" spans="2:65" s="1" customFormat="1" ht="24.2" customHeight="1">
      <c r="B220" s="32"/>
      <c r="C220" s="138" t="s">
        <v>342</v>
      </c>
      <c r="D220" s="138" t="s">
        <v>264</v>
      </c>
      <c r="E220" s="139" t="s">
        <v>343</v>
      </c>
      <c r="F220" s="140" t="s">
        <v>344</v>
      </c>
      <c r="G220" s="141" t="s">
        <v>152</v>
      </c>
      <c r="H220" s="142">
        <v>2.3</v>
      </c>
      <c r="I220" s="143"/>
      <c r="J220" s="142">
        <f>ROUND(I220*H220,2)</f>
        <v>0</v>
      </c>
      <c r="K220" s="140" t="s">
        <v>1</v>
      </c>
      <c r="L220" s="32"/>
      <c r="M220" s="144" t="s">
        <v>1</v>
      </c>
      <c r="N220" s="145" t="s">
        <v>42</v>
      </c>
      <c r="P220" s="146">
        <f>O220*H220</f>
        <v>0</v>
      </c>
      <c r="Q220" s="146">
        <v>0.0001</v>
      </c>
      <c r="R220" s="146">
        <f>Q220*H220</f>
        <v>0.00022999999999999998</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345</v>
      </c>
    </row>
    <row r="221" spans="2:51" s="12" customFormat="1" ht="11.25">
      <c r="B221" s="150"/>
      <c r="D221" s="151" t="s">
        <v>270</v>
      </c>
      <c r="E221" s="152" t="s">
        <v>1</v>
      </c>
      <c r="F221" s="153" t="s">
        <v>346</v>
      </c>
      <c r="H221" s="154">
        <v>2.3</v>
      </c>
      <c r="I221" s="155"/>
      <c r="L221" s="150"/>
      <c r="M221" s="156"/>
      <c r="T221" s="157"/>
      <c r="AT221" s="152" t="s">
        <v>270</v>
      </c>
      <c r="AU221" s="152" t="s">
        <v>87</v>
      </c>
      <c r="AV221" s="12" t="s">
        <v>87</v>
      </c>
      <c r="AW221" s="12" t="s">
        <v>32</v>
      </c>
      <c r="AX221" s="12" t="s">
        <v>77</v>
      </c>
      <c r="AY221" s="152" t="s">
        <v>262</v>
      </c>
    </row>
    <row r="222" spans="2:51" s="13" customFormat="1" ht="11.25">
      <c r="B222" s="158"/>
      <c r="D222" s="151" t="s">
        <v>270</v>
      </c>
      <c r="E222" s="159" t="s">
        <v>1</v>
      </c>
      <c r="F222" s="160" t="s">
        <v>273</v>
      </c>
      <c r="H222" s="161">
        <v>2.3</v>
      </c>
      <c r="I222" s="162"/>
      <c r="L222" s="158"/>
      <c r="M222" s="163"/>
      <c r="T222" s="164"/>
      <c r="AT222" s="159" t="s">
        <v>270</v>
      </c>
      <c r="AU222" s="159" t="s">
        <v>87</v>
      </c>
      <c r="AV222" s="13" t="s">
        <v>268</v>
      </c>
      <c r="AW222" s="13" t="s">
        <v>32</v>
      </c>
      <c r="AX222" s="13" t="s">
        <v>85</v>
      </c>
      <c r="AY222" s="159" t="s">
        <v>262</v>
      </c>
    </row>
    <row r="223" spans="2:65" s="1" customFormat="1" ht="37.9" customHeight="1">
      <c r="B223" s="32"/>
      <c r="C223" s="138" t="s">
        <v>347</v>
      </c>
      <c r="D223" s="138" t="s">
        <v>264</v>
      </c>
      <c r="E223" s="139" t="s">
        <v>348</v>
      </c>
      <c r="F223" s="140" t="s">
        <v>349</v>
      </c>
      <c r="G223" s="141" t="s">
        <v>152</v>
      </c>
      <c r="H223" s="142">
        <v>2.3</v>
      </c>
      <c r="I223" s="143"/>
      <c r="J223" s="142">
        <f>ROUND(I223*H223,2)</f>
        <v>0</v>
      </c>
      <c r="K223" s="140" t="s">
        <v>1</v>
      </c>
      <c r="L223" s="32"/>
      <c r="M223" s="144" t="s">
        <v>1</v>
      </c>
      <c r="N223" s="145" t="s">
        <v>42</v>
      </c>
      <c r="P223" s="146">
        <f>O223*H223</f>
        <v>0</v>
      </c>
      <c r="Q223" s="146">
        <v>0.00473</v>
      </c>
      <c r="R223" s="146">
        <f>Q223*H223</f>
        <v>0.010878999999999998</v>
      </c>
      <c r="S223" s="146">
        <v>0</v>
      </c>
      <c r="T223" s="147">
        <f>S223*H223</f>
        <v>0</v>
      </c>
      <c r="AR223" s="148" t="s">
        <v>268</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268</v>
      </c>
      <c r="BM223" s="148" t="s">
        <v>350</v>
      </c>
    </row>
    <row r="224" spans="2:51" s="12" customFormat="1" ht="11.25">
      <c r="B224" s="150"/>
      <c r="D224" s="151" t="s">
        <v>270</v>
      </c>
      <c r="E224" s="152" t="s">
        <v>1</v>
      </c>
      <c r="F224" s="153" t="s">
        <v>346</v>
      </c>
      <c r="H224" s="154">
        <v>2.3</v>
      </c>
      <c r="I224" s="155"/>
      <c r="L224" s="150"/>
      <c r="M224" s="156"/>
      <c r="T224" s="157"/>
      <c r="AT224" s="152" t="s">
        <v>270</v>
      </c>
      <c r="AU224" s="152" t="s">
        <v>87</v>
      </c>
      <c r="AV224" s="12" t="s">
        <v>87</v>
      </c>
      <c r="AW224" s="12" t="s">
        <v>32</v>
      </c>
      <c r="AX224" s="12" t="s">
        <v>85</v>
      </c>
      <c r="AY224" s="152" t="s">
        <v>262</v>
      </c>
    </row>
    <row r="225" spans="2:65" s="1" customFormat="1" ht="24.2" customHeight="1">
      <c r="B225" s="32"/>
      <c r="C225" s="138" t="s">
        <v>351</v>
      </c>
      <c r="D225" s="138" t="s">
        <v>264</v>
      </c>
      <c r="E225" s="139" t="s">
        <v>352</v>
      </c>
      <c r="F225" s="140" t="s">
        <v>353</v>
      </c>
      <c r="G225" s="141" t="s">
        <v>152</v>
      </c>
      <c r="H225" s="142">
        <v>2.3</v>
      </c>
      <c r="I225" s="143"/>
      <c r="J225" s="142">
        <f>ROUND(I225*H225,2)</f>
        <v>0</v>
      </c>
      <c r="K225" s="140" t="s">
        <v>267</v>
      </c>
      <c r="L225" s="32"/>
      <c r="M225" s="144" t="s">
        <v>1</v>
      </c>
      <c r="N225" s="145" t="s">
        <v>42</v>
      </c>
      <c r="P225" s="146">
        <f>O225*H225</f>
        <v>0</v>
      </c>
      <c r="Q225" s="146">
        <v>0.00014</v>
      </c>
      <c r="R225" s="146">
        <f>Q225*H225</f>
        <v>0.00032199999999999997</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354</v>
      </c>
    </row>
    <row r="226" spans="2:51" s="12" customFormat="1" ht="11.25">
      <c r="B226" s="150"/>
      <c r="D226" s="151" t="s">
        <v>270</v>
      </c>
      <c r="E226" s="152" t="s">
        <v>1</v>
      </c>
      <c r="F226" s="153" t="s">
        <v>346</v>
      </c>
      <c r="H226" s="154">
        <v>2.3</v>
      </c>
      <c r="I226" s="155"/>
      <c r="L226" s="150"/>
      <c r="M226" s="156"/>
      <c r="T226" s="157"/>
      <c r="AT226" s="152" t="s">
        <v>270</v>
      </c>
      <c r="AU226" s="152" t="s">
        <v>87</v>
      </c>
      <c r="AV226" s="12" t="s">
        <v>87</v>
      </c>
      <c r="AW226" s="12" t="s">
        <v>32</v>
      </c>
      <c r="AX226" s="12" t="s">
        <v>85</v>
      </c>
      <c r="AY226" s="152" t="s">
        <v>262</v>
      </c>
    </row>
    <row r="227" spans="2:65" s="1" customFormat="1" ht="66.75" customHeight="1">
      <c r="B227" s="32"/>
      <c r="C227" s="138" t="s">
        <v>355</v>
      </c>
      <c r="D227" s="138" t="s">
        <v>264</v>
      </c>
      <c r="E227" s="139" t="s">
        <v>356</v>
      </c>
      <c r="F227" s="140" t="s">
        <v>357</v>
      </c>
      <c r="G227" s="141" t="s">
        <v>152</v>
      </c>
      <c r="H227" s="142">
        <v>2.3</v>
      </c>
      <c r="I227" s="143"/>
      <c r="J227" s="142">
        <f>ROUND(I227*H227,2)</f>
        <v>0</v>
      </c>
      <c r="K227" s="140" t="s">
        <v>1</v>
      </c>
      <c r="L227" s="32"/>
      <c r="M227" s="144" t="s">
        <v>1</v>
      </c>
      <c r="N227" s="145" t="s">
        <v>42</v>
      </c>
      <c r="P227" s="146">
        <f>O227*H227</f>
        <v>0</v>
      </c>
      <c r="Q227" s="146">
        <v>0.01222544</v>
      </c>
      <c r="R227" s="146">
        <f>Q227*H227</f>
        <v>0.028118512</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358</v>
      </c>
    </row>
    <row r="228" spans="2:51" s="12" customFormat="1" ht="11.25">
      <c r="B228" s="150"/>
      <c r="D228" s="151" t="s">
        <v>270</v>
      </c>
      <c r="E228" s="152" t="s">
        <v>1</v>
      </c>
      <c r="F228" s="153" t="s">
        <v>346</v>
      </c>
      <c r="H228" s="154">
        <v>2.3</v>
      </c>
      <c r="I228" s="155"/>
      <c r="L228" s="150"/>
      <c r="M228" s="156"/>
      <c r="T228" s="157"/>
      <c r="AT228" s="152" t="s">
        <v>270</v>
      </c>
      <c r="AU228" s="152" t="s">
        <v>87</v>
      </c>
      <c r="AV228" s="12" t="s">
        <v>87</v>
      </c>
      <c r="AW228" s="12" t="s">
        <v>32</v>
      </c>
      <c r="AX228" s="12" t="s">
        <v>85</v>
      </c>
      <c r="AY228" s="152" t="s">
        <v>262</v>
      </c>
    </row>
    <row r="229" spans="2:65" s="1" customFormat="1" ht="16.5" customHeight="1">
      <c r="B229" s="32"/>
      <c r="C229" s="178" t="s">
        <v>359</v>
      </c>
      <c r="D229" s="178" t="s">
        <v>300</v>
      </c>
      <c r="E229" s="179" t="s">
        <v>360</v>
      </c>
      <c r="F229" s="180" t="s">
        <v>361</v>
      </c>
      <c r="G229" s="181" t="s">
        <v>362</v>
      </c>
      <c r="H229" s="182">
        <v>16.1</v>
      </c>
      <c r="I229" s="183"/>
      <c r="J229" s="182">
        <f>ROUND(I229*H229,2)</f>
        <v>0</v>
      </c>
      <c r="K229" s="180" t="s">
        <v>1</v>
      </c>
      <c r="L229" s="184"/>
      <c r="M229" s="185" t="s">
        <v>1</v>
      </c>
      <c r="N229" s="186" t="s">
        <v>42</v>
      </c>
      <c r="P229" s="146">
        <f>O229*H229</f>
        <v>0</v>
      </c>
      <c r="Q229" s="146">
        <v>0.001</v>
      </c>
      <c r="R229" s="146">
        <f>Q229*H229</f>
        <v>0.016100000000000003</v>
      </c>
      <c r="S229" s="146">
        <v>0</v>
      </c>
      <c r="T229" s="147">
        <f>S229*H229</f>
        <v>0</v>
      </c>
      <c r="AR229" s="148" t="s">
        <v>304</v>
      </c>
      <c r="AT229" s="148" t="s">
        <v>300</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363</v>
      </c>
    </row>
    <row r="230" spans="2:51" s="12" customFormat="1" ht="11.25">
      <c r="B230" s="150"/>
      <c r="D230" s="151" t="s">
        <v>270</v>
      </c>
      <c r="F230" s="153" t="s">
        <v>364</v>
      </c>
      <c r="H230" s="154">
        <v>16.1</v>
      </c>
      <c r="I230" s="155"/>
      <c r="L230" s="150"/>
      <c r="M230" s="156"/>
      <c r="T230" s="157"/>
      <c r="AT230" s="152" t="s">
        <v>270</v>
      </c>
      <c r="AU230" s="152" t="s">
        <v>87</v>
      </c>
      <c r="AV230" s="12" t="s">
        <v>87</v>
      </c>
      <c r="AW230" s="12" t="s">
        <v>4</v>
      </c>
      <c r="AX230" s="12" t="s">
        <v>85</v>
      </c>
      <c r="AY230" s="152" t="s">
        <v>262</v>
      </c>
    </row>
    <row r="231" spans="2:65" s="1" customFormat="1" ht="24.2" customHeight="1">
      <c r="B231" s="32"/>
      <c r="C231" s="178" t="s">
        <v>9</v>
      </c>
      <c r="D231" s="178" t="s">
        <v>300</v>
      </c>
      <c r="E231" s="179" t="s">
        <v>365</v>
      </c>
      <c r="F231" s="180" t="s">
        <v>366</v>
      </c>
      <c r="G231" s="181" t="s">
        <v>152</v>
      </c>
      <c r="H231" s="182">
        <v>2.42</v>
      </c>
      <c r="I231" s="183"/>
      <c r="J231" s="182">
        <f>ROUND(I231*H231,2)</f>
        <v>0</v>
      </c>
      <c r="K231" s="180" t="s">
        <v>267</v>
      </c>
      <c r="L231" s="184"/>
      <c r="M231" s="185" t="s">
        <v>1</v>
      </c>
      <c r="N231" s="186" t="s">
        <v>42</v>
      </c>
      <c r="P231" s="146">
        <f>O231*H231</f>
        <v>0</v>
      </c>
      <c r="Q231" s="146">
        <v>0.0045</v>
      </c>
      <c r="R231" s="146">
        <f>Q231*H231</f>
        <v>0.010889999999999999</v>
      </c>
      <c r="S231" s="146">
        <v>0</v>
      </c>
      <c r="T231" s="147">
        <f>S231*H231</f>
        <v>0</v>
      </c>
      <c r="AR231" s="148" t="s">
        <v>304</v>
      </c>
      <c r="AT231" s="148" t="s">
        <v>300</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367</v>
      </c>
    </row>
    <row r="232" spans="2:51" s="12" customFormat="1" ht="11.25">
      <c r="B232" s="150"/>
      <c r="D232" s="151" t="s">
        <v>270</v>
      </c>
      <c r="F232" s="153" t="s">
        <v>368</v>
      </c>
      <c r="H232" s="154">
        <v>2.42</v>
      </c>
      <c r="I232" s="155"/>
      <c r="L232" s="150"/>
      <c r="M232" s="156"/>
      <c r="T232" s="157"/>
      <c r="AT232" s="152" t="s">
        <v>270</v>
      </c>
      <c r="AU232" s="152" t="s">
        <v>87</v>
      </c>
      <c r="AV232" s="12" t="s">
        <v>87</v>
      </c>
      <c r="AW232" s="12" t="s">
        <v>4</v>
      </c>
      <c r="AX232" s="12" t="s">
        <v>85</v>
      </c>
      <c r="AY232" s="152" t="s">
        <v>262</v>
      </c>
    </row>
    <row r="233" spans="2:65" s="1" customFormat="1" ht="24.2" customHeight="1">
      <c r="B233" s="32"/>
      <c r="C233" s="138" t="s">
        <v>369</v>
      </c>
      <c r="D233" s="138" t="s">
        <v>264</v>
      </c>
      <c r="E233" s="139" t="s">
        <v>370</v>
      </c>
      <c r="F233" s="140" t="s">
        <v>371</v>
      </c>
      <c r="G233" s="141" t="s">
        <v>152</v>
      </c>
      <c r="H233" s="142">
        <v>1609.63</v>
      </c>
      <c r="I233" s="143"/>
      <c r="J233" s="142">
        <f>ROUND(I233*H233,2)</f>
        <v>0</v>
      </c>
      <c r="K233" s="140" t="s">
        <v>1</v>
      </c>
      <c r="L233" s="32"/>
      <c r="M233" s="144" t="s">
        <v>1</v>
      </c>
      <c r="N233" s="145" t="s">
        <v>42</v>
      </c>
      <c r="P233" s="146">
        <f>O233*H233</f>
        <v>0</v>
      </c>
      <c r="Q233" s="146">
        <v>0.0001</v>
      </c>
      <c r="R233" s="146">
        <f>Q233*H233</f>
        <v>0.16096300000000002</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372</v>
      </c>
    </row>
    <row r="234" spans="2:51" s="12" customFormat="1" ht="11.25">
      <c r="B234" s="150"/>
      <c r="D234" s="151" t="s">
        <v>270</v>
      </c>
      <c r="E234" s="152" t="s">
        <v>1</v>
      </c>
      <c r="F234" s="153" t="s">
        <v>373</v>
      </c>
      <c r="H234" s="154">
        <v>1525.64</v>
      </c>
      <c r="I234" s="155"/>
      <c r="L234" s="150"/>
      <c r="M234" s="156"/>
      <c r="T234" s="157"/>
      <c r="AT234" s="152" t="s">
        <v>270</v>
      </c>
      <c r="AU234" s="152" t="s">
        <v>87</v>
      </c>
      <c r="AV234" s="12" t="s">
        <v>87</v>
      </c>
      <c r="AW234" s="12" t="s">
        <v>32</v>
      </c>
      <c r="AX234" s="12" t="s">
        <v>77</v>
      </c>
      <c r="AY234" s="152" t="s">
        <v>262</v>
      </c>
    </row>
    <row r="235" spans="2:51" s="12" customFormat="1" ht="11.25">
      <c r="B235" s="150"/>
      <c r="D235" s="151" t="s">
        <v>270</v>
      </c>
      <c r="E235" s="152" t="s">
        <v>1</v>
      </c>
      <c r="F235" s="153" t="s">
        <v>374</v>
      </c>
      <c r="H235" s="154">
        <v>30.96</v>
      </c>
      <c r="I235" s="155"/>
      <c r="L235" s="150"/>
      <c r="M235" s="156"/>
      <c r="T235" s="157"/>
      <c r="AT235" s="152" t="s">
        <v>270</v>
      </c>
      <c r="AU235" s="152" t="s">
        <v>87</v>
      </c>
      <c r="AV235" s="12" t="s">
        <v>87</v>
      </c>
      <c r="AW235" s="12" t="s">
        <v>32</v>
      </c>
      <c r="AX235" s="12" t="s">
        <v>77</v>
      </c>
      <c r="AY235" s="152" t="s">
        <v>262</v>
      </c>
    </row>
    <row r="236" spans="2:51" s="12" customFormat="1" ht="11.25">
      <c r="B236" s="150"/>
      <c r="D236" s="151" t="s">
        <v>270</v>
      </c>
      <c r="E236" s="152" t="s">
        <v>1</v>
      </c>
      <c r="F236" s="153" t="s">
        <v>375</v>
      </c>
      <c r="H236" s="154">
        <v>53.03</v>
      </c>
      <c r="I236" s="155"/>
      <c r="L236" s="150"/>
      <c r="M236" s="156"/>
      <c r="T236" s="157"/>
      <c r="AT236" s="152" t="s">
        <v>270</v>
      </c>
      <c r="AU236" s="152" t="s">
        <v>87</v>
      </c>
      <c r="AV236" s="12" t="s">
        <v>87</v>
      </c>
      <c r="AW236" s="12" t="s">
        <v>32</v>
      </c>
      <c r="AX236" s="12" t="s">
        <v>77</v>
      </c>
      <c r="AY236" s="152" t="s">
        <v>262</v>
      </c>
    </row>
    <row r="237" spans="2:51" s="13" customFormat="1" ht="11.25">
      <c r="B237" s="158"/>
      <c r="D237" s="151" t="s">
        <v>270</v>
      </c>
      <c r="E237" s="159" t="s">
        <v>1</v>
      </c>
      <c r="F237" s="160" t="s">
        <v>273</v>
      </c>
      <c r="H237" s="161">
        <v>1609.63</v>
      </c>
      <c r="I237" s="162"/>
      <c r="L237" s="158"/>
      <c r="M237" s="163"/>
      <c r="T237" s="164"/>
      <c r="AT237" s="159" t="s">
        <v>270</v>
      </c>
      <c r="AU237" s="159" t="s">
        <v>87</v>
      </c>
      <c r="AV237" s="13" t="s">
        <v>268</v>
      </c>
      <c r="AW237" s="13" t="s">
        <v>32</v>
      </c>
      <c r="AX237" s="13" t="s">
        <v>85</v>
      </c>
      <c r="AY237" s="159" t="s">
        <v>262</v>
      </c>
    </row>
    <row r="238" spans="2:65" s="1" customFormat="1" ht="37.9" customHeight="1">
      <c r="B238" s="32"/>
      <c r="C238" s="138" t="s">
        <v>376</v>
      </c>
      <c r="D238" s="138" t="s">
        <v>264</v>
      </c>
      <c r="E238" s="139" t="s">
        <v>377</v>
      </c>
      <c r="F238" s="140" t="s">
        <v>378</v>
      </c>
      <c r="G238" s="141" t="s">
        <v>152</v>
      </c>
      <c r="H238" s="142">
        <v>1595.97</v>
      </c>
      <c r="I238" s="143"/>
      <c r="J238" s="142">
        <f>ROUND(I238*H238,2)</f>
        <v>0</v>
      </c>
      <c r="K238" s="140" t="s">
        <v>1</v>
      </c>
      <c r="L238" s="32"/>
      <c r="M238" s="144" t="s">
        <v>1</v>
      </c>
      <c r="N238" s="145" t="s">
        <v>42</v>
      </c>
      <c r="P238" s="146">
        <f>O238*H238</f>
        <v>0</v>
      </c>
      <c r="Q238" s="146">
        <v>0.00473</v>
      </c>
      <c r="R238" s="146">
        <f>Q238*H238</f>
        <v>7.5489381</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379</v>
      </c>
    </row>
    <row r="239" spans="2:51" s="12" customFormat="1" ht="11.25">
      <c r="B239" s="150"/>
      <c r="D239" s="151" t="s">
        <v>270</v>
      </c>
      <c r="E239" s="152" t="s">
        <v>1</v>
      </c>
      <c r="F239" s="153" t="s">
        <v>380</v>
      </c>
      <c r="H239" s="154">
        <v>1511.98</v>
      </c>
      <c r="I239" s="155"/>
      <c r="L239" s="150"/>
      <c r="M239" s="156"/>
      <c r="T239" s="157"/>
      <c r="AT239" s="152" t="s">
        <v>270</v>
      </c>
      <c r="AU239" s="152" t="s">
        <v>87</v>
      </c>
      <c r="AV239" s="12" t="s">
        <v>87</v>
      </c>
      <c r="AW239" s="12" t="s">
        <v>32</v>
      </c>
      <c r="AX239" s="12" t="s">
        <v>77</v>
      </c>
      <c r="AY239" s="152" t="s">
        <v>262</v>
      </c>
    </row>
    <row r="240" spans="2:51" s="12" customFormat="1" ht="11.25">
      <c r="B240" s="150"/>
      <c r="D240" s="151" t="s">
        <v>270</v>
      </c>
      <c r="E240" s="152" t="s">
        <v>1</v>
      </c>
      <c r="F240" s="153" t="s">
        <v>374</v>
      </c>
      <c r="H240" s="154">
        <v>30.96</v>
      </c>
      <c r="I240" s="155"/>
      <c r="L240" s="150"/>
      <c r="M240" s="156"/>
      <c r="T240" s="157"/>
      <c r="AT240" s="152" t="s">
        <v>270</v>
      </c>
      <c r="AU240" s="152" t="s">
        <v>87</v>
      </c>
      <c r="AV240" s="12" t="s">
        <v>87</v>
      </c>
      <c r="AW240" s="12" t="s">
        <v>32</v>
      </c>
      <c r="AX240" s="12" t="s">
        <v>77</v>
      </c>
      <c r="AY240" s="152" t="s">
        <v>262</v>
      </c>
    </row>
    <row r="241" spans="2:51" s="12" customFormat="1" ht="11.25">
      <c r="B241" s="150"/>
      <c r="D241" s="151" t="s">
        <v>270</v>
      </c>
      <c r="E241" s="152" t="s">
        <v>1</v>
      </c>
      <c r="F241" s="153" t="s">
        <v>375</v>
      </c>
      <c r="H241" s="154">
        <v>53.03</v>
      </c>
      <c r="I241" s="155"/>
      <c r="L241" s="150"/>
      <c r="M241" s="156"/>
      <c r="T241" s="157"/>
      <c r="AT241" s="152" t="s">
        <v>270</v>
      </c>
      <c r="AU241" s="152" t="s">
        <v>87</v>
      </c>
      <c r="AV241" s="12" t="s">
        <v>87</v>
      </c>
      <c r="AW241" s="12" t="s">
        <v>32</v>
      </c>
      <c r="AX241" s="12" t="s">
        <v>77</v>
      </c>
      <c r="AY241" s="152" t="s">
        <v>262</v>
      </c>
    </row>
    <row r="242" spans="2:51" s="13" customFormat="1" ht="11.25">
      <c r="B242" s="158"/>
      <c r="D242" s="151" t="s">
        <v>270</v>
      </c>
      <c r="E242" s="159" t="s">
        <v>1</v>
      </c>
      <c r="F242" s="160" t="s">
        <v>273</v>
      </c>
      <c r="H242" s="161">
        <v>1595.97</v>
      </c>
      <c r="I242" s="162"/>
      <c r="L242" s="158"/>
      <c r="M242" s="163"/>
      <c r="T242" s="164"/>
      <c r="AT242" s="159" t="s">
        <v>270</v>
      </c>
      <c r="AU242" s="159" t="s">
        <v>87</v>
      </c>
      <c r="AV242" s="13" t="s">
        <v>268</v>
      </c>
      <c r="AW242" s="13" t="s">
        <v>32</v>
      </c>
      <c r="AX242" s="13" t="s">
        <v>85</v>
      </c>
      <c r="AY242" s="159" t="s">
        <v>262</v>
      </c>
    </row>
    <row r="243" spans="2:65" s="1" customFormat="1" ht="24.2" customHeight="1">
      <c r="B243" s="32"/>
      <c r="C243" s="138" t="s">
        <v>381</v>
      </c>
      <c r="D243" s="138" t="s">
        <v>264</v>
      </c>
      <c r="E243" s="139" t="s">
        <v>382</v>
      </c>
      <c r="F243" s="140" t="s">
        <v>383</v>
      </c>
      <c r="G243" s="141" t="s">
        <v>152</v>
      </c>
      <c r="H243" s="142">
        <v>2718.07</v>
      </c>
      <c r="I243" s="143"/>
      <c r="J243" s="142">
        <f>ROUND(I243*H243,2)</f>
        <v>0</v>
      </c>
      <c r="K243" s="140" t="s">
        <v>267</v>
      </c>
      <c r="L243" s="32"/>
      <c r="M243" s="144" t="s">
        <v>1</v>
      </c>
      <c r="N243" s="145" t="s">
        <v>42</v>
      </c>
      <c r="P243" s="146">
        <f>O243*H243</f>
        <v>0</v>
      </c>
      <c r="Q243" s="146">
        <v>0.00014</v>
      </c>
      <c r="R243" s="146">
        <f>Q243*H243</f>
        <v>0.3805298</v>
      </c>
      <c r="S243" s="146">
        <v>0</v>
      </c>
      <c r="T243" s="147">
        <f>S243*H243</f>
        <v>0</v>
      </c>
      <c r="AR243" s="148" t="s">
        <v>268</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268</v>
      </c>
      <c r="BM243" s="148" t="s">
        <v>384</v>
      </c>
    </row>
    <row r="244" spans="2:51" s="12" customFormat="1" ht="11.25">
      <c r="B244" s="150"/>
      <c r="D244" s="151" t="s">
        <v>270</v>
      </c>
      <c r="E244" s="152" t="s">
        <v>1</v>
      </c>
      <c r="F244" s="153" t="s">
        <v>385</v>
      </c>
      <c r="H244" s="154">
        <v>1121.02</v>
      </c>
      <c r="I244" s="155"/>
      <c r="L244" s="150"/>
      <c r="M244" s="156"/>
      <c r="T244" s="157"/>
      <c r="AT244" s="152" t="s">
        <v>270</v>
      </c>
      <c r="AU244" s="152" t="s">
        <v>87</v>
      </c>
      <c r="AV244" s="12" t="s">
        <v>87</v>
      </c>
      <c r="AW244" s="12" t="s">
        <v>32</v>
      </c>
      <c r="AX244" s="12" t="s">
        <v>77</v>
      </c>
      <c r="AY244" s="152" t="s">
        <v>262</v>
      </c>
    </row>
    <row r="245" spans="2:51" s="12" customFormat="1" ht="11.25">
      <c r="B245" s="150"/>
      <c r="D245" s="151" t="s">
        <v>270</v>
      </c>
      <c r="E245" s="152" t="s">
        <v>1</v>
      </c>
      <c r="F245" s="153" t="s">
        <v>386</v>
      </c>
      <c r="H245" s="154">
        <v>28.64</v>
      </c>
      <c r="I245" s="155"/>
      <c r="L245" s="150"/>
      <c r="M245" s="156"/>
      <c r="T245" s="157"/>
      <c r="AT245" s="152" t="s">
        <v>270</v>
      </c>
      <c r="AU245" s="152" t="s">
        <v>87</v>
      </c>
      <c r="AV245" s="12" t="s">
        <v>87</v>
      </c>
      <c r="AW245" s="12" t="s">
        <v>32</v>
      </c>
      <c r="AX245" s="12" t="s">
        <v>77</v>
      </c>
      <c r="AY245" s="152" t="s">
        <v>262</v>
      </c>
    </row>
    <row r="246" spans="2:51" s="12" customFormat="1" ht="11.25">
      <c r="B246" s="150"/>
      <c r="D246" s="151" t="s">
        <v>270</v>
      </c>
      <c r="E246" s="152" t="s">
        <v>1</v>
      </c>
      <c r="F246" s="153" t="s">
        <v>374</v>
      </c>
      <c r="H246" s="154">
        <v>30.96</v>
      </c>
      <c r="I246" s="155"/>
      <c r="L246" s="150"/>
      <c r="M246" s="156"/>
      <c r="T246" s="157"/>
      <c r="AT246" s="152" t="s">
        <v>270</v>
      </c>
      <c r="AU246" s="152" t="s">
        <v>87</v>
      </c>
      <c r="AV246" s="12" t="s">
        <v>87</v>
      </c>
      <c r="AW246" s="12" t="s">
        <v>32</v>
      </c>
      <c r="AX246" s="12" t="s">
        <v>77</v>
      </c>
      <c r="AY246" s="152" t="s">
        <v>262</v>
      </c>
    </row>
    <row r="247" spans="2:51" s="14" customFormat="1" ht="11.25">
      <c r="B247" s="165"/>
      <c r="D247" s="151" t="s">
        <v>270</v>
      </c>
      <c r="E247" s="166" t="s">
        <v>1</v>
      </c>
      <c r="F247" s="167" t="s">
        <v>387</v>
      </c>
      <c r="H247" s="166" t="s">
        <v>1</v>
      </c>
      <c r="I247" s="168"/>
      <c r="L247" s="165"/>
      <c r="M247" s="169"/>
      <c r="T247" s="170"/>
      <c r="AT247" s="166" t="s">
        <v>270</v>
      </c>
      <c r="AU247" s="166" t="s">
        <v>87</v>
      </c>
      <c r="AV247" s="14" t="s">
        <v>85</v>
      </c>
      <c r="AW247" s="14" t="s">
        <v>32</v>
      </c>
      <c r="AX247" s="14" t="s">
        <v>77</v>
      </c>
      <c r="AY247" s="166" t="s">
        <v>262</v>
      </c>
    </row>
    <row r="248" spans="2:51" s="12" customFormat="1" ht="33.75">
      <c r="B248" s="150"/>
      <c r="D248" s="151" t="s">
        <v>270</v>
      </c>
      <c r="E248" s="152" t="s">
        <v>1</v>
      </c>
      <c r="F248" s="153" t="s">
        <v>388</v>
      </c>
      <c r="H248" s="154">
        <v>58.37</v>
      </c>
      <c r="I248" s="155"/>
      <c r="L248" s="150"/>
      <c r="M248" s="156"/>
      <c r="T248" s="157"/>
      <c r="AT248" s="152" t="s">
        <v>270</v>
      </c>
      <c r="AU248" s="152" t="s">
        <v>87</v>
      </c>
      <c r="AV248" s="12" t="s">
        <v>87</v>
      </c>
      <c r="AW248" s="12" t="s">
        <v>32</v>
      </c>
      <c r="AX248" s="12" t="s">
        <v>77</v>
      </c>
      <c r="AY248" s="152" t="s">
        <v>262</v>
      </c>
    </row>
    <row r="249" spans="2:51" s="12" customFormat="1" ht="11.25">
      <c r="B249" s="150"/>
      <c r="D249" s="151" t="s">
        <v>270</v>
      </c>
      <c r="E249" s="152" t="s">
        <v>1</v>
      </c>
      <c r="F249" s="153" t="s">
        <v>389</v>
      </c>
      <c r="H249" s="154">
        <v>5.25</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390</v>
      </c>
      <c r="H250" s="154">
        <v>36.92</v>
      </c>
      <c r="I250" s="155"/>
      <c r="L250" s="150"/>
      <c r="M250" s="156"/>
      <c r="T250" s="157"/>
      <c r="AT250" s="152" t="s">
        <v>270</v>
      </c>
      <c r="AU250" s="152" t="s">
        <v>87</v>
      </c>
      <c r="AV250" s="12" t="s">
        <v>87</v>
      </c>
      <c r="AW250" s="12" t="s">
        <v>32</v>
      </c>
      <c r="AX250" s="12" t="s">
        <v>77</v>
      </c>
      <c r="AY250" s="152" t="s">
        <v>262</v>
      </c>
    </row>
    <row r="251" spans="2:51" s="12" customFormat="1" ht="11.25">
      <c r="B251" s="150"/>
      <c r="D251" s="151" t="s">
        <v>270</v>
      </c>
      <c r="E251" s="152" t="s">
        <v>1</v>
      </c>
      <c r="F251" s="153" t="s">
        <v>391</v>
      </c>
      <c r="H251" s="154">
        <v>0.85</v>
      </c>
      <c r="I251" s="155"/>
      <c r="L251" s="150"/>
      <c r="M251" s="156"/>
      <c r="T251" s="157"/>
      <c r="AT251" s="152" t="s">
        <v>270</v>
      </c>
      <c r="AU251" s="152" t="s">
        <v>87</v>
      </c>
      <c r="AV251" s="12" t="s">
        <v>87</v>
      </c>
      <c r="AW251" s="12" t="s">
        <v>32</v>
      </c>
      <c r="AX251" s="12" t="s">
        <v>77</v>
      </c>
      <c r="AY251" s="152" t="s">
        <v>262</v>
      </c>
    </row>
    <row r="252" spans="2:51" s="12" customFormat="1" ht="11.25">
      <c r="B252" s="150"/>
      <c r="D252" s="151" t="s">
        <v>270</v>
      </c>
      <c r="E252" s="152" t="s">
        <v>1</v>
      </c>
      <c r="F252" s="153" t="s">
        <v>392</v>
      </c>
      <c r="H252" s="154">
        <v>38.4</v>
      </c>
      <c r="I252" s="155"/>
      <c r="L252" s="150"/>
      <c r="M252" s="156"/>
      <c r="T252" s="157"/>
      <c r="AT252" s="152" t="s">
        <v>270</v>
      </c>
      <c r="AU252" s="152" t="s">
        <v>87</v>
      </c>
      <c r="AV252" s="12" t="s">
        <v>87</v>
      </c>
      <c r="AW252" s="12" t="s">
        <v>32</v>
      </c>
      <c r="AX252" s="12" t="s">
        <v>77</v>
      </c>
      <c r="AY252" s="152" t="s">
        <v>262</v>
      </c>
    </row>
    <row r="253" spans="2:51" s="12" customFormat="1" ht="11.25">
      <c r="B253" s="150"/>
      <c r="D253" s="151" t="s">
        <v>270</v>
      </c>
      <c r="E253" s="152" t="s">
        <v>1</v>
      </c>
      <c r="F253" s="153" t="s">
        <v>393</v>
      </c>
      <c r="H253" s="154">
        <v>3.3</v>
      </c>
      <c r="I253" s="155"/>
      <c r="L253" s="150"/>
      <c r="M253" s="156"/>
      <c r="T253" s="157"/>
      <c r="AT253" s="152" t="s">
        <v>270</v>
      </c>
      <c r="AU253" s="152" t="s">
        <v>87</v>
      </c>
      <c r="AV253" s="12" t="s">
        <v>87</v>
      </c>
      <c r="AW253" s="12" t="s">
        <v>32</v>
      </c>
      <c r="AX253" s="12" t="s">
        <v>77</v>
      </c>
      <c r="AY253" s="152" t="s">
        <v>262</v>
      </c>
    </row>
    <row r="254" spans="2:51" s="12" customFormat="1" ht="11.25">
      <c r="B254" s="150"/>
      <c r="D254" s="151" t="s">
        <v>270</v>
      </c>
      <c r="E254" s="152" t="s">
        <v>1</v>
      </c>
      <c r="F254" s="153" t="s">
        <v>394</v>
      </c>
      <c r="H254" s="154">
        <v>35.31</v>
      </c>
      <c r="I254" s="155"/>
      <c r="L254" s="150"/>
      <c r="M254" s="156"/>
      <c r="T254" s="157"/>
      <c r="AT254" s="152" t="s">
        <v>270</v>
      </c>
      <c r="AU254" s="152" t="s">
        <v>87</v>
      </c>
      <c r="AV254" s="12" t="s">
        <v>87</v>
      </c>
      <c r="AW254" s="12" t="s">
        <v>32</v>
      </c>
      <c r="AX254" s="12" t="s">
        <v>77</v>
      </c>
      <c r="AY254" s="152" t="s">
        <v>262</v>
      </c>
    </row>
    <row r="255" spans="2:51" s="15" customFormat="1" ht="11.25">
      <c r="B255" s="171"/>
      <c r="D255" s="151" t="s">
        <v>270</v>
      </c>
      <c r="E255" s="172" t="s">
        <v>1</v>
      </c>
      <c r="F255" s="173" t="s">
        <v>281</v>
      </c>
      <c r="H255" s="174">
        <v>1359.02</v>
      </c>
      <c r="I255" s="175"/>
      <c r="L255" s="171"/>
      <c r="M255" s="176"/>
      <c r="T255" s="177"/>
      <c r="AT255" s="172" t="s">
        <v>270</v>
      </c>
      <c r="AU255" s="172" t="s">
        <v>87</v>
      </c>
      <c r="AV255" s="15" t="s">
        <v>103</v>
      </c>
      <c r="AW255" s="15" t="s">
        <v>32</v>
      </c>
      <c r="AX255" s="15" t="s">
        <v>77</v>
      </c>
      <c r="AY255" s="172" t="s">
        <v>262</v>
      </c>
    </row>
    <row r="256" spans="2:51" s="12" customFormat="1" ht="11.25">
      <c r="B256" s="150"/>
      <c r="D256" s="151" t="s">
        <v>270</v>
      </c>
      <c r="E256" s="152" t="s">
        <v>1</v>
      </c>
      <c r="F256" s="153" t="s">
        <v>395</v>
      </c>
      <c r="H256" s="154">
        <v>2718.07</v>
      </c>
      <c r="I256" s="155"/>
      <c r="L256" s="150"/>
      <c r="M256" s="156"/>
      <c r="T256" s="157"/>
      <c r="AT256" s="152" t="s">
        <v>270</v>
      </c>
      <c r="AU256" s="152" t="s">
        <v>87</v>
      </c>
      <c r="AV256" s="12" t="s">
        <v>87</v>
      </c>
      <c r="AW256" s="12" t="s">
        <v>32</v>
      </c>
      <c r="AX256" s="12" t="s">
        <v>85</v>
      </c>
      <c r="AY256" s="152" t="s">
        <v>262</v>
      </c>
    </row>
    <row r="257" spans="2:65" s="1" customFormat="1" ht="66.75" customHeight="1">
      <c r="B257" s="32"/>
      <c r="C257" s="138" t="s">
        <v>396</v>
      </c>
      <c r="D257" s="138" t="s">
        <v>264</v>
      </c>
      <c r="E257" s="139" t="s">
        <v>397</v>
      </c>
      <c r="F257" s="140" t="s">
        <v>398</v>
      </c>
      <c r="G257" s="141" t="s">
        <v>152</v>
      </c>
      <c r="H257" s="142">
        <v>456.39</v>
      </c>
      <c r="I257" s="143"/>
      <c r="J257" s="142">
        <f>ROUND(I257*H257,2)</f>
        <v>0</v>
      </c>
      <c r="K257" s="140" t="s">
        <v>1</v>
      </c>
      <c r="L257" s="32"/>
      <c r="M257" s="144" t="s">
        <v>1</v>
      </c>
      <c r="N257" s="145" t="s">
        <v>42</v>
      </c>
      <c r="P257" s="146">
        <f>O257*H257</f>
        <v>0</v>
      </c>
      <c r="Q257" s="146">
        <v>0.01222416</v>
      </c>
      <c r="R257" s="146">
        <f>Q257*H257</f>
        <v>5.5789843824</v>
      </c>
      <c r="S257" s="146">
        <v>0</v>
      </c>
      <c r="T257" s="147">
        <f>S257*H257</f>
        <v>0</v>
      </c>
      <c r="AR257" s="148" t="s">
        <v>268</v>
      </c>
      <c r="AT257" s="148" t="s">
        <v>264</v>
      </c>
      <c r="AU257" s="148" t="s">
        <v>87</v>
      </c>
      <c r="AY257" s="17" t="s">
        <v>262</v>
      </c>
      <c r="BE257" s="149">
        <f>IF(N257="základní",J257,0)</f>
        <v>0</v>
      </c>
      <c r="BF257" s="149">
        <f>IF(N257="snížená",J257,0)</f>
        <v>0</v>
      </c>
      <c r="BG257" s="149">
        <f>IF(N257="zákl. přenesená",J257,0)</f>
        <v>0</v>
      </c>
      <c r="BH257" s="149">
        <f>IF(N257="sníž. přenesená",J257,0)</f>
        <v>0</v>
      </c>
      <c r="BI257" s="149">
        <f>IF(N257="nulová",J257,0)</f>
        <v>0</v>
      </c>
      <c r="BJ257" s="17" t="s">
        <v>85</v>
      </c>
      <c r="BK257" s="149">
        <f>ROUND(I257*H257,2)</f>
        <v>0</v>
      </c>
      <c r="BL257" s="17" t="s">
        <v>268</v>
      </c>
      <c r="BM257" s="148" t="s">
        <v>399</v>
      </c>
    </row>
    <row r="258" spans="2:65" s="1" customFormat="1" ht="16.5" customHeight="1">
      <c r="B258" s="32"/>
      <c r="C258" s="178" t="s">
        <v>400</v>
      </c>
      <c r="D258" s="178" t="s">
        <v>300</v>
      </c>
      <c r="E258" s="179" t="s">
        <v>360</v>
      </c>
      <c r="F258" s="180" t="s">
        <v>361</v>
      </c>
      <c r="G258" s="181" t="s">
        <v>362</v>
      </c>
      <c r="H258" s="182">
        <v>1597.37</v>
      </c>
      <c r="I258" s="183"/>
      <c r="J258" s="182">
        <f>ROUND(I258*H258,2)</f>
        <v>0</v>
      </c>
      <c r="K258" s="180" t="s">
        <v>1</v>
      </c>
      <c r="L258" s="184"/>
      <c r="M258" s="185" t="s">
        <v>1</v>
      </c>
      <c r="N258" s="186" t="s">
        <v>42</v>
      </c>
      <c r="P258" s="146">
        <f>O258*H258</f>
        <v>0</v>
      </c>
      <c r="Q258" s="146">
        <v>0.001</v>
      </c>
      <c r="R258" s="146">
        <f>Q258*H258</f>
        <v>1.59737</v>
      </c>
      <c r="S258" s="146">
        <v>0</v>
      </c>
      <c r="T258" s="147">
        <f>S258*H258</f>
        <v>0</v>
      </c>
      <c r="AR258" s="148" t="s">
        <v>304</v>
      </c>
      <c r="AT258" s="148" t="s">
        <v>300</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401</v>
      </c>
    </row>
    <row r="259" spans="2:51" s="12" customFormat="1" ht="11.25">
      <c r="B259" s="150"/>
      <c r="D259" s="151" t="s">
        <v>270</v>
      </c>
      <c r="E259" s="152" t="s">
        <v>1</v>
      </c>
      <c r="F259" s="153" t="s">
        <v>402</v>
      </c>
      <c r="H259" s="154">
        <v>74.14</v>
      </c>
      <c r="I259" s="155"/>
      <c r="L259" s="150"/>
      <c r="M259" s="156"/>
      <c r="T259" s="157"/>
      <c r="AT259" s="152" t="s">
        <v>270</v>
      </c>
      <c r="AU259" s="152" t="s">
        <v>87</v>
      </c>
      <c r="AV259" s="12" t="s">
        <v>87</v>
      </c>
      <c r="AW259" s="12" t="s">
        <v>32</v>
      </c>
      <c r="AX259" s="12" t="s">
        <v>77</v>
      </c>
      <c r="AY259" s="152" t="s">
        <v>262</v>
      </c>
    </row>
    <row r="260" spans="2:51" s="12" customFormat="1" ht="11.25">
      <c r="B260" s="150"/>
      <c r="D260" s="151" t="s">
        <v>270</v>
      </c>
      <c r="E260" s="152" t="s">
        <v>1</v>
      </c>
      <c r="F260" s="153" t="s">
        <v>403</v>
      </c>
      <c r="H260" s="154">
        <v>382.25</v>
      </c>
      <c r="I260" s="155"/>
      <c r="L260" s="150"/>
      <c r="M260" s="156"/>
      <c r="T260" s="157"/>
      <c r="AT260" s="152" t="s">
        <v>270</v>
      </c>
      <c r="AU260" s="152" t="s">
        <v>87</v>
      </c>
      <c r="AV260" s="12" t="s">
        <v>87</v>
      </c>
      <c r="AW260" s="12" t="s">
        <v>32</v>
      </c>
      <c r="AX260" s="12" t="s">
        <v>77</v>
      </c>
      <c r="AY260" s="152" t="s">
        <v>262</v>
      </c>
    </row>
    <row r="261" spans="2:51" s="13" customFormat="1" ht="11.25">
      <c r="B261" s="158"/>
      <c r="D261" s="151" t="s">
        <v>270</v>
      </c>
      <c r="E261" s="159" t="s">
        <v>1</v>
      </c>
      <c r="F261" s="160" t="s">
        <v>273</v>
      </c>
      <c r="H261" s="161">
        <v>456.39</v>
      </c>
      <c r="I261" s="162"/>
      <c r="L261" s="158"/>
      <c r="M261" s="163"/>
      <c r="T261" s="164"/>
      <c r="AT261" s="159" t="s">
        <v>270</v>
      </c>
      <c r="AU261" s="159" t="s">
        <v>87</v>
      </c>
      <c r="AV261" s="13" t="s">
        <v>268</v>
      </c>
      <c r="AW261" s="13" t="s">
        <v>32</v>
      </c>
      <c r="AX261" s="13" t="s">
        <v>85</v>
      </c>
      <c r="AY261" s="159" t="s">
        <v>262</v>
      </c>
    </row>
    <row r="262" spans="2:51" s="12" customFormat="1" ht="11.25">
      <c r="B262" s="150"/>
      <c r="D262" s="151" t="s">
        <v>270</v>
      </c>
      <c r="F262" s="153" t="s">
        <v>404</v>
      </c>
      <c r="H262" s="154">
        <v>1597.37</v>
      </c>
      <c r="I262" s="155"/>
      <c r="L262" s="150"/>
      <c r="M262" s="156"/>
      <c r="T262" s="157"/>
      <c r="AT262" s="152" t="s">
        <v>270</v>
      </c>
      <c r="AU262" s="152" t="s">
        <v>87</v>
      </c>
      <c r="AV262" s="12" t="s">
        <v>87</v>
      </c>
      <c r="AW262" s="12" t="s">
        <v>4</v>
      </c>
      <c r="AX262" s="12" t="s">
        <v>85</v>
      </c>
      <c r="AY262" s="152" t="s">
        <v>262</v>
      </c>
    </row>
    <row r="263" spans="2:65" s="1" customFormat="1" ht="24.2" customHeight="1">
      <c r="B263" s="32"/>
      <c r="C263" s="178" t="s">
        <v>7</v>
      </c>
      <c r="D263" s="178" t="s">
        <v>300</v>
      </c>
      <c r="E263" s="179" t="s">
        <v>365</v>
      </c>
      <c r="F263" s="180" t="s">
        <v>366</v>
      </c>
      <c r="G263" s="181" t="s">
        <v>152</v>
      </c>
      <c r="H263" s="182">
        <v>77.85</v>
      </c>
      <c r="I263" s="183"/>
      <c r="J263" s="182">
        <f>ROUND(I263*H263,2)</f>
        <v>0</v>
      </c>
      <c r="K263" s="180" t="s">
        <v>267</v>
      </c>
      <c r="L263" s="184"/>
      <c r="M263" s="185" t="s">
        <v>1</v>
      </c>
      <c r="N263" s="186" t="s">
        <v>42</v>
      </c>
      <c r="P263" s="146">
        <f>O263*H263</f>
        <v>0</v>
      </c>
      <c r="Q263" s="146">
        <v>0.0045</v>
      </c>
      <c r="R263" s="146">
        <f>Q263*H263</f>
        <v>0.35032499999999994</v>
      </c>
      <c r="S263" s="146">
        <v>0</v>
      </c>
      <c r="T263" s="147">
        <f>S263*H263</f>
        <v>0</v>
      </c>
      <c r="AR263" s="148" t="s">
        <v>304</v>
      </c>
      <c r="AT263" s="148" t="s">
        <v>300</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405</v>
      </c>
    </row>
    <row r="264" spans="2:51" s="12" customFormat="1" ht="11.25">
      <c r="B264" s="150"/>
      <c r="D264" s="151" t="s">
        <v>270</v>
      </c>
      <c r="E264" s="152" t="s">
        <v>1</v>
      </c>
      <c r="F264" s="153" t="s">
        <v>402</v>
      </c>
      <c r="H264" s="154">
        <v>74.14</v>
      </c>
      <c r="I264" s="155"/>
      <c r="L264" s="150"/>
      <c r="M264" s="156"/>
      <c r="T264" s="157"/>
      <c r="AT264" s="152" t="s">
        <v>270</v>
      </c>
      <c r="AU264" s="152" t="s">
        <v>87</v>
      </c>
      <c r="AV264" s="12" t="s">
        <v>87</v>
      </c>
      <c r="AW264" s="12" t="s">
        <v>32</v>
      </c>
      <c r="AX264" s="12" t="s">
        <v>77</v>
      </c>
      <c r="AY264" s="152" t="s">
        <v>262</v>
      </c>
    </row>
    <row r="265" spans="2:51" s="13" customFormat="1" ht="11.25">
      <c r="B265" s="158"/>
      <c r="D265" s="151" t="s">
        <v>270</v>
      </c>
      <c r="E265" s="159" t="s">
        <v>1</v>
      </c>
      <c r="F265" s="160" t="s">
        <v>273</v>
      </c>
      <c r="H265" s="161">
        <v>74.14</v>
      </c>
      <c r="I265" s="162"/>
      <c r="L265" s="158"/>
      <c r="M265" s="163"/>
      <c r="T265" s="164"/>
      <c r="AT265" s="159" t="s">
        <v>270</v>
      </c>
      <c r="AU265" s="159" t="s">
        <v>87</v>
      </c>
      <c r="AV265" s="13" t="s">
        <v>268</v>
      </c>
      <c r="AW265" s="13" t="s">
        <v>32</v>
      </c>
      <c r="AX265" s="13" t="s">
        <v>85</v>
      </c>
      <c r="AY265" s="159" t="s">
        <v>262</v>
      </c>
    </row>
    <row r="266" spans="2:51" s="12" customFormat="1" ht="11.25">
      <c r="B266" s="150"/>
      <c r="D266" s="151" t="s">
        <v>270</v>
      </c>
      <c r="F266" s="153" t="s">
        <v>406</v>
      </c>
      <c r="H266" s="154">
        <v>77.85</v>
      </c>
      <c r="I266" s="155"/>
      <c r="L266" s="150"/>
      <c r="M266" s="156"/>
      <c r="T266" s="157"/>
      <c r="AT266" s="152" t="s">
        <v>270</v>
      </c>
      <c r="AU266" s="152" t="s">
        <v>87</v>
      </c>
      <c r="AV266" s="12" t="s">
        <v>87</v>
      </c>
      <c r="AW266" s="12" t="s">
        <v>4</v>
      </c>
      <c r="AX266" s="12" t="s">
        <v>85</v>
      </c>
      <c r="AY266" s="152" t="s">
        <v>262</v>
      </c>
    </row>
    <row r="267" spans="2:65" s="1" customFormat="1" ht="24.2" customHeight="1">
      <c r="B267" s="32"/>
      <c r="C267" s="178" t="s">
        <v>407</v>
      </c>
      <c r="D267" s="178" t="s">
        <v>300</v>
      </c>
      <c r="E267" s="179" t="s">
        <v>408</v>
      </c>
      <c r="F267" s="180" t="s">
        <v>409</v>
      </c>
      <c r="G267" s="181" t="s">
        <v>152</v>
      </c>
      <c r="H267" s="182">
        <v>401.36</v>
      </c>
      <c r="I267" s="183"/>
      <c r="J267" s="182">
        <f>ROUND(I267*H267,2)</f>
        <v>0</v>
      </c>
      <c r="K267" s="180" t="s">
        <v>267</v>
      </c>
      <c r="L267" s="184"/>
      <c r="M267" s="185" t="s">
        <v>1</v>
      </c>
      <c r="N267" s="186" t="s">
        <v>42</v>
      </c>
      <c r="P267" s="146">
        <f>O267*H267</f>
        <v>0</v>
      </c>
      <c r="Q267" s="146">
        <v>0.0048</v>
      </c>
      <c r="R267" s="146">
        <f>Q267*H267</f>
        <v>1.9265279999999998</v>
      </c>
      <c r="S267" s="146">
        <v>0</v>
      </c>
      <c r="T267" s="147">
        <f>S267*H267</f>
        <v>0</v>
      </c>
      <c r="AR267" s="148" t="s">
        <v>304</v>
      </c>
      <c r="AT267" s="148" t="s">
        <v>300</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410</v>
      </c>
    </row>
    <row r="268" spans="2:51" s="12" customFormat="1" ht="11.25">
      <c r="B268" s="150"/>
      <c r="D268" s="151" t="s">
        <v>270</v>
      </c>
      <c r="E268" s="152" t="s">
        <v>1</v>
      </c>
      <c r="F268" s="153" t="s">
        <v>411</v>
      </c>
      <c r="H268" s="154">
        <v>382.25</v>
      </c>
      <c r="I268" s="155"/>
      <c r="L268" s="150"/>
      <c r="M268" s="156"/>
      <c r="T268" s="157"/>
      <c r="AT268" s="152" t="s">
        <v>270</v>
      </c>
      <c r="AU268" s="152" t="s">
        <v>87</v>
      </c>
      <c r="AV268" s="12" t="s">
        <v>87</v>
      </c>
      <c r="AW268" s="12" t="s">
        <v>32</v>
      </c>
      <c r="AX268" s="12" t="s">
        <v>77</v>
      </c>
      <c r="AY268" s="152" t="s">
        <v>262</v>
      </c>
    </row>
    <row r="269" spans="2:51" s="13" customFormat="1" ht="11.25">
      <c r="B269" s="158"/>
      <c r="D269" s="151" t="s">
        <v>270</v>
      </c>
      <c r="E269" s="159" t="s">
        <v>1</v>
      </c>
      <c r="F269" s="160" t="s">
        <v>273</v>
      </c>
      <c r="H269" s="161">
        <v>382.25</v>
      </c>
      <c r="I269" s="162"/>
      <c r="L269" s="158"/>
      <c r="M269" s="163"/>
      <c r="T269" s="164"/>
      <c r="AT269" s="159" t="s">
        <v>270</v>
      </c>
      <c r="AU269" s="159" t="s">
        <v>87</v>
      </c>
      <c r="AV269" s="13" t="s">
        <v>268</v>
      </c>
      <c r="AW269" s="13" t="s">
        <v>32</v>
      </c>
      <c r="AX269" s="13" t="s">
        <v>85</v>
      </c>
      <c r="AY269" s="159" t="s">
        <v>262</v>
      </c>
    </row>
    <row r="270" spans="2:51" s="12" customFormat="1" ht="11.25">
      <c r="B270" s="150"/>
      <c r="D270" s="151" t="s">
        <v>270</v>
      </c>
      <c r="F270" s="153" t="s">
        <v>412</v>
      </c>
      <c r="H270" s="154">
        <v>401.36</v>
      </c>
      <c r="I270" s="155"/>
      <c r="L270" s="150"/>
      <c r="M270" s="156"/>
      <c r="T270" s="157"/>
      <c r="AT270" s="152" t="s">
        <v>270</v>
      </c>
      <c r="AU270" s="152" t="s">
        <v>87</v>
      </c>
      <c r="AV270" s="12" t="s">
        <v>87</v>
      </c>
      <c r="AW270" s="12" t="s">
        <v>4</v>
      </c>
      <c r="AX270" s="12" t="s">
        <v>85</v>
      </c>
      <c r="AY270" s="152" t="s">
        <v>262</v>
      </c>
    </row>
    <row r="271" spans="2:65" s="1" customFormat="1" ht="44.25" customHeight="1">
      <c r="B271" s="32"/>
      <c r="C271" s="138" t="s">
        <v>413</v>
      </c>
      <c r="D271" s="138" t="s">
        <v>264</v>
      </c>
      <c r="E271" s="139" t="s">
        <v>414</v>
      </c>
      <c r="F271" s="140" t="s">
        <v>415</v>
      </c>
      <c r="G271" s="141" t="s">
        <v>416</v>
      </c>
      <c r="H271" s="142">
        <v>152.46</v>
      </c>
      <c r="I271" s="143"/>
      <c r="J271" s="142">
        <f>ROUND(I271*H271,2)</f>
        <v>0</v>
      </c>
      <c r="K271" s="140" t="s">
        <v>1</v>
      </c>
      <c r="L271" s="32"/>
      <c r="M271" s="144" t="s">
        <v>1</v>
      </c>
      <c r="N271" s="145" t="s">
        <v>42</v>
      </c>
      <c r="P271" s="146">
        <f>O271*H271</f>
        <v>0</v>
      </c>
      <c r="Q271" s="146">
        <v>0.00197</v>
      </c>
      <c r="R271" s="146">
        <f>Q271*H271</f>
        <v>0.3003462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417</v>
      </c>
    </row>
    <row r="272" spans="2:51" s="12" customFormat="1" ht="33.75">
      <c r="B272" s="150"/>
      <c r="D272" s="151" t="s">
        <v>270</v>
      </c>
      <c r="E272" s="152" t="s">
        <v>1</v>
      </c>
      <c r="F272" s="153" t="s">
        <v>418</v>
      </c>
      <c r="H272" s="154">
        <v>109.87</v>
      </c>
      <c r="I272" s="155"/>
      <c r="L272" s="150"/>
      <c r="M272" s="156"/>
      <c r="T272" s="157"/>
      <c r="AT272" s="152" t="s">
        <v>270</v>
      </c>
      <c r="AU272" s="152" t="s">
        <v>87</v>
      </c>
      <c r="AV272" s="12" t="s">
        <v>87</v>
      </c>
      <c r="AW272" s="12" t="s">
        <v>32</v>
      </c>
      <c r="AX272" s="12" t="s">
        <v>77</v>
      </c>
      <c r="AY272" s="152" t="s">
        <v>262</v>
      </c>
    </row>
    <row r="273" spans="2:51" s="14" customFormat="1" ht="11.25">
      <c r="B273" s="165"/>
      <c r="D273" s="151" t="s">
        <v>270</v>
      </c>
      <c r="E273" s="166" t="s">
        <v>1</v>
      </c>
      <c r="F273" s="167" t="s">
        <v>419</v>
      </c>
      <c r="H273" s="166" t="s">
        <v>1</v>
      </c>
      <c r="I273" s="168"/>
      <c r="L273" s="165"/>
      <c r="M273" s="169"/>
      <c r="T273" s="170"/>
      <c r="AT273" s="166" t="s">
        <v>270</v>
      </c>
      <c r="AU273" s="166" t="s">
        <v>87</v>
      </c>
      <c r="AV273" s="14" t="s">
        <v>85</v>
      </c>
      <c r="AW273" s="14" t="s">
        <v>32</v>
      </c>
      <c r="AX273" s="14" t="s">
        <v>77</v>
      </c>
      <c r="AY273" s="166" t="s">
        <v>262</v>
      </c>
    </row>
    <row r="274" spans="2:51" s="12" customFormat="1" ht="11.25">
      <c r="B274" s="150"/>
      <c r="D274" s="151" t="s">
        <v>270</v>
      </c>
      <c r="E274" s="152" t="s">
        <v>1</v>
      </c>
      <c r="F274" s="153" t="s">
        <v>420</v>
      </c>
      <c r="H274" s="154">
        <v>12.27</v>
      </c>
      <c r="I274" s="155"/>
      <c r="L274" s="150"/>
      <c r="M274" s="156"/>
      <c r="T274" s="157"/>
      <c r="AT274" s="152" t="s">
        <v>270</v>
      </c>
      <c r="AU274" s="152" t="s">
        <v>87</v>
      </c>
      <c r="AV274" s="12" t="s">
        <v>87</v>
      </c>
      <c r="AW274" s="12" t="s">
        <v>32</v>
      </c>
      <c r="AX274" s="12" t="s">
        <v>77</v>
      </c>
      <c r="AY274" s="152" t="s">
        <v>262</v>
      </c>
    </row>
    <row r="275" spans="2:51" s="12" customFormat="1" ht="11.25">
      <c r="B275" s="150"/>
      <c r="D275" s="151" t="s">
        <v>270</v>
      </c>
      <c r="E275" s="152" t="s">
        <v>1</v>
      </c>
      <c r="F275" s="153" t="s">
        <v>421</v>
      </c>
      <c r="H275" s="154">
        <v>12.62</v>
      </c>
      <c r="I275" s="155"/>
      <c r="L275" s="150"/>
      <c r="M275" s="156"/>
      <c r="T275" s="157"/>
      <c r="AT275" s="152" t="s">
        <v>270</v>
      </c>
      <c r="AU275" s="152" t="s">
        <v>87</v>
      </c>
      <c r="AV275" s="12" t="s">
        <v>87</v>
      </c>
      <c r="AW275" s="12" t="s">
        <v>32</v>
      </c>
      <c r="AX275" s="12" t="s">
        <v>77</v>
      </c>
      <c r="AY275" s="152" t="s">
        <v>262</v>
      </c>
    </row>
    <row r="276" spans="2:51" s="12" customFormat="1" ht="11.25">
      <c r="B276" s="150"/>
      <c r="D276" s="151" t="s">
        <v>270</v>
      </c>
      <c r="E276" s="152" t="s">
        <v>1</v>
      </c>
      <c r="F276" s="153" t="s">
        <v>422</v>
      </c>
      <c r="H276" s="154">
        <v>17.7</v>
      </c>
      <c r="I276" s="155"/>
      <c r="L276" s="150"/>
      <c r="M276" s="156"/>
      <c r="T276" s="157"/>
      <c r="AT276" s="152" t="s">
        <v>270</v>
      </c>
      <c r="AU276" s="152" t="s">
        <v>87</v>
      </c>
      <c r="AV276" s="12" t="s">
        <v>87</v>
      </c>
      <c r="AW276" s="12" t="s">
        <v>32</v>
      </c>
      <c r="AX276" s="12" t="s">
        <v>77</v>
      </c>
      <c r="AY276" s="152" t="s">
        <v>262</v>
      </c>
    </row>
    <row r="277" spans="2:51" s="13" customFormat="1" ht="11.25">
      <c r="B277" s="158"/>
      <c r="D277" s="151" t="s">
        <v>270</v>
      </c>
      <c r="E277" s="159" t="s">
        <v>1</v>
      </c>
      <c r="F277" s="160" t="s">
        <v>273</v>
      </c>
      <c r="H277" s="161">
        <v>152.46</v>
      </c>
      <c r="I277" s="162"/>
      <c r="L277" s="158"/>
      <c r="M277" s="163"/>
      <c r="T277" s="164"/>
      <c r="AT277" s="159" t="s">
        <v>270</v>
      </c>
      <c r="AU277" s="159" t="s">
        <v>87</v>
      </c>
      <c r="AV277" s="13" t="s">
        <v>268</v>
      </c>
      <c r="AW277" s="13" t="s">
        <v>32</v>
      </c>
      <c r="AX277" s="13" t="s">
        <v>85</v>
      </c>
      <c r="AY277" s="159" t="s">
        <v>262</v>
      </c>
    </row>
    <row r="278" spans="2:65" s="1" customFormat="1" ht="16.5" customHeight="1">
      <c r="B278" s="32"/>
      <c r="C278" s="178" t="s">
        <v>423</v>
      </c>
      <c r="D278" s="178" t="s">
        <v>300</v>
      </c>
      <c r="E278" s="179" t="s">
        <v>360</v>
      </c>
      <c r="F278" s="180" t="s">
        <v>361</v>
      </c>
      <c r="G278" s="181" t="s">
        <v>362</v>
      </c>
      <c r="H278" s="182">
        <v>213.44</v>
      </c>
      <c r="I278" s="183"/>
      <c r="J278" s="182">
        <f>ROUND(I278*H278,2)</f>
        <v>0</v>
      </c>
      <c r="K278" s="180" t="s">
        <v>1</v>
      </c>
      <c r="L278" s="184"/>
      <c r="M278" s="185" t="s">
        <v>1</v>
      </c>
      <c r="N278" s="186" t="s">
        <v>42</v>
      </c>
      <c r="P278" s="146">
        <f>O278*H278</f>
        <v>0</v>
      </c>
      <c r="Q278" s="146">
        <v>0.001</v>
      </c>
      <c r="R278" s="146">
        <f>Q278*H278</f>
        <v>0.21344</v>
      </c>
      <c r="S278" s="146">
        <v>0</v>
      </c>
      <c r="T278" s="147">
        <f>S278*H278</f>
        <v>0</v>
      </c>
      <c r="AR278" s="148" t="s">
        <v>304</v>
      </c>
      <c r="AT278" s="148" t="s">
        <v>300</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268</v>
      </c>
      <c r="BM278" s="148" t="s">
        <v>424</v>
      </c>
    </row>
    <row r="279" spans="2:51" s="12" customFormat="1" ht="11.25">
      <c r="B279" s="150"/>
      <c r="D279" s="151" t="s">
        <v>270</v>
      </c>
      <c r="F279" s="153" t="s">
        <v>425</v>
      </c>
      <c r="H279" s="154">
        <v>213.44</v>
      </c>
      <c r="I279" s="155"/>
      <c r="L279" s="150"/>
      <c r="M279" s="156"/>
      <c r="T279" s="157"/>
      <c r="AT279" s="152" t="s">
        <v>270</v>
      </c>
      <c r="AU279" s="152" t="s">
        <v>87</v>
      </c>
      <c r="AV279" s="12" t="s">
        <v>87</v>
      </c>
      <c r="AW279" s="12" t="s">
        <v>4</v>
      </c>
      <c r="AX279" s="12" t="s">
        <v>85</v>
      </c>
      <c r="AY279" s="152" t="s">
        <v>262</v>
      </c>
    </row>
    <row r="280" spans="2:65" s="1" customFormat="1" ht="24.2" customHeight="1">
      <c r="B280" s="32"/>
      <c r="C280" s="178" t="s">
        <v>426</v>
      </c>
      <c r="D280" s="178" t="s">
        <v>300</v>
      </c>
      <c r="E280" s="179" t="s">
        <v>427</v>
      </c>
      <c r="F280" s="180" t="s">
        <v>428</v>
      </c>
      <c r="G280" s="181" t="s">
        <v>152</v>
      </c>
      <c r="H280" s="182">
        <v>27.44</v>
      </c>
      <c r="I280" s="183"/>
      <c r="J280" s="182">
        <f>ROUND(I280*H280,2)</f>
        <v>0</v>
      </c>
      <c r="K280" s="180" t="s">
        <v>267</v>
      </c>
      <c r="L280" s="184"/>
      <c r="M280" s="185" t="s">
        <v>1</v>
      </c>
      <c r="N280" s="186" t="s">
        <v>42</v>
      </c>
      <c r="P280" s="146">
        <f>O280*H280</f>
        <v>0</v>
      </c>
      <c r="Q280" s="146">
        <v>0.0012</v>
      </c>
      <c r="R280" s="146">
        <f>Q280*H280</f>
        <v>0.032928</v>
      </c>
      <c r="S280" s="146">
        <v>0</v>
      </c>
      <c r="T280" s="147">
        <f>S280*H280</f>
        <v>0</v>
      </c>
      <c r="AR280" s="148" t="s">
        <v>304</v>
      </c>
      <c r="AT280" s="148" t="s">
        <v>300</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429</v>
      </c>
    </row>
    <row r="281" spans="2:51" s="12" customFormat="1" ht="11.25">
      <c r="B281" s="150"/>
      <c r="D281" s="151" t="s">
        <v>270</v>
      </c>
      <c r="F281" s="153" t="s">
        <v>430</v>
      </c>
      <c r="H281" s="154">
        <v>27.44</v>
      </c>
      <c r="I281" s="155"/>
      <c r="L281" s="150"/>
      <c r="M281" s="156"/>
      <c r="T281" s="157"/>
      <c r="AT281" s="152" t="s">
        <v>270</v>
      </c>
      <c r="AU281" s="152" t="s">
        <v>87</v>
      </c>
      <c r="AV281" s="12" t="s">
        <v>87</v>
      </c>
      <c r="AW281" s="12" t="s">
        <v>4</v>
      </c>
      <c r="AX281" s="12" t="s">
        <v>85</v>
      </c>
      <c r="AY281" s="152" t="s">
        <v>262</v>
      </c>
    </row>
    <row r="282" spans="2:65" s="1" customFormat="1" ht="76.35" customHeight="1">
      <c r="B282" s="32"/>
      <c r="C282" s="138" t="s">
        <v>431</v>
      </c>
      <c r="D282" s="138" t="s">
        <v>264</v>
      </c>
      <c r="E282" s="139" t="s">
        <v>432</v>
      </c>
      <c r="F282" s="140" t="s">
        <v>433</v>
      </c>
      <c r="G282" s="141" t="s">
        <v>152</v>
      </c>
      <c r="H282" s="142">
        <v>22.19</v>
      </c>
      <c r="I282" s="143"/>
      <c r="J282" s="142">
        <f>ROUND(I282*H282,2)</f>
        <v>0</v>
      </c>
      <c r="K282" s="140" t="s">
        <v>1</v>
      </c>
      <c r="L282" s="32"/>
      <c r="M282" s="144" t="s">
        <v>1</v>
      </c>
      <c r="N282" s="145" t="s">
        <v>42</v>
      </c>
      <c r="P282" s="146">
        <f>O282*H282</f>
        <v>0</v>
      </c>
      <c r="Q282" s="146">
        <v>0.01822155</v>
      </c>
      <c r="R282" s="146">
        <f>Q282*H282</f>
        <v>0.4043361945</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434</v>
      </c>
    </row>
    <row r="283" spans="2:51" s="12" customFormat="1" ht="11.25">
      <c r="B283" s="150"/>
      <c r="D283" s="151" t="s">
        <v>270</v>
      </c>
      <c r="E283" s="152" t="s">
        <v>1</v>
      </c>
      <c r="F283" s="153" t="s">
        <v>435</v>
      </c>
      <c r="H283" s="154">
        <v>22.19</v>
      </c>
      <c r="I283" s="155"/>
      <c r="L283" s="150"/>
      <c r="M283" s="156"/>
      <c r="T283" s="157"/>
      <c r="AT283" s="152" t="s">
        <v>270</v>
      </c>
      <c r="AU283" s="152" t="s">
        <v>87</v>
      </c>
      <c r="AV283" s="12" t="s">
        <v>87</v>
      </c>
      <c r="AW283" s="12" t="s">
        <v>32</v>
      </c>
      <c r="AX283" s="12" t="s">
        <v>77</v>
      </c>
      <c r="AY283" s="152" t="s">
        <v>262</v>
      </c>
    </row>
    <row r="284" spans="2:51" s="13" customFormat="1" ht="11.25">
      <c r="B284" s="158"/>
      <c r="D284" s="151" t="s">
        <v>270</v>
      </c>
      <c r="E284" s="159" t="s">
        <v>1</v>
      </c>
      <c r="F284" s="160" t="s">
        <v>273</v>
      </c>
      <c r="H284" s="161">
        <v>22.19</v>
      </c>
      <c r="I284" s="162"/>
      <c r="L284" s="158"/>
      <c r="M284" s="163"/>
      <c r="T284" s="164"/>
      <c r="AT284" s="159" t="s">
        <v>270</v>
      </c>
      <c r="AU284" s="159" t="s">
        <v>87</v>
      </c>
      <c r="AV284" s="13" t="s">
        <v>268</v>
      </c>
      <c r="AW284" s="13" t="s">
        <v>32</v>
      </c>
      <c r="AX284" s="13" t="s">
        <v>85</v>
      </c>
      <c r="AY284" s="159" t="s">
        <v>262</v>
      </c>
    </row>
    <row r="285" spans="2:65" s="1" customFormat="1" ht="24.2" customHeight="1">
      <c r="B285" s="32"/>
      <c r="C285" s="178" t="s">
        <v>436</v>
      </c>
      <c r="D285" s="178" t="s">
        <v>300</v>
      </c>
      <c r="E285" s="179" t="s">
        <v>437</v>
      </c>
      <c r="F285" s="180" t="s">
        <v>438</v>
      </c>
      <c r="G285" s="181" t="s">
        <v>152</v>
      </c>
      <c r="H285" s="182">
        <v>23.3</v>
      </c>
      <c r="I285" s="183"/>
      <c r="J285" s="182">
        <f>ROUND(I285*H285,2)</f>
        <v>0</v>
      </c>
      <c r="K285" s="180" t="s">
        <v>267</v>
      </c>
      <c r="L285" s="184"/>
      <c r="M285" s="185" t="s">
        <v>1</v>
      </c>
      <c r="N285" s="186" t="s">
        <v>42</v>
      </c>
      <c r="P285" s="146">
        <f>O285*H285</f>
        <v>0</v>
      </c>
      <c r="Q285" s="146">
        <v>0.0048</v>
      </c>
      <c r="R285" s="146">
        <f>Q285*H285</f>
        <v>0.11184</v>
      </c>
      <c r="S285" s="146">
        <v>0</v>
      </c>
      <c r="T285" s="147">
        <f>S285*H285</f>
        <v>0</v>
      </c>
      <c r="AR285" s="148" t="s">
        <v>304</v>
      </c>
      <c r="AT285" s="148" t="s">
        <v>300</v>
      </c>
      <c r="AU285" s="148" t="s">
        <v>87</v>
      </c>
      <c r="AY285" s="17" t="s">
        <v>262</v>
      </c>
      <c r="BE285" s="149">
        <f>IF(N285="základní",J285,0)</f>
        <v>0</v>
      </c>
      <c r="BF285" s="149">
        <f>IF(N285="snížená",J285,0)</f>
        <v>0</v>
      </c>
      <c r="BG285" s="149">
        <f>IF(N285="zákl. přenesená",J285,0)</f>
        <v>0</v>
      </c>
      <c r="BH285" s="149">
        <f>IF(N285="sníž. přenesená",J285,0)</f>
        <v>0</v>
      </c>
      <c r="BI285" s="149">
        <f>IF(N285="nulová",J285,0)</f>
        <v>0</v>
      </c>
      <c r="BJ285" s="17" t="s">
        <v>85</v>
      </c>
      <c r="BK285" s="149">
        <f>ROUND(I285*H285,2)</f>
        <v>0</v>
      </c>
      <c r="BL285" s="17" t="s">
        <v>268</v>
      </c>
      <c r="BM285" s="148" t="s">
        <v>439</v>
      </c>
    </row>
    <row r="286" spans="2:51" s="12" customFormat="1" ht="11.25">
      <c r="B286" s="150"/>
      <c r="D286" s="151" t="s">
        <v>270</v>
      </c>
      <c r="F286" s="153" t="s">
        <v>440</v>
      </c>
      <c r="H286" s="154">
        <v>23.3</v>
      </c>
      <c r="I286" s="155"/>
      <c r="L286" s="150"/>
      <c r="M286" s="156"/>
      <c r="T286" s="157"/>
      <c r="AT286" s="152" t="s">
        <v>270</v>
      </c>
      <c r="AU286" s="152" t="s">
        <v>87</v>
      </c>
      <c r="AV286" s="12" t="s">
        <v>87</v>
      </c>
      <c r="AW286" s="12" t="s">
        <v>4</v>
      </c>
      <c r="AX286" s="12" t="s">
        <v>85</v>
      </c>
      <c r="AY286" s="152" t="s">
        <v>262</v>
      </c>
    </row>
    <row r="287" spans="2:65" s="1" customFormat="1" ht="78" customHeight="1">
      <c r="B287" s="32"/>
      <c r="C287" s="138" t="s">
        <v>441</v>
      </c>
      <c r="D287" s="138" t="s">
        <v>264</v>
      </c>
      <c r="E287" s="139" t="s">
        <v>442</v>
      </c>
      <c r="F287" s="140" t="s">
        <v>443</v>
      </c>
      <c r="G287" s="141" t="s">
        <v>152</v>
      </c>
      <c r="H287" s="142">
        <v>8.78</v>
      </c>
      <c r="I287" s="143"/>
      <c r="J287" s="142">
        <f>ROUND(I287*H287,2)</f>
        <v>0</v>
      </c>
      <c r="K287" s="140" t="s">
        <v>1</v>
      </c>
      <c r="L287" s="32"/>
      <c r="M287" s="144" t="s">
        <v>1</v>
      </c>
      <c r="N287" s="145" t="s">
        <v>42</v>
      </c>
      <c r="P287" s="146">
        <f>O287*H287</f>
        <v>0</v>
      </c>
      <c r="Q287" s="146">
        <v>0.01822496</v>
      </c>
      <c r="R287" s="146">
        <f>Q287*H287</f>
        <v>0.16001514879999998</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444</v>
      </c>
    </row>
    <row r="288" spans="2:51" s="12" customFormat="1" ht="11.25">
      <c r="B288" s="150"/>
      <c r="D288" s="151" t="s">
        <v>270</v>
      </c>
      <c r="E288" s="152" t="s">
        <v>1</v>
      </c>
      <c r="F288" s="153" t="s">
        <v>445</v>
      </c>
      <c r="H288" s="154">
        <v>8.78</v>
      </c>
      <c r="I288" s="155"/>
      <c r="L288" s="150"/>
      <c r="M288" s="156"/>
      <c r="T288" s="157"/>
      <c r="AT288" s="152" t="s">
        <v>270</v>
      </c>
      <c r="AU288" s="152" t="s">
        <v>87</v>
      </c>
      <c r="AV288" s="12" t="s">
        <v>87</v>
      </c>
      <c r="AW288" s="12" t="s">
        <v>32</v>
      </c>
      <c r="AX288" s="12" t="s">
        <v>77</v>
      </c>
      <c r="AY288" s="152" t="s">
        <v>262</v>
      </c>
    </row>
    <row r="289" spans="2:51" s="13" customFormat="1" ht="11.25">
      <c r="B289" s="158"/>
      <c r="D289" s="151" t="s">
        <v>270</v>
      </c>
      <c r="E289" s="159" t="s">
        <v>1</v>
      </c>
      <c r="F289" s="160" t="s">
        <v>273</v>
      </c>
      <c r="H289" s="161">
        <v>8.78</v>
      </c>
      <c r="I289" s="162"/>
      <c r="L289" s="158"/>
      <c r="M289" s="163"/>
      <c r="T289" s="164"/>
      <c r="AT289" s="159" t="s">
        <v>270</v>
      </c>
      <c r="AU289" s="159" t="s">
        <v>87</v>
      </c>
      <c r="AV289" s="13" t="s">
        <v>268</v>
      </c>
      <c r="AW289" s="13" t="s">
        <v>32</v>
      </c>
      <c r="AX289" s="13" t="s">
        <v>85</v>
      </c>
      <c r="AY289" s="159" t="s">
        <v>262</v>
      </c>
    </row>
    <row r="290" spans="2:65" s="1" customFormat="1" ht="24.2" customHeight="1">
      <c r="B290" s="32"/>
      <c r="C290" s="178" t="s">
        <v>446</v>
      </c>
      <c r="D290" s="178" t="s">
        <v>300</v>
      </c>
      <c r="E290" s="179" t="s">
        <v>447</v>
      </c>
      <c r="F290" s="180" t="s">
        <v>448</v>
      </c>
      <c r="G290" s="181" t="s">
        <v>152</v>
      </c>
      <c r="H290" s="182">
        <v>9.22</v>
      </c>
      <c r="I290" s="183"/>
      <c r="J290" s="182">
        <f>ROUND(I290*H290,2)</f>
        <v>0</v>
      </c>
      <c r="K290" s="180" t="s">
        <v>267</v>
      </c>
      <c r="L290" s="184"/>
      <c r="M290" s="185" t="s">
        <v>1</v>
      </c>
      <c r="N290" s="186" t="s">
        <v>42</v>
      </c>
      <c r="P290" s="146">
        <f>O290*H290</f>
        <v>0</v>
      </c>
      <c r="Q290" s="146">
        <v>0.0155</v>
      </c>
      <c r="R290" s="146">
        <f>Q290*H290</f>
        <v>0.14291</v>
      </c>
      <c r="S290" s="146">
        <v>0</v>
      </c>
      <c r="T290" s="147">
        <f>S290*H290</f>
        <v>0</v>
      </c>
      <c r="AR290" s="148" t="s">
        <v>304</v>
      </c>
      <c r="AT290" s="148" t="s">
        <v>300</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449</v>
      </c>
    </row>
    <row r="291" spans="2:51" s="12" customFormat="1" ht="11.25">
      <c r="B291" s="150"/>
      <c r="D291" s="151" t="s">
        <v>270</v>
      </c>
      <c r="F291" s="153" t="s">
        <v>450</v>
      </c>
      <c r="H291" s="154">
        <v>9.22</v>
      </c>
      <c r="I291" s="155"/>
      <c r="L291" s="150"/>
      <c r="M291" s="156"/>
      <c r="T291" s="157"/>
      <c r="AT291" s="152" t="s">
        <v>270</v>
      </c>
      <c r="AU291" s="152" t="s">
        <v>87</v>
      </c>
      <c r="AV291" s="12" t="s">
        <v>87</v>
      </c>
      <c r="AW291" s="12" t="s">
        <v>4</v>
      </c>
      <c r="AX291" s="12" t="s">
        <v>85</v>
      </c>
      <c r="AY291" s="152" t="s">
        <v>262</v>
      </c>
    </row>
    <row r="292" spans="2:65" s="1" customFormat="1" ht="78" customHeight="1">
      <c r="B292" s="32"/>
      <c r="C292" s="138" t="s">
        <v>451</v>
      </c>
      <c r="D292" s="138" t="s">
        <v>264</v>
      </c>
      <c r="E292" s="139" t="s">
        <v>452</v>
      </c>
      <c r="F292" s="140" t="s">
        <v>453</v>
      </c>
      <c r="G292" s="141" t="s">
        <v>152</v>
      </c>
      <c r="H292" s="142">
        <v>1069.25</v>
      </c>
      <c r="I292" s="143"/>
      <c r="J292" s="142">
        <f>ROUND(I292*H292,2)</f>
        <v>0</v>
      </c>
      <c r="K292" s="140" t="s">
        <v>1</v>
      </c>
      <c r="L292" s="32"/>
      <c r="M292" s="144" t="s">
        <v>1</v>
      </c>
      <c r="N292" s="145" t="s">
        <v>42</v>
      </c>
      <c r="P292" s="146">
        <f>O292*H292</f>
        <v>0</v>
      </c>
      <c r="Q292" s="146">
        <v>0.01822496</v>
      </c>
      <c r="R292" s="146">
        <f>Q292*H292</f>
        <v>19.48703848</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454</v>
      </c>
    </row>
    <row r="293" spans="2:51" s="12" customFormat="1" ht="11.25">
      <c r="B293" s="150"/>
      <c r="D293" s="151" t="s">
        <v>270</v>
      </c>
      <c r="E293" s="152" t="s">
        <v>1</v>
      </c>
      <c r="F293" s="153" t="s">
        <v>214</v>
      </c>
      <c r="H293" s="154">
        <v>1069.25</v>
      </c>
      <c r="I293" s="155"/>
      <c r="L293" s="150"/>
      <c r="M293" s="156"/>
      <c r="T293" s="157"/>
      <c r="AT293" s="152" t="s">
        <v>270</v>
      </c>
      <c r="AU293" s="152" t="s">
        <v>87</v>
      </c>
      <c r="AV293" s="12" t="s">
        <v>87</v>
      </c>
      <c r="AW293" s="12" t="s">
        <v>32</v>
      </c>
      <c r="AX293" s="12" t="s">
        <v>85</v>
      </c>
      <c r="AY293" s="152" t="s">
        <v>262</v>
      </c>
    </row>
    <row r="294" spans="2:65" s="1" customFormat="1" ht="24.2" customHeight="1">
      <c r="B294" s="32"/>
      <c r="C294" s="178" t="s">
        <v>189</v>
      </c>
      <c r="D294" s="178" t="s">
        <v>300</v>
      </c>
      <c r="E294" s="179" t="s">
        <v>455</v>
      </c>
      <c r="F294" s="180" t="s">
        <v>456</v>
      </c>
      <c r="G294" s="181" t="s">
        <v>152</v>
      </c>
      <c r="H294" s="182">
        <v>1122.71</v>
      </c>
      <c r="I294" s="183"/>
      <c r="J294" s="182">
        <f>ROUND(I294*H294,2)</f>
        <v>0</v>
      </c>
      <c r="K294" s="180" t="s">
        <v>267</v>
      </c>
      <c r="L294" s="184"/>
      <c r="M294" s="185" t="s">
        <v>1</v>
      </c>
      <c r="N294" s="186" t="s">
        <v>42</v>
      </c>
      <c r="P294" s="146">
        <f>O294*H294</f>
        <v>0</v>
      </c>
      <c r="Q294" s="146">
        <v>0.025</v>
      </c>
      <c r="R294" s="146">
        <f>Q294*H294</f>
        <v>28.067750000000004</v>
      </c>
      <c r="S294" s="146">
        <v>0</v>
      </c>
      <c r="T294" s="147">
        <f>S294*H294</f>
        <v>0</v>
      </c>
      <c r="AR294" s="148" t="s">
        <v>304</v>
      </c>
      <c r="AT294" s="148" t="s">
        <v>300</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457</v>
      </c>
    </row>
    <row r="295" spans="2:51" s="12" customFormat="1" ht="11.25">
      <c r="B295" s="150"/>
      <c r="D295" s="151" t="s">
        <v>270</v>
      </c>
      <c r="F295" s="153" t="s">
        <v>458</v>
      </c>
      <c r="H295" s="154">
        <v>1122.71</v>
      </c>
      <c r="I295" s="155"/>
      <c r="L295" s="150"/>
      <c r="M295" s="156"/>
      <c r="T295" s="157"/>
      <c r="AT295" s="152" t="s">
        <v>270</v>
      </c>
      <c r="AU295" s="152" t="s">
        <v>87</v>
      </c>
      <c r="AV295" s="12" t="s">
        <v>87</v>
      </c>
      <c r="AW295" s="12" t="s">
        <v>4</v>
      </c>
      <c r="AX295" s="12" t="s">
        <v>85</v>
      </c>
      <c r="AY295" s="152" t="s">
        <v>262</v>
      </c>
    </row>
    <row r="296" spans="2:65" s="1" customFormat="1" ht="62.65" customHeight="1">
      <c r="B296" s="32"/>
      <c r="C296" s="138" t="s">
        <v>459</v>
      </c>
      <c r="D296" s="138" t="s">
        <v>264</v>
      </c>
      <c r="E296" s="139" t="s">
        <v>460</v>
      </c>
      <c r="F296" s="140" t="s">
        <v>461</v>
      </c>
      <c r="G296" s="141" t="s">
        <v>416</v>
      </c>
      <c r="H296" s="142">
        <v>179.01</v>
      </c>
      <c r="I296" s="143"/>
      <c r="J296" s="142">
        <f>ROUND(I296*H296,2)</f>
        <v>0</v>
      </c>
      <c r="K296" s="140" t="s">
        <v>1</v>
      </c>
      <c r="L296" s="32"/>
      <c r="M296" s="144" t="s">
        <v>1</v>
      </c>
      <c r="N296" s="145" t="s">
        <v>42</v>
      </c>
      <c r="P296" s="146">
        <f>O296*H296</f>
        <v>0</v>
      </c>
      <c r="Q296" s="146">
        <v>0.00317</v>
      </c>
      <c r="R296" s="146">
        <f>Q296*H296</f>
        <v>0.5674617</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462</v>
      </c>
    </row>
    <row r="297" spans="2:51" s="12" customFormat="1" ht="22.5">
      <c r="B297" s="150"/>
      <c r="D297" s="151" t="s">
        <v>270</v>
      </c>
      <c r="E297" s="152" t="s">
        <v>1</v>
      </c>
      <c r="F297" s="153" t="s">
        <v>463</v>
      </c>
      <c r="H297" s="154">
        <v>125.04</v>
      </c>
      <c r="I297" s="155"/>
      <c r="L297" s="150"/>
      <c r="M297" s="156"/>
      <c r="T297" s="157"/>
      <c r="AT297" s="152" t="s">
        <v>270</v>
      </c>
      <c r="AU297" s="152" t="s">
        <v>87</v>
      </c>
      <c r="AV297" s="12" t="s">
        <v>87</v>
      </c>
      <c r="AW297" s="12" t="s">
        <v>32</v>
      </c>
      <c r="AX297" s="12" t="s">
        <v>77</v>
      </c>
      <c r="AY297" s="152" t="s">
        <v>262</v>
      </c>
    </row>
    <row r="298" spans="2:51" s="12" customFormat="1" ht="22.5">
      <c r="B298" s="150"/>
      <c r="D298" s="151" t="s">
        <v>270</v>
      </c>
      <c r="E298" s="152" t="s">
        <v>1</v>
      </c>
      <c r="F298" s="153" t="s">
        <v>464</v>
      </c>
      <c r="H298" s="154">
        <v>71.07</v>
      </c>
      <c r="I298" s="155"/>
      <c r="L298" s="150"/>
      <c r="M298" s="156"/>
      <c r="T298" s="157"/>
      <c r="AT298" s="152" t="s">
        <v>270</v>
      </c>
      <c r="AU298" s="152" t="s">
        <v>87</v>
      </c>
      <c r="AV298" s="12" t="s">
        <v>87</v>
      </c>
      <c r="AW298" s="12" t="s">
        <v>32</v>
      </c>
      <c r="AX298" s="12" t="s">
        <v>77</v>
      </c>
      <c r="AY298" s="152" t="s">
        <v>262</v>
      </c>
    </row>
    <row r="299" spans="2:51" s="12" customFormat="1" ht="22.5">
      <c r="B299" s="150"/>
      <c r="D299" s="151" t="s">
        <v>270</v>
      </c>
      <c r="E299" s="152" t="s">
        <v>1</v>
      </c>
      <c r="F299" s="153" t="s">
        <v>465</v>
      </c>
      <c r="H299" s="154">
        <v>135.36</v>
      </c>
      <c r="I299" s="155"/>
      <c r="L299" s="150"/>
      <c r="M299" s="156"/>
      <c r="T299" s="157"/>
      <c r="AT299" s="152" t="s">
        <v>270</v>
      </c>
      <c r="AU299" s="152" t="s">
        <v>87</v>
      </c>
      <c r="AV299" s="12" t="s">
        <v>87</v>
      </c>
      <c r="AW299" s="12" t="s">
        <v>32</v>
      </c>
      <c r="AX299" s="12" t="s">
        <v>77</v>
      </c>
      <c r="AY299" s="152" t="s">
        <v>262</v>
      </c>
    </row>
    <row r="300" spans="2:51" s="12" customFormat="1" ht="11.25">
      <c r="B300" s="150"/>
      <c r="D300" s="151" t="s">
        <v>270</v>
      </c>
      <c r="E300" s="152" t="s">
        <v>1</v>
      </c>
      <c r="F300" s="153" t="s">
        <v>466</v>
      </c>
      <c r="H300" s="154">
        <v>-152.46</v>
      </c>
      <c r="I300" s="155"/>
      <c r="L300" s="150"/>
      <c r="M300" s="156"/>
      <c r="T300" s="157"/>
      <c r="AT300" s="152" t="s">
        <v>270</v>
      </c>
      <c r="AU300" s="152" t="s">
        <v>87</v>
      </c>
      <c r="AV300" s="12" t="s">
        <v>87</v>
      </c>
      <c r="AW300" s="12" t="s">
        <v>32</v>
      </c>
      <c r="AX300" s="12" t="s">
        <v>77</v>
      </c>
      <c r="AY300" s="152" t="s">
        <v>262</v>
      </c>
    </row>
    <row r="301" spans="2:51" s="13" customFormat="1" ht="11.25">
      <c r="B301" s="158"/>
      <c r="D301" s="151" t="s">
        <v>270</v>
      </c>
      <c r="E301" s="159" t="s">
        <v>1</v>
      </c>
      <c r="F301" s="160" t="s">
        <v>273</v>
      </c>
      <c r="H301" s="161">
        <v>179.01</v>
      </c>
      <c r="I301" s="162"/>
      <c r="L301" s="158"/>
      <c r="M301" s="163"/>
      <c r="T301" s="164"/>
      <c r="AT301" s="159" t="s">
        <v>270</v>
      </c>
      <c r="AU301" s="159" t="s">
        <v>87</v>
      </c>
      <c r="AV301" s="13" t="s">
        <v>268</v>
      </c>
      <c r="AW301" s="13" t="s">
        <v>32</v>
      </c>
      <c r="AX301" s="13" t="s">
        <v>85</v>
      </c>
      <c r="AY301" s="159" t="s">
        <v>262</v>
      </c>
    </row>
    <row r="302" spans="2:65" s="1" customFormat="1" ht="24.2" customHeight="1">
      <c r="B302" s="32"/>
      <c r="C302" s="178" t="s">
        <v>467</v>
      </c>
      <c r="D302" s="178" t="s">
        <v>300</v>
      </c>
      <c r="E302" s="179" t="s">
        <v>468</v>
      </c>
      <c r="F302" s="180" t="s">
        <v>469</v>
      </c>
      <c r="G302" s="181" t="s">
        <v>152</v>
      </c>
      <c r="H302" s="182">
        <v>32.22</v>
      </c>
      <c r="I302" s="183"/>
      <c r="J302" s="182">
        <f>ROUND(I302*H302,2)</f>
        <v>0</v>
      </c>
      <c r="K302" s="180" t="s">
        <v>267</v>
      </c>
      <c r="L302" s="184"/>
      <c r="M302" s="185" t="s">
        <v>1</v>
      </c>
      <c r="N302" s="186" t="s">
        <v>42</v>
      </c>
      <c r="P302" s="146">
        <f>O302*H302</f>
        <v>0</v>
      </c>
      <c r="Q302" s="146">
        <v>0.006</v>
      </c>
      <c r="R302" s="146">
        <f>Q302*H302</f>
        <v>0.19332</v>
      </c>
      <c r="S302" s="146">
        <v>0</v>
      </c>
      <c r="T302" s="147">
        <f>S302*H302</f>
        <v>0</v>
      </c>
      <c r="AR302" s="148" t="s">
        <v>304</v>
      </c>
      <c r="AT302" s="148" t="s">
        <v>300</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470</v>
      </c>
    </row>
    <row r="303" spans="2:51" s="12" customFormat="1" ht="11.25">
      <c r="B303" s="150"/>
      <c r="D303" s="151" t="s">
        <v>270</v>
      </c>
      <c r="F303" s="153" t="s">
        <v>471</v>
      </c>
      <c r="H303" s="154">
        <v>32.22</v>
      </c>
      <c r="I303" s="155"/>
      <c r="L303" s="150"/>
      <c r="M303" s="156"/>
      <c r="T303" s="157"/>
      <c r="AT303" s="152" t="s">
        <v>270</v>
      </c>
      <c r="AU303" s="152" t="s">
        <v>87</v>
      </c>
      <c r="AV303" s="12" t="s">
        <v>87</v>
      </c>
      <c r="AW303" s="12" t="s">
        <v>4</v>
      </c>
      <c r="AX303" s="12" t="s">
        <v>85</v>
      </c>
      <c r="AY303" s="152" t="s">
        <v>262</v>
      </c>
    </row>
    <row r="304" spans="2:65" s="1" customFormat="1" ht="55.5" customHeight="1">
      <c r="B304" s="32"/>
      <c r="C304" s="138" t="s">
        <v>472</v>
      </c>
      <c r="D304" s="138" t="s">
        <v>264</v>
      </c>
      <c r="E304" s="139" t="s">
        <v>473</v>
      </c>
      <c r="F304" s="140" t="s">
        <v>474</v>
      </c>
      <c r="G304" s="141" t="s">
        <v>152</v>
      </c>
      <c r="H304" s="142">
        <v>456.39</v>
      </c>
      <c r="I304" s="143"/>
      <c r="J304" s="142">
        <f>ROUND(I304*H304,2)</f>
        <v>0</v>
      </c>
      <c r="K304" s="140" t="s">
        <v>267</v>
      </c>
      <c r="L304" s="32"/>
      <c r="M304" s="144" t="s">
        <v>1</v>
      </c>
      <c r="N304" s="145" t="s">
        <v>42</v>
      </c>
      <c r="P304" s="146">
        <f>O304*H304</f>
        <v>0</v>
      </c>
      <c r="Q304" s="146">
        <v>8.06E-05</v>
      </c>
      <c r="R304" s="146">
        <f>Q304*H304</f>
        <v>0.036785033999999994</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475</v>
      </c>
    </row>
    <row r="305" spans="2:51" s="12" customFormat="1" ht="11.25">
      <c r="B305" s="150"/>
      <c r="D305" s="151" t="s">
        <v>270</v>
      </c>
      <c r="E305" s="152" t="s">
        <v>1</v>
      </c>
      <c r="F305" s="153" t="s">
        <v>402</v>
      </c>
      <c r="H305" s="154">
        <v>74.14</v>
      </c>
      <c r="I305" s="155"/>
      <c r="L305" s="150"/>
      <c r="M305" s="156"/>
      <c r="T305" s="157"/>
      <c r="AT305" s="152" t="s">
        <v>270</v>
      </c>
      <c r="AU305" s="152" t="s">
        <v>87</v>
      </c>
      <c r="AV305" s="12" t="s">
        <v>87</v>
      </c>
      <c r="AW305" s="12" t="s">
        <v>32</v>
      </c>
      <c r="AX305" s="12" t="s">
        <v>77</v>
      </c>
      <c r="AY305" s="152" t="s">
        <v>262</v>
      </c>
    </row>
    <row r="306" spans="2:51" s="12" customFormat="1" ht="11.25">
      <c r="B306" s="150"/>
      <c r="D306" s="151" t="s">
        <v>270</v>
      </c>
      <c r="E306" s="152" t="s">
        <v>1</v>
      </c>
      <c r="F306" s="153" t="s">
        <v>411</v>
      </c>
      <c r="H306" s="154">
        <v>382.25</v>
      </c>
      <c r="I306" s="155"/>
      <c r="L306" s="150"/>
      <c r="M306" s="156"/>
      <c r="T306" s="157"/>
      <c r="AT306" s="152" t="s">
        <v>270</v>
      </c>
      <c r="AU306" s="152" t="s">
        <v>87</v>
      </c>
      <c r="AV306" s="12" t="s">
        <v>87</v>
      </c>
      <c r="AW306" s="12" t="s">
        <v>32</v>
      </c>
      <c r="AX306" s="12" t="s">
        <v>77</v>
      </c>
      <c r="AY306" s="152" t="s">
        <v>262</v>
      </c>
    </row>
    <row r="307" spans="2:51" s="13" customFormat="1" ht="11.25">
      <c r="B307" s="158"/>
      <c r="D307" s="151" t="s">
        <v>270</v>
      </c>
      <c r="E307" s="159" t="s">
        <v>1</v>
      </c>
      <c r="F307" s="160" t="s">
        <v>273</v>
      </c>
      <c r="H307" s="161">
        <v>456.39</v>
      </c>
      <c r="I307" s="162"/>
      <c r="L307" s="158"/>
      <c r="M307" s="163"/>
      <c r="T307" s="164"/>
      <c r="AT307" s="159" t="s">
        <v>270</v>
      </c>
      <c r="AU307" s="159" t="s">
        <v>87</v>
      </c>
      <c r="AV307" s="13" t="s">
        <v>268</v>
      </c>
      <c r="AW307" s="13" t="s">
        <v>32</v>
      </c>
      <c r="AX307" s="13" t="s">
        <v>85</v>
      </c>
      <c r="AY307" s="159" t="s">
        <v>262</v>
      </c>
    </row>
    <row r="308" spans="2:65" s="1" customFormat="1" ht="55.5" customHeight="1">
      <c r="B308" s="32"/>
      <c r="C308" s="138" t="s">
        <v>476</v>
      </c>
      <c r="D308" s="138" t="s">
        <v>264</v>
      </c>
      <c r="E308" s="139" t="s">
        <v>477</v>
      </c>
      <c r="F308" s="140" t="s">
        <v>478</v>
      </c>
      <c r="G308" s="141" t="s">
        <v>152</v>
      </c>
      <c r="H308" s="142">
        <v>1078.03</v>
      </c>
      <c r="I308" s="143"/>
      <c r="J308" s="142">
        <f>ROUND(I308*H308,2)</f>
        <v>0</v>
      </c>
      <c r="K308" s="140" t="s">
        <v>267</v>
      </c>
      <c r="L308" s="32"/>
      <c r="M308" s="144" t="s">
        <v>1</v>
      </c>
      <c r="N308" s="145" t="s">
        <v>42</v>
      </c>
      <c r="P308" s="146">
        <f>O308*H308</f>
        <v>0</v>
      </c>
      <c r="Q308" s="146">
        <v>8.06E-05</v>
      </c>
      <c r="R308" s="146">
        <f>Q308*H308</f>
        <v>0.08688921799999999</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479</v>
      </c>
    </row>
    <row r="309" spans="2:51" s="12" customFormat="1" ht="11.25">
      <c r="B309" s="150"/>
      <c r="D309" s="151" t="s">
        <v>270</v>
      </c>
      <c r="E309" s="152" t="s">
        <v>1</v>
      </c>
      <c r="F309" s="153" t="s">
        <v>214</v>
      </c>
      <c r="H309" s="154">
        <v>1069.25</v>
      </c>
      <c r="I309" s="155"/>
      <c r="L309" s="150"/>
      <c r="M309" s="156"/>
      <c r="T309" s="157"/>
      <c r="AT309" s="152" t="s">
        <v>270</v>
      </c>
      <c r="AU309" s="152" t="s">
        <v>87</v>
      </c>
      <c r="AV309" s="12" t="s">
        <v>87</v>
      </c>
      <c r="AW309" s="12" t="s">
        <v>32</v>
      </c>
      <c r="AX309" s="12" t="s">
        <v>77</v>
      </c>
      <c r="AY309" s="152" t="s">
        <v>262</v>
      </c>
    </row>
    <row r="310" spans="2:51" s="12" customFormat="1" ht="11.25">
      <c r="B310" s="150"/>
      <c r="D310" s="151" t="s">
        <v>270</v>
      </c>
      <c r="E310" s="152" t="s">
        <v>1</v>
      </c>
      <c r="F310" s="153" t="s">
        <v>445</v>
      </c>
      <c r="H310" s="154">
        <v>8.78</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1078.03</v>
      </c>
      <c r="I311" s="162"/>
      <c r="L311" s="158"/>
      <c r="M311" s="163"/>
      <c r="T311" s="164"/>
      <c r="AT311" s="159" t="s">
        <v>270</v>
      </c>
      <c r="AU311" s="159" t="s">
        <v>87</v>
      </c>
      <c r="AV311" s="13" t="s">
        <v>268</v>
      </c>
      <c r="AW311" s="13" t="s">
        <v>32</v>
      </c>
      <c r="AX311" s="13" t="s">
        <v>85</v>
      </c>
      <c r="AY311" s="159" t="s">
        <v>262</v>
      </c>
    </row>
    <row r="312" spans="2:65" s="1" customFormat="1" ht="24.2" customHeight="1">
      <c r="B312" s="32"/>
      <c r="C312" s="138" t="s">
        <v>480</v>
      </c>
      <c r="D312" s="138" t="s">
        <v>264</v>
      </c>
      <c r="E312" s="139" t="s">
        <v>481</v>
      </c>
      <c r="F312" s="140" t="s">
        <v>482</v>
      </c>
      <c r="G312" s="141" t="s">
        <v>416</v>
      </c>
      <c r="H312" s="142">
        <v>800.96</v>
      </c>
      <c r="I312" s="143"/>
      <c r="J312" s="142">
        <f>ROUND(I312*H312,2)</f>
        <v>0</v>
      </c>
      <c r="K312" s="140" t="s">
        <v>267</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483</v>
      </c>
    </row>
    <row r="313" spans="2:65" s="1" customFormat="1" ht="24.2" customHeight="1">
      <c r="B313" s="32"/>
      <c r="C313" s="178" t="s">
        <v>484</v>
      </c>
      <c r="D313" s="178" t="s">
        <v>300</v>
      </c>
      <c r="E313" s="179" t="s">
        <v>485</v>
      </c>
      <c r="F313" s="180" t="s">
        <v>486</v>
      </c>
      <c r="G313" s="181" t="s">
        <v>416</v>
      </c>
      <c r="H313" s="182">
        <v>264.27</v>
      </c>
      <c r="I313" s="183"/>
      <c r="J313" s="182">
        <f>ROUND(I313*H313,2)</f>
        <v>0</v>
      </c>
      <c r="K313" s="180" t="s">
        <v>267</v>
      </c>
      <c r="L313" s="184"/>
      <c r="M313" s="185" t="s">
        <v>1</v>
      </c>
      <c r="N313" s="186" t="s">
        <v>42</v>
      </c>
      <c r="P313" s="146">
        <f>O313*H313</f>
        <v>0</v>
      </c>
      <c r="Q313" s="146">
        <v>0.0001</v>
      </c>
      <c r="R313" s="146">
        <f>Q313*H313</f>
        <v>0.026427</v>
      </c>
      <c r="S313" s="146">
        <v>0</v>
      </c>
      <c r="T313" s="147">
        <f>S313*H313</f>
        <v>0</v>
      </c>
      <c r="AR313" s="148" t="s">
        <v>304</v>
      </c>
      <c r="AT313" s="148" t="s">
        <v>300</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487</v>
      </c>
    </row>
    <row r="314" spans="2:51" s="12" customFormat="1" ht="22.5">
      <c r="B314" s="150"/>
      <c r="D314" s="151" t="s">
        <v>270</v>
      </c>
      <c r="E314" s="152" t="s">
        <v>1</v>
      </c>
      <c r="F314" s="153" t="s">
        <v>488</v>
      </c>
      <c r="H314" s="154">
        <v>101.64</v>
      </c>
      <c r="I314" s="155"/>
      <c r="L314" s="150"/>
      <c r="M314" s="156"/>
      <c r="T314" s="157"/>
      <c r="AT314" s="152" t="s">
        <v>270</v>
      </c>
      <c r="AU314" s="152" t="s">
        <v>87</v>
      </c>
      <c r="AV314" s="12" t="s">
        <v>87</v>
      </c>
      <c r="AW314" s="12" t="s">
        <v>32</v>
      </c>
      <c r="AX314" s="12" t="s">
        <v>77</v>
      </c>
      <c r="AY314" s="152" t="s">
        <v>262</v>
      </c>
    </row>
    <row r="315" spans="2:51" s="12" customFormat="1" ht="22.5">
      <c r="B315" s="150"/>
      <c r="D315" s="151" t="s">
        <v>270</v>
      </c>
      <c r="E315" s="152" t="s">
        <v>1</v>
      </c>
      <c r="F315" s="153" t="s">
        <v>489</v>
      </c>
      <c r="H315" s="154">
        <v>57.88</v>
      </c>
      <c r="I315" s="155"/>
      <c r="L315" s="150"/>
      <c r="M315" s="156"/>
      <c r="T315" s="157"/>
      <c r="AT315" s="152" t="s">
        <v>270</v>
      </c>
      <c r="AU315" s="152" t="s">
        <v>87</v>
      </c>
      <c r="AV315" s="12" t="s">
        <v>87</v>
      </c>
      <c r="AW315" s="12" t="s">
        <v>32</v>
      </c>
      <c r="AX315" s="12" t="s">
        <v>77</v>
      </c>
      <c r="AY315" s="152" t="s">
        <v>262</v>
      </c>
    </row>
    <row r="316" spans="2:51" s="12" customFormat="1" ht="22.5">
      <c r="B316" s="150"/>
      <c r="D316" s="151" t="s">
        <v>270</v>
      </c>
      <c r="E316" s="152" t="s">
        <v>1</v>
      </c>
      <c r="F316" s="153" t="s">
        <v>490</v>
      </c>
      <c r="H316" s="154">
        <v>92.17</v>
      </c>
      <c r="I316" s="155"/>
      <c r="L316" s="150"/>
      <c r="M316" s="156"/>
      <c r="T316" s="157"/>
      <c r="AT316" s="152" t="s">
        <v>270</v>
      </c>
      <c r="AU316" s="152" t="s">
        <v>87</v>
      </c>
      <c r="AV316" s="12" t="s">
        <v>87</v>
      </c>
      <c r="AW316" s="12" t="s">
        <v>32</v>
      </c>
      <c r="AX316" s="12" t="s">
        <v>77</v>
      </c>
      <c r="AY316" s="152" t="s">
        <v>262</v>
      </c>
    </row>
    <row r="317" spans="2:51" s="13" customFormat="1" ht="11.25">
      <c r="B317" s="158"/>
      <c r="D317" s="151" t="s">
        <v>270</v>
      </c>
      <c r="E317" s="159" t="s">
        <v>1</v>
      </c>
      <c r="F317" s="160" t="s">
        <v>273</v>
      </c>
      <c r="H317" s="161">
        <v>251.69</v>
      </c>
      <c r="I317" s="162"/>
      <c r="L317" s="158"/>
      <c r="M317" s="163"/>
      <c r="T317" s="164"/>
      <c r="AT317" s="159" t="s">
        <v>270</v>
      </c>
      <c r="AU317" s="159" t="s">
        <v>87</v>
      </c>
      <c r="AV317" s="13" t="s">
        <v>268</v>
      </c>
      <c r="AW317" s="13" t="s">
        <v>32</v>
      </c>
      <c r="AX317" s="13" t="s">
        <v>85</v>
      </c>
      <c r="AY317" s="159" t="s">
        <v>262</v>
      </c>
    </row>
    <row r="318" spans="2:51" s="12" customFormat="1" ht="11.25">
      <c r="B318" s="150"/>
      <c r="D318" s="151" t="s">
        <v>270</v>
      </c>
      <c r="F318" s="153" t="s">
        <v>491</v>
      </c>
      <c r="H318" s="154">
        <v>264.27</v>
      </c>
      <c r="I318" s="155"/>
      <c r="L318" s="150"/>
      <c r="M318" s="156"/>
      <c r="T318" s="157"/>
      <c r="AT318" s="152" t="s">
        <v>270</v>
      </c>
      <c r="AU318" s="152" t="s">
        <v>87</v>
      </c>
      <c r="AV318" s="12" t="s">
        <v>87</v>
      </c>
      <c r="AW318" s="12" t="s">
        <v>4</v>
      </c>
      <c r="AX318" s="12" t="s">
        <v>85</v>
      </c>
      <c r="AY318" s="152" t="s">
        <v>262</v>
      </c>
    </row>
    <row r="319" spans="2:65" s="1" customFormat="1" ht="24.2" customHeight="1">
      <c r="B319" s="32"/>
      <c r="C319" s="178" t="s">
        <v>492</v>
      </c>
      <c r="D319" s="178" t="s">
        <v>300</v>
      </c>
      <c r="E319" s="179" t="s">
        <v>493</v>
      </c>
      <c r="F319" s="180" t="s">
        <v>494</v>
      </c>
      <c r="G319" s="181" t="s">
        <v>416</v>
      </c>
      <c r="H319" s="182">
        <v>84</v>
      </c>
      <c r="I319" s="183"/>
      <c r="J319" s="182">
        <f>ROUND(I319*H319,2)</f>
        <v>0</v>
      </c>
      <c r="K319" s="180" t="s">
        <v>267</v>
      </c>
      <c r="L319" s="184"/>
      <c r="M319" s="185" t="s">
        <v>1</v>
      </c>
      <c r="N319" s="186" t="s">
        <v>42</v>
      </c>
      <c r="P319" s="146">
        <f>O319*H319</f>
        <v>0</v>
      </c>
      <c r="Q319" s="146">
        <v>0.0005</v>
      </c>
      <c r="R319" s="146">
        <f>Q319*H319</f>
        <v>0.042</v>
      </c>
      <c r="S319" s="146">
        <v>0</v>
      </c>
      <c r="T319" s="147">
        <f>S319*H319</f>
        <v>0</v>
      </c>
      <c r="AR319" s="148" t="s">
        <v>304</v>
      </c>
      <c r="AT319" s="148" t="s">
        <v>300</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495</v>
      </c>
    </row>
    <row r="320" spans="2:51" s="12" customFormat="1" ht="11.25">
      <c r="B320" s="150"/>
      <c r="D320" s="151" t="s">
        <v>270</v>
      </c>
      <c r="E320" s="152" t="s">
        <v>1</v>
      </c>
      <c r="F320" s="153" t="s">
        <v>496</v>
      </c>
      <c r="H320" s="154">
        <v>80</v>
      </c>
      <c r="I320" s="155"/>
      <c r="L320" s="150"/>
      <c r="M320" s="156"/>
      <c r="T320" s="157"/>
      <c r="AT320" s="152" t="s">
        <v>270</v>
      </c>
      <c r="AU320" s="152" t="s">
        <v>87</v>
      </c>
      <c r="AV320" s="12" t="s">
        <v>87</v>
      </c>
      <c r="AW320" s="12" t="s">
        <v>32</v>
      </c>
      <c r="AX320" s="12" t="s">
        <v>85</v>
      </c>
      <c r="AY320" s="152" t="s">
        <v>262</v>
      </c>
    </row>
    <row r="321" spans="2:51" s="12" customFormat="1" ht="11.25">
      <c r="B321" s="150"/>
      <c r="D321" s="151" t="s">
        <v>270</v>
      </c>
      <c r="F321" s="153" t="s">
        <v>497</v>
      </c>
      <c r="H321" s="154">
        <v>84</v>
      </c>
      <c r="I321" s="155"/>
      <c r="L321" s="150"/>
      <c r="M321" s="156"/>
      <c r="T321" s="157"/>
      <c r="AT321" s="152" t="s">
        <v>270</v>
      </c>
      <c r="AU321" s="152" t="s">
        <v>87</v>
      </c>
      <c r="AV321" s="12" t="s">
        <v>87</v>
      </c>
      <c r="AW321" s="12" t="s">
        <v>4</v>
      </c>
      <c r="AX321" s="12" t="s">
        <v>85</v>
      </c>
      <c r="AY321" s="152" t="s">
        <v>262</v>
      </c>
    </row>
    <row r="322" spans="2:65" s="1" customFormat="1" ht="24.2" customHeight="1">
      <c r="B322" s="32"/>
      <c r="C322" s="178" t="s">
        <v>498</v>
      </c>
      <c r="D322" s="178" t="s">
        <v>300</v>
      </c>
      <c r="E322" s="179" t="s">
        <v>499</v>
      </c>
      <c r="F322" s="180" t="s">
        <v>500</v>
      </c>
      <c r="G322" s="181" t="s">
        <v>416</v>
      </c>
      <c r="H322" s="182">
        <v>348.04</v>
      </c>
      <c r="I322" s="183"/>
      <c r="J322" s="182">
        <f>ROUND(I322*H322,2)</f>
        <v>0</v>
      </c>
      <c r="K322" s="180" t="s">
        <v>267</v>
      </c>
      <c r="L322" s="184"/>
      <c r="M322" s="185" t="s">
        <v>1</v>
      </c>
      <c r="N322" s="186" t="s">
        <v>42</v>
      </c>
      <c r="P322" s="146">
        <f>O322*H322</f>
        <v>0</v>
      </c>
      <c r="Q322" s="146">
        <v>4E-05</v>
      </c>
      <c r="R322" s="146">
        <f>Q322*H322</f>
        <v>0.013921600000000003</v>
      </c>
      <c r="S322" s="146">
        <v>0</v>
      </c>
      <c r="T322" s="147">
        <f>S322*H322</f>
        <v>0</v>
      </c>
      <c r="AR322" s="148" t="s">
        <v>304</v>
      </c>
      <c r="AT322" s="148" t="s">
        <v>300</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501</v>
      </c>
    </row>
    <row r="323" spans="2:51" s="12" customFormat="1" ht="22.5">
      <c r="B323" s="150"/>
      <c r="D323" s="151" t="s">
        <v>270</v>
      </c>
      <c r="E323" s="152" t="s">
        <v>1</v>
      </c>
      <c r="F323" s="153" t="s">
        <v>463</v>
      </c>
      <c r="H323" s="154">
        <v>125.04</v>
      </c>
      <c r="I323" s="155"/>
      <c r="L323" s="150"/>
      <c r="M323" s="156"/>
      <c r="T323" s="157"/>
      <c r="AT323" s="152" t="s">
        <v>270</v>
      </c>
      <c r="AU323" s="152" t="s">
        <v>87</v>
      </c>
      <c r="AV323" s="12" t="s">
        <v>87</v>
      </c>
      <c r="AW323" s="12" t="s">
        <v>32</v>
      </c>
      <c r="AX323" s="12" t="s">
        <v>77</v>
      </c>
      <c r="AY323" s="152" t="s">
        <v>262</v>
      </c>
    </row>
    <row r="324" spans="2:51" s="12" customFormat="1" ht="22.5">
      <c r="B324" s="150"/>
      <c r="D324" s="151" t="s">
        <v>270</v>
      </c>
      <c r="E324" s="152" t="s">
        <v>1</v>
      </c>
      <c r="F324" s="153" t="s">
        <v>464</v>
      </c>
      <c r="H324" s="154">
        <v>71.07</v>
      </c>
      <c r="I324" s="155"/>
      <c r="L324" s="150"/>
      <c r="M324" s="156"/>
      <c r="T324" s="157"/>
      <c r="AT324" s="152" t="s">
        <v>270</v>
      </c>
      <c r="AU324" s="152" t="s">
        <v>87</v>
      </c>
      <c r="AV324" s="12" t="s">
        <v>87</v>
      </c>
      <c r="AW324" s="12" t="s">
        <v>32</v>
      </c>
      <c r="AX324" s="12" t="s">
        <v>77</v>
      </c>
      <c r="AY324" s="152" t="s">
        <v>262</v>
      </c>
    </row>
    <row r="325" spans="2:51" s="12" customFormat="1" ht="22.5">
      <c r="B325" s="150"/>
      <c r="D325" s="151" t="s">
        <v>270</v>
      </c>
      <c r="E325" s="152" t="s">
        <v>1</v>
      </c>
      <c r="F325" s="153" t="s">
        <v>465</v>
      </c>
      <c r="H325" s="154">
        <v>135.36</v>
      </c>
      <c r="I325" s="155"/>
      <c r="L325" s="150"/>
      <c r="M325" s="156"/>
      <c r="T325" s="157"/>
      <c r="AT325" s="152" t="s">
        <v>270</v>
      </c>
      <c r="AU325" s="152" t="s">
        <v>87</v>
      </c>
      <c r="AV325" s="12" t="s">
        <v>87</v>
      </c>
      <c r="AW325" s="12" t="s">
        <v>32</v>
      </c>
      <c r="AX325" s="12" t="s">
        <v>77</v>
      </c>
      <c r="AY325" s="152" t="s">
        <v>262</v>
      </c>
    </row>
    <row r="326" spans="2:51" s="13" customFormat="1" ht="11.25">
      <c r="B326" s="158"/>
      <c r="D326" s="151" t="s">
        <v>270</v>
      </c>
      <c r="E326" s="159" t="s">
        <v>1</v>
      </c>
      <c r="F326" s="160" t="s">
        <v>273</v>
      </c>
      <c r="H326" s="161">
        <v>331.47</v>
      </c>
      <c r="I326" s="162"/>
      <c r="L326" s="158"/>
      <c r="M326" s="163"/>
      <c r="T326" s="164"/>
      <c r="AT326" s="159" t="s">
        <v>270</v>
      </c>
      <c r="AU326" s="159" t="s">
        <v>87</v>
      </c>
      <c r="AV326" s="13" t="s">
        <v>268</v>
      </c>
      <c r="AW326" s="13" t="s">
        <v>32</v>
      </c>
      <c r="AX326" s="13" t="s">
        <v>85</v>
      </c>
      <c r="AY326" s="159" t="s">
        <v>262</v>
      </c>
    </row>
    <row r="327" spans="2:51" s="12" customFormat="1" ht="11.25">
      <c r="B327" s="150"/>
      <c r="D327" s="151" t="s">
        <v>270</v>
      </c>
      <c r="F327" s="153" t="s">
        <v>502</v>
      </c>
      <c r="H327" s="154">
        <v>348.04</v>
      </c>
      <c r="I327" s="155"/>
      <c r="L327" s="150"/>
      <c r="M327" s="156"/>
      <c r="T327" s="157"/>
      <c r="AT327" s="152" t="s">
        <v>270</v>
      </c>
      <c r="AU327" s="152" t="s">
        <v>87</v>
      </c>
      <c r="AV327" s="12" t="s">
        <v>87</v>
      </c>
      <c r="AW327" s="12" t="s">
        <v>4</v>
      </c>
      <c r="AX327" s="12" t="s">
        <v>85</v>
      </c>
      <c r="AY327" s="152" t="s">
        <v>262</v>
      </c>
    </row>
    <row r="328" spans="2:65" s="1" customFormat="1" ht="24.2" customHeight="1">
      <c r="B328" s="32"/>
      <c r="C328" s="178" t="s">
        <v>503</v>
      </c>
      <c r="D328" s="178" t="s">
        <v>300</v>
      </c>
      <c r="E328" s="179" t="s">
        <v>504</v>
      </c>
      <c r="F328" s="180" t="s">
        <v>505</v>
      </c>
      <c r="G328" s="181" t="s">
        <v>416</v>
      </c>
      <c r="H328" s="182">
        <v>80.78</v>
      </c>
      <c r="I328" s="183"/>
      <c r="J328" s="182">
        <f>ROUND(I328*H328,2)</f>
        <v>0</v>
      </c>
      <c r="K328" s="180" t="s">
        <v>267</v>
      </c>
      <c r="L328" s="184"/>
      <c r="M328" s="185" t="s">
        <v>1</v>
      </c>
      <c r="N328" s="186" t="s">
        <v>42</v>
      </c>
      <c r="P328" s="146">
        <f>O328*H328</f>
        <v>0</v>
      </c>
      <c r="Q328" s="146">
        <v>0.0003</v>
      </c>
      <c r="R328" s="146">
        <f>Q328*H328</f>
        <v>0.024234</v>
      </c>
      <c r="S328" s="146">
        <v>0</v>
      </c>
      <c r="T328" s="147">
        <f>S328*H328</f>
        <v>0</v>
      </c>
      <c r="AR328" s="148" t="s">
        <v>304</v>
      </c>
      <c r="AT328" s="148" t="s">
        <v>300</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506</v>
      </c>
    </row>
    <row r="329" spans="2:51" s="12" customFormat="1" ht="22.5">
      <c r="B329" s="150"/>
      <c r="D329" s="151" t="s">
        <v>270</v>
      </c>
      <c r="E329" s="152" t="s">
        <v>1</v>
      </c>
      <c r="F329" s="153" t="s">
        <v>507</v>
      </c>
      <c r="H329" s="154">
        <v>27.34</v>
      </c>
      <c r="I329" s="155"/>
      <c r="L329" s="150"/>
      <c r="M329" s="156"/>
      <c r="T329" s="157"/>
      <c r="AT329" s="152" t="s">
        <v>270</v>
      </c>
      <c r="AU329" s="152" t="s">
        <v>87</v>
      </c>
      <c r="AV329" s="12" t="s">
        <v>87</v>
      </c>
      <c r="AW329" s="12" t="s">
        <v>32</v>
      </c>
      <c r="AX329" s="12" t="s">
        <v>77</v>
      </c>
      <c r="AY329" s="152" t="s">
        <v>262</v>
      </c>
    </row>
    <row r="330" spans="2:51" s="12" customFormat="1" ht="11.25">
      <c r="B330" s="150"/>
      <c r="D330" s="151" t="s">
        <v>270</v>
      </c>
      <c r="E330" s="152" t="s">
        <v>1</v>
      </c>
      <c r="F330" s="153" t="s">
        <v>508</v>
      </c>
      <c r="H330" s="154">
        <v>20.92</v>
      </c>
      <c r="I330" s="155"/>
      <c r="L330" s="150"/>
      <c r="M330" s="156"/>
      <c r="T330" s="157"/>
      <c r="AT330" s="152" t="s">
        <v>270</v>
      </c>
      <c r="AU330" s="152" t="s">
        <v>87</v>
      </c>
      <c r="AV330" s="12" t="s">
        <v>87</v>
      </c>
      <c r="AW330" s="12" t="s">
        <v>32</v>
      </c>
      <c r="AX330" s="12" t="s">
        <v>77</v>
      </c>
      <c r="AY330" s="152" t="s">
        <v>262</v>
      </c>
    </row>
    <row r="331" spans="2:51" s="12" customFormat="1" ht="22.5">
      <c r="B331" s="150"/>
      <c r="D331" s="151" t="s">
        <v>270</v>
      </c>
      <c r="E331" s="152" t="s">
        <v>1</v>
      </c>
      <c r="F331" s="153" t="s">
        <v>509</v>
      </c>
      <c r="H331" s="154">
        <v>28.67</v>
      </c>
      <c r="I331" s="155"/>
      <c r="L331" s="150"/>
      <c r="M331" s="156"/>
      <c r="T331" s="157"/>
      <c r="AT331" s="152" t="s">
        <v>270</v>
      </c>
      <c r="AU331" s="152" t="s">
        <v>87</v>
      </c>
      <c r="AV331" s="12" t="s">
        <v>87</v>
      </c>
      <c r="AW331" s="12" t="s">
        <v>32</v>
      </c>
      <c r="AX331" s="12" t="s">
        <v>77</v>
      </c>
      <c r="AY331" s="152" t="s">
        <v>262</v>
      </c>
    </row>
    <row r="332" spans="2:51" s="13" customFormat="1" ht="11.25">
      <c r="B332" s="158"/>
      <c r="D332" s="151" t="s">
        <v>270</v>
      </c>
      <c r="E332" s="159" t="s">
        <v>1</v>
      </c>
      <c r="F332" s="160" t="s">
        <v>273</v>
      </c>
      <c r="H332" s="161">
        <v>76.93</v>
      </c>
      <c r="I332" s="162"/>
      <c r="L332" s="158"/>
      <c r="M332" s="163"/>
      <c r="T332" s="164"/>
      <c r="AT332" s="159" t="s">
        <v>270</v>
      </c>
      <c r="AU332" s="159" t="s">
        <v>87</v>
      </c>
      <c r="AV332" s="13" t="s">
        <v>268</v>
      </c>
      <c r="AW332" s="13" t="s">
        <v>32</v>
      </c>
      <c r="AX332" s="13" t="s">
        <v>85</v>
      </c>
      <c r="AY332" s="159" t="s">
        <v>262</v>
      </c>
    </row>
    <row r="333" spans="2:51" s="12" customFormat="1" ht="11.25">
      <c r="B333" s="150"/>
      <c r="D333" s="151" t="s">
        <v>270</v>
      </c>
      <c r="F333" s="153" t="s">
        <v>510</v>
      </c>
      <c r="H333" s="154">
        <v>80.78</v>
      </c>
      <c r="I333" s="155"/>
      <c r="L333" s="150"/>
      <c r="M333" s="156"/>
      <c r="T333" s="157"/>
      <c r="AT333" s="152" t="s">
        <v>270</v>
      </c>
      <c r="AU333" s="152" t="s">
        <v>87</v>
      </c>
      <c r="AV333" s="12" t="s">
        <v>87</v>
      </c>
      <c r="AW333" s="12" t="s">
        <v>4</v>
      </c>
      <c r="AX333" s="12" t="s">
        <v>85</v>
      </c>
      <c r="AY333" s="152" t="s">
        <v>262</v>
      </c>
    </row>
    <row r="334" spans="2:65" s="1" customFormat="1" ht="24.2" customHeight="1">
      <c r="B334" s="32"/>
      <c r="C334" s="178" t="s">
        <v>511</v>
      </c>
      <c r="D334" s="178" t="s">
        <v>300</v>
      </c>
      <c r="E334" s="179" t="s">
        <v>512</v>
      </c>
      <c r="F334" s="180" t="s">
        <v>513</v>
      </c>
      <c r="G334" s="181" t="s">
        <v>416</v>
      </c>
      <c r="H334" s="182">
        <v>63.91</v>
      </c>
      <c r="I334" s="183"/>
      <c r="J334" s="182">
        <f>ROUND(I334*H334,2)</f>
        <v>0</v>
      </c>
      <c r="K334" s="180" t="s">
        <v>267</v>
      </c>
      <c r="L334" s="184"/>
      <c r="M334" s="185" t="s">
        <v>1</v>
      </c>
      <c r="N334" s="186" t="s">
        <v>42</v>
      </c>
      <c r="P334" s="146">
        <f>O334*H334</f>
        <v>0</v>
      </c>
      <c r="Q334" s="146">
        <v>0.0002</v>
      </c>
      <c r="R334" s="146">
        <f>Q334*H334</f>
        <v>0.012782</v>
      </c>
      <c r="S334" s="146">
        <v>0</v>
      </c>
      <c r="T334" s="147">
        <f>S334*H334</f>
        <v>0</v>
      </c>
      <c r="AR334" s="148" t="s">
        <v>304</v>
      </c>
      <c r="AT334" s="148" t="s">
        <v>300</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514</v>
      </c>
    </row>
    <row r="335" spans="2:51" s="12" customFormat="1" ht="11.25">
      <c r="B335" s="150"/>
      <c r="D335" s="151" t="s">
        <v>270</v>
      </c>
      <c r="E335" s="152" t="s">
        <v>1</v>
      </c>
      <c r="F335" s="153" t="s">
        <v>515</v>
      </c>
      <c r="H335" s="154">
        <v>1.8</v>
      </c>
      <c r="I335" s="155"/>
      <c r="L335" s="150"/>
      <c r="M335" s="156"/>
      <c r="T335" s="157"/>
      <c r="AT335" s="152" t="s">
        <v>270</v>
      </c>
      <c r="AU335" s="152" t="s">
        <v>87</v>
      </c>
      <c r="AV335" s="12" t="s">
        <v>87</v>
      </c>
      <c r="AW335" s="12" t="s">
        <v>32</v>
      </c>
      <c r="AX335" s="12" t="s">
        <v>77</v>
      </c>
      <c r="AY335" s="152" t="s">
        <v>262</v>
      </c>
    </row>
    <row r="336" spans="2:51" s="12" customFormat="1" ht="11.25">
      <c r="B336" s="150"/>
      <c r="D336" s="151" t="s">
        <v>270</v>
      </c>
      <c r="E336" s="152" t="s">
        <v>1</v>
      </c>
      <c r="F336" s="153" t="s">
        <v>516</v>
      </c>
      <c r="H336" s="154">
        <v>7.8</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517</v>
      </c>
      <c r="H337" s="154">
        <v>6.6</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518</v>
      </c>
      <c r="H338" s="154">
        <v>5.7</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519</v>
      </c>
      <c r="H339" s="154">
        <v>3</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520</v>
      </c>
      <c r="H340" s="154">
        <v>4</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521</v>
      </c>
      <c r="H341" s="154">
        <v>5</v>
      </c>
      <c r="I341" s="155"/>
      <c r="L341" s="150"/>
      <c r="M341" s="156"/>
      <c r="T341" s="157"/>
      <c r="AT341" s="152" t="s">
        <v>270</v>
      </c>
      <c r="AU341" s="152" t="s">
        <v>87</v>
      </c>
      <c r="AV341" s="12" t="s">
        <v>87</v>
      </c>
      <c r="AW341" s="12" t="s">
        <v>32</v>
      </c>
      <c r="AX341" s="12" t="s">
        <v>77</v>
      </c>
      <c r="AY341" s="152" t="s">
        <v>262</v>
      </c>
    </row>
    <row r="342" spans="2:51" s="12" customFormat="1" ht="11.25">
      <c r="B342" s="150"/>
      <c r="D342" s="151" t="s">
        <v>270</v>
      </c>
      <c r="E342" s="152" t="s">
        <v>1</v>
      </c>
      <c r="F342" s="153" t="s">
        <v>522</v>
      </c>
      <c r="H342" s="154">
        <v>3.2</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523</v>
      </c>
      <c r="H343" s="154">
        <v>4</v>
      </c>
      <c r="I343" s="155"/>
      <c r="L343" s="150"/>
      <c r="M343" s="156"/>
      <c r="T343" s="157"/>
      <c r="AT343" s="152" t="s">
        <v>270</v>
      </c>
      <c r="AU343" s="152" t="s">
        <v>87</v>
      </c>
      <c r="AV343" s="12" t="s">
        <v>87</v>
      </c>
      <c r="AW343" s="12" t="s">
        <v>32</v>
      </c>
      <c r="AX343" s="12" t="s">
        <v>77</v>
      </c>
      <c r="AY343" s="152" t="s">
        <v>262</v>
      </c>
    </row>
    <row r="344" spans="2:51" s="12" customFormat="1" ht="11.25">
      <c r="B344" s="150"/>
      <c r="D344" s="151" t="s">
        <v>270</v>
      </c>
      <c r="E344" s="152" t="s">
        <v>1</v>
      </c>
      <c r="F344" s="153" t="s">
        <v>524</v>
      </c>
      <c r="H344" s="154">
        <v>6</v>
      </c>
      <c r="I344" s="155"/>
      <c r="L344" s="150"/>
      <c r="M344" s="156"/>
      <c r="T344" s="157"/>
      <c r="AT344" s="152" t="s">
        <v>270</v>
      </c>
      <c r="AU344" s="152" t="s">
        <v>87</v>
      </c>
      <c r="AV344" s="12" t="s">
        <v>87</v>
      </c>
      <c r="AW344" s="12" t="s">
        <v>32</v>
      </c>
      <c r="AX344" s="12" t="s">
        <v>77</v>
      </c>
      <c r="AY344" s="152" t="s">
        <v>262</v>
      </c>
    </row>
    <row r="345" spans="2:51" s="12" customFormat="1" ht="11.25">
      <c r="B345" s="150"/>
      <c r="D345" s="151" t="s">
        <v>270</v>
      </c>
      <c r="E345" s="152" t="s">
        <v>1</v>
      </c>
      <c r="F345" s="153" t="s">
        <v>525</v>
      </c>
      <c r="H345" s="154">
        <v>1.7</v>
      </c>
      <c r="I345" s="155"/>
      <c r="L345" s="150"/>
      <c r="M345" s="156"/>
      <c r="T345" s="157"/>
      <c r="AT345" s="152" t="s">
        <v>270</v>
      </c>
      <c r="AU345" s="152" t="s">
        <v>87</v>
      </c>
      <c r="AV345" s="12" t="s">
        <v>87</v>
      </c>
      <c r="AW345" s="12" t="s">
        <v>32</v>
      </c>
      <c r="AX345" s="12" t="s">
        <v>77</v>
      </c>
      <c r="AY345" s="152" t="s">
        <v>262</v>
      </c>
    </row>
    <row r="346" spans="2:51" s="15" customFormat="1" ht="11.25">
      <c r="B346" s="171"/>
      <c r="D346" s="151" t="s">
        <v>270</v>
      </c>
      <c r="E346" s="172" t="s">
        <v>1</v>
      </c>
      <c r="F346" s="173" t="s">
        <v>281</v>
      </c>
      <c r="H346" s="174">
        <v>48.8</v>
      </c>
      <c r="I346" s="175"/>
      <c r="L346" s="171"/>
      <c r="M346" s="176"/>
      <c r="T346" s="177"/>
      <c r="AT346" s="172" t="s">
        <v>270</v>
      </c>
      <c r="AU346" s="172" t="s">
        <v>87</v>
      </c>
      <c r="AV346" s="15" t="s">
        <v>103</v>
      </c>
      <c r="AW346" s="15" t="s">
        <v>32</v>
      </c>
      <c r="AX346" s="15" t="s">
        <v>77</v>
      </c>
      <c r="AY346" s="172" t="s">
        <v>262</v>
      </c>
    </row>
    <row r="347" spans="2:51" s="12" customFormat="1" ht="11.25">
      <c r="B347" s="150"/>
      <c r="D347" s="151" t="s">
        <v>270</v>
      </c>
      <c r="E347" s="152" t="s">
        <v>1</v>
      </c>
      <c r="F347" s="153" t="s">
        <v>526</v>
      </c>
      <c r="H347" s="154">
        <v>7.32</v>
      </c>
      <c r="I347" s="155"/>
      <c r="L347" s="150"/>
      <c r="M347" s="156"/>
      <c r="T347" s="157"/>
      <c r="AT347" s="152" t="s">
        <v>270</v>
      </c>
      <c r="AU347" s="152" t="s">
        <v>87</v>
      </c>
      <c r="AV347" s="12" t="s">
        <v>87</v>
      </c>
      <c r="AW347" s="12" t="s">
        <v>32</v>
      </c>
      <c r="AX347" s="12" t="s">
        <v>77</v>
      </c>
      <c r="AY347" s="152" t="s">
        <v>262</v>
      </c>
    </row>
    <row r="348" spans="2:51" s="12" customFormat="1" ht="11.25">
      <c r="B348" s="150"/>
      <c r="D348" s="151" t="s">
        <v>270</v>
      </c>
      <c r="E348" s="152" t="s">
        <v>1</v>
      </c>
      <c r="F348" s="153" t="s">
        <v>527</v>
      </c>
      <c r="H348" s="154">
        <v>4.75</v>
      </c>
      <c r="I348" s="155"/>
      <c r="L348" s="150"/>
      <c r="M348" s="156"/>
      <c r="T348" s="157"/>
      <c r="AT348" s="152" t="s">
        <v>270</v>
      </c>
      <c r="AU348" s="152" t="s">
        <v>87</v>
      </c>
      <c r="AV348" s="12" t="s">
        <v>87</v>
      </c>
      <c r="AW348" s="12" t="s">
        <v>32</v>
      </c>
      <c r="AX348" s="12" t="s">
        <v>77</v>
      </c>
      <c r="AY348" s="152" t="s">
        <v>262</v>
      </c>
    </row>
    <row r="349" spans="2:51" s="15" customFormat="1" ht="11.25">
      <c r="B349" s="171"/>
      <c r="D349" s="151" t="s">
        <v>270</v>
      </c>
      <c r="E349" s="172" t="s">
        <v>1</v>
      </c>
      <c r="F349" s="173" t="s">
        <v>281</v>
      </c>
      <c r="H349" s="174">
        <v>12.07</v>
      </c>
      <c r="I349" s="175"/>
      <c r="L349" s="171"/>
      <c r="M349" s="176"/>
      <c r="T349" s="177"/>
      <c r="AT349" s="172" t="s">
        <v>270</v>
      </c>
      <c r="AU349" s="172" t="s">
        <v>87</v>
      </c>
      <c r="AV349" s="15" t="s">
        <v>103</v>
      </c>
      <c r="AW349" s="15" t="s">
        <v>32</v>
      </c>
      <c r="AX349" s="15" t="s">
        <v>77</v>
      </c>
      <c r="AY349" s="172" t="s">
        <v>262</v>
      </c>
    </row>
    <row r="350" spans="2:51" s="13" customFormat="1" ht="11.25">
      <c r="B350" s="158"/>
      <c r="D350" s="151" t="s">
        <v>270</v>
      </c>
      <c r="E350" s="159" t="s">
        <v>1</v>
      </c>
      <c r="F350" s="160" t="s">
        <v>273</v>
      </c>
      <c r="H350" s="161">
        <v>60.87</v>
      </c>
      <c r="I350" s="162"/>
      <c r="L350" s="158"/>
      <c r="M350" s="163"/>
      <c r="T350" s="164"/>
      <c r="AT350" s="159" t="s">
        <v>270</v>
      </c>
      <c r="AU350" s="159" t="s">
        <v>87</v>
      </c>
      <c r="AV350" s="13" t="s">
        <v>268</v>
      </c>
      <c r="AW350" s="13" t="s">
        <v>32</v>
      </c>
      <c r="AX350" s="13" t="s">
        <v>85</v>
      </c>
      <c r="AY350" s="159" t="s">
        <v>262</v>
      </c>
    </row>
    <row r="351" spans="2:51" s="12" customFormat="1" ht="11.25">
      <c r="B351" s="150"/>
      <c r="D351" s="151" t="s">
        <v>270</v>
      </c>
      <c r="F351" s="153" t="s">
        <v>528</v>
      </c>
      <c r="H351" s="154">
        <v>63.91</v>
      </c>
      <c r="I351" s="155"/>
      <c r="L351" s="150"/>
      <c r="M351" s="156"/>
      <c r="T351" s="157"/>
      <c r="AT351" s="152" t="s">
        <v>270</v>
      </c>
      <c r="AU351" s="152" t="s">
        <v>87</v>
      </c>
      <c r="AV351" s="12" t="s">
        <v>87</v>
      </c>
      <c r="AW351" s="12" t="s">
        <v>4</v>
      </c>
      <c r="AX351" s="12" t="s">
        <v>85</v>
      </c>
      <c r="AY351" s="152" t="s">
        <v>262</v>
      </c>
    </row>
    <row r="352" spans="2:65" s="1" customFormat="1" ht="37.9" customHeight="1">
      <c r="B352" s="32"/>
      <c r="C352" s="138" t="s">
        <v>529</v>
      </c>
      <c r="D352" s="138" t="s">
        <v>264</v>
      </c>
      <c r="E352" s="139" t="s">
        <v>530</v>
      </c>
      <c r="F352" s="140" t="s">
        <v>531</v>
      </c>
      <c r="G352" s="141" t="s">
        <v>152</v>
      </c>
      <c r="H352" s="142">
        <v>178.4</v>
      </c>
      <c r="I352" s="143"/>
      <c r="J352" s="142">
        <f>ROUND(I352*H352,2)</f>
        <v>0</v>
      </c>
      <c r="K352" s="140" t="s">
        <v>1</v>
      </c>
      <c r="L352" s="32"/>
      <c r="M352" s="144" t="s">
        <v>1</v>
      </c>
      <c r="N352" s="145" t="s">
        <v>42</v>
      </c>
      <c r="P352" s="146">
        <f>O352*H352</f>
        <v>0</v>
      </c>
      <c r="Q352" s="146">
        <v>0.005</v>
      </c>
      <c r="R352" s="146">
        <f>Q352*H352</f>
        <v>0.892</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532</v>
      </c>
    </row>
    <row r="353" spans="2:51" s="14" customFormat="1" ht="11.25">
      <c r="B353" s="165"/>
      <c r="D353" s="151" t="s">
        <v>270</v>
      </c>
      <c r="E353" s="166" t="s">
        <v>1</v>
      </c>
      <c r="F353" s="167" t="s">
        <v>533</v>
      </c>
      <c r="H353" s="166" t="s">
        <v>1</v>
      </c>
      <c r="I353" s="168"/>
      <c r="L353" s="165"/>
      <c r="M353" s="169"/>
      <c r="T353" s="170"/>
      <c r="AT353" s="166" t="s">
        <v>270</v>
      </c>
      <c r="AU353" s="166" t="s">
        <v>87</v>
      </c>
      <c r="AV353" s="14" t="s">
        <v>85</v>
      </c>
      <c r="AW353" s="14" t="s">
        <v>32</v>
      </c>
      <c r="AX353" s="14" t="s">
        <v>77</v>
      </c>
      <c r="AY353" s="166" t="s">
        <v>262</v>
      </c>
    </row>
    <row r="354" spans="2:51" s="12" customFormat="1" ht="33.75">
      <c r="B354" s="150"/>
      <c r="D354" s="151" t="s">
        <v>270</v>
      </c>
      <c r="E354" s="152" t="s">
        <v>1</v>
      </c>
      <c r="F354" s="153" t="s">
        <v>388</v>
      </c>
      <c r="H354" s="154">
        <v>58.37</v>
      </c>
      <c r="I354" s="155"/>
      <c r="L354" s="150"/>
      <c r="M354" s="156"/>
      <c r="T354" s="157"/>
      <c r="AT354" s="152" t="s">
        <v>270</v>
      </c>
      <c r="AU354" s="152" t="s">
        <v>87</v>
      </c>
      <c r="AV354" s="12" t="s">
        <v>87</v>
      </c>
      <c r="AW354" s="12" t="s">
        <v>32</v>
      </c>
      <c r="AX354" s="12" t="s">
        <v>77</v>
      </c>
      <c r="AY354" s="152" t="s">
        <v>262</v>
      </c>
    </row>
    <row r="355" spans="2:51" s="12" customFormat="1" ht="11.25">
      <c r="B355" s="150"/>
      <c r="D355" s="151" t="s">
        <v>270</v>
      </c>
      <c r="E355" s="152" t="s">
        <v>1</v>
      </c>
      <c r="F355" s="153" t="s">
        <v>389</v>
      </c>
      <c r="H355" s="154">
        <v>5.25</v>
      </c>
      <c r="I355" s="155"/>
      <c r="L355" s="150"/>
      <c r="M355" s="156"/>
      <c r="T355" s="157"/>
      <c r="AT355" s="152" t="s">
        <v>270</v>
      </c>
      <c r="AU355" s="152" t="s">
        <v>87</v>
      </c>
      <c r="AV355" s="12" t="s">
        <v>87</v>
      </c>
      <c r="AW355" s="12" t="s">
        <v>32</v>
      </c>
      <c r="AX355" s="12" t="s">
        <v>77</v>
      </c>
      <c r="AY355" s="152" t="s">
        <v>262</v>
      </c>
    </row>
    <row r="356" spans="2:51" s="12" customFormat="1" ht="11.25">
      <c r="B356" s="150"/>
      <c r="D356" s="151" t="s">
        <v>270</v>
      </c>
      <c r="E356" s="152" t="s">
        <v>1</v>
      </c>
      <c r="F356" s="153" t="s">
        <v>390</v>
      </c>
      <c r="H356" s="154">
        <v>36.92</v>
      </c>
      <c r="I356" s="155"/>
      <c r="L356" s="150"/>
      <c r="M356" s="156"/>
      <c r="T356" s="157"/>
      <c r="AT356" s="152" t="s">
        <v>270</v>
      </c>
      <c r="AU356" s="152" t="s">
        <v>87</v>
      </c>
      <c r="AV356" s="12" t="s">
        <v>87</v>
      </c>
      <c r="AW356" s="12" t="s">
        <v>32</v>
      </c>
      <c r="AX356" s="12" t="s">
        <v>77</v>
      </c>
      <c r="AY356" s="152" t="s">
        <v>262</v>
      </c>
    </row>
    <row r="357" spans="2:51" s="12" customFormat="1" ht="11.25">
      <c r="B357" s="150"/>
      <c r="D357" s="151" t="s">
        <v>270</v>
      </c>
      <c r="E357" s="152" t="s">
        <v>1</v>
      </c>
      <c r="F357" s="153" t="s">
        <v>391</v>
      </c>
      <c r="H357" s="154">
        <v>0.85</v>
      </c>
      <c r="I357" s="155"/>
      <c r="L357" s="150"/>
      <c r="M357" s="156"/>
      <c r="T357" s="157"/>
      <c r="AT357" s="152" t="s">
        <v>270</v>
      </c>
      <c r="AU357" s="152" t="s">
        <v>87</v>
      </c>
      <c r="AV357" s="12" t="s">
        <v>87</v>
      </c>
      <c r="AW357" s="12" t="s">
        <v>32</v>
      </c>
      <c r="AX357" s="12" t="s">
        <v>77</v>
      </c>
      <c r="AY357" s="152" t="s">
        <v>262</v>
      </c>
    </row>
    <row r="358" spans="2:51" s="12" customFormat="1" ht="11.25">
      <c r="B358" s="150"/>
      <c r="D358" s="151" t="s">
        <v>270</v>
      </c>
      <c r="E358" s="152" t="s">
        <v>1</v>
      </c>
      <c r="F358" s="153" t="s">
        <v>392</v>
      </c>
      <c r="H358" s="154">
        <v>38.4</v>
      </c>
      <c r="I358" s="155"/>
      <c r="L358" s="150"/>
      <c r="M358" s="156"/>
      <c r="T358" s="157"/>
      <c r="AT358" s="152" t="s">
        <v>270</v>
      </c>
      <c r="AU358" s="152" t="s">
        <v>87</v>
      </c>
      <c r="AV358" s="12" t="s">
        <v>87</v>
      </c>
      <c r="AW358" s="12" t="s">
        <v>32</v>
      </c>
      <c r="AX358" s="12" t="s">
        <v>77</v>
      </c>
      <c r="AY358" s="152" t="s">
        <v>262</v>
      </c>
    </row>
    <row r="359" spans="2:51" s="12" customFormat="1" ht="11.25">
      <c r="B359" s="150"/>
      <c r="D359" s="151" t="s">
        <v>270</v>
      </c>
      <c r="E359" s="152" t="s">
        <v>1</v>
      </c>
      <c r="F359" s="153" t="s">
        <v>393</v>
      </c>
      <c r="H359" s="154">
        <v>3.3</v>
      </c>
      <c r="I359" s="155"/>
      <c r="L359" s="150"/>
      <c r="M359" s="156"/>
      <c r="T359" s="157"/>
      <c r="AT359" s="152" t="s">
        <v>270</v>
      </c>
      <c r="AU359" s="152" t="s">
        <v>87</v>
      </c>
      <c r="AV359" s="12" t="s">
        <v>87</v>
      </c>
      <c r="AW359" s="12" t="s">
        <v>32</v>
      </c>
      <c r="AX359" s="12" t="s">
        <v>77</v>
      </c>
      <c r="AY359" s="152" t="s">
        <v>262</v>
      </c>
    </row>
    <row r="360" spans="2:51" s="12" customFormat="1" ht="11.25">
      <c r="B360" s="150"/>
      <c r="D360" s="151" t="s">
        <v>270</v>
      </c>
      <c r="E360" s="152" t="s">
        <v>1</v>
      </c>
      <c r="F360" s="153" t="s">
        <v>394</v>
      </c>
      <c r="H360" s="154">
        <v>35.31</v>
      </c>
      <c r="I360" s="155"/>
      <c r="L360" s="150"/>
      <c r="M360" s="156"/>
      <c r="T360" s="157"/>
      <c r="AT360" s="152" t="s">
        <v>270</v>
      </c>
      <c r="AU360" s="152" t="s">
        <v>87</v>
      </c>
      <c r="AV360" s="12" t="s">
        <v>87</v>
      </c>
      <c r="AW360" s="12" t="s">
        <v>32</v>
      </c>
      <c r="AX360" s="12" t="s">
        <v>77</v>
      </c>
      <c r="AY360" s="152" t="s">
        <v>262</v>
      </c>
    </row>
    <row r="361" spans="2:51" s="13" customFormat="1" ht="11.25">
      <c r="B361" s="158"/>
      <c r="D361" s="151" t="s">
        <v>270</v>
      </c>
      <c r="E361" s="159" t="s">
        <v>1</v>
      </c>
      <c r="F361" s="160" t="s">
        <v>273</v>
      </c>
      <c r="H361" s="161">
        <v>178.4</v>
      </c>
      <c r="I361" s="162"/>
      <c r="L361" s="158"/>
      <c r="M361" s="163"/>
      <c r="T361" s="164"/>
      <c r="AT361" s="159" t="s">
        <v>270</v>
      </c>
      <c r="AU361" s="159" t="s">
        <v>87</v>
      </c>
      <c r="AV361" s="13" t="s">
        <v>268</v>
      </c>
      <c r="AW361" s="13" t="s">
        <v>32</v>
      </c>
      <c r="AX361" s="13" t="s">
        <v>85</v>
      </c>
      <c r="AY361" s="159" t="s">
        <v>262</v>
      </c>
    </row>
    <row r="362" spans="2:65" s="1" customFormat="1" ht="37.9" customHeight="1">
      <c r="B362" s="32"/>
      <c r="C362" s="138" t="s">
        <v>534</v>
      </c>
      <c r="D362" s="138" t="s">
        <v>264</v>
      </c>
      <c r="E362" s="139" t="s">
        <v>535</v>
      </c>
      <c r="F362" s="140" t="s">
        <v>536</v>
      </c>
      <c r="G362" s="141" t="s">
        <v>152</v>
      </c>
      <c r="H362" s="142">
        <v>1307.25</v>
      </c>
      <c r="I362" s="143"/>
      <c r="J362" s="142">
        <f>ROUND(I362*H362,2)</f>
        <v>0</v>
      </c>
      <c r="K362" s="140" t="s">
        <v>1</v>
      </c>
      <c r="L362" s="32"/>
      <c r="M362" s="144" t="s">
        <v>1</v>
      </c>
      <c r="N362" s="145" t="s">
        <v>42</v>
      </c>
      <c r="P362" s="146">
        <f>O362*H362</f>
        <v>0</v>
      </c>
      <c r="Q362" s="146">
        <v>0.0024</v>
      </c>
      <c r="R362" s="146">
        <f>Q362*H362</f>
        <v>3.1373999999999995</v>
      </c>
      <c r="S362" s="146">
        <v>0</v>
      </c>
      <c r="T362" s="147">
        <f>S362*H362</f>
        <v>0</v>
      </c>
      <c r="AR362" s="148" t="s">
        <v>268</v>
      </c>
      <c r="AT362" s="148" t="s">
        <v>264</v>
      </c>
      <c r="AU362" s="148" t="s">
        <v>87</v>
      </c>
      <c r="AY362" s="17" t="s">
        <v>262</v>
      </c>
      <c r="BE362" s="149">
        <f>IF(N362="základní",J362,0)</f>
        <v>0</v>
      </c>
      <c r="BF362" s="149">
        <f>IF(N362="snížená",J362,0)</f>
        <v>0</v>
      </c>
      <c r="BG362" s="149">
        <f>IF(N362="zákl. přenesená",J362,0)</f>
        <v>0</v>
      </c>
      <c r="BH362" s="149">
        <f>IF(N362="sníž. přenesená",J362,0)</f>
        <v>0</v>
      </c>
      <c r="BI362" s="149">
        <f>IF(N362="nulová",J362,0)</f>
        <v>0</v>
      </c>
      <c r="BJ362" s="17" t="s">
        <v>85</v>
      </c>
      <c r="BK362" s="149">
        <f>ROUND(I362*H362,2)</f>
        <v>0</v>
      </c>
      <c r="BL362" s="17" t="s">
        <v>268</v>
      </c>
      <c r="BM362" s="148" t="s">
        <v>537</v>
      </c>
    </row>
    <row r="363" spans="2:51" s="12" customFormat="1" ht="11.25">
      <c r="B363" s="150"/>
      <c r="D363" s="151" t="s">
        <v>270</v>
      </c>
      <c r="E363" s="152" t="s">
        <v>1</v>
      </c>
      <c r="F363" s="153" t="s">
        <v>214</v>
      </c>
      <c r="H363" s="154">
        <v>1069.25</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386</v>
      </c>
      <c r="H364" s="154">
        <v>28.64</v>
      </c>
      <c r="I364" s="155"/>
      <c r="L364" s="150"/>
      <c r="M364" s="156"/>
      <c r="T364" s="157"/>
      <c r="AT364" s="152" t="s">
        <v>270</v>
      </c>
      <c r="AU364" s="152" t="s">
        <v>87</v>
      </c>
      <c r="AV364" s="12" t="s">
        <v>87</v>
      </c>
      <c r="AW364" s="12" t="s">
        <v>32</v>
      </c>
      <c r="AX364" s="12" t="s">
        <v>77</v>
      </c>
      <c r="AY364" s="152" t="s">
        <v>262</v>
      </c>
    </row>
    <row r="365" spans="2:51" s="12" customFormat="1" ht="11.25">
      <c r="B365" s="150"/>
      <c r="D365" s="151" t="s">
        <v>270</v>
      </c>
      <c r="E365" s="152" t="s">
        <v>1</v>
      </c>
      <c r="F365" s="153" t="s">
        <v>374</v>
      </c>
      <c r="H365" s="154">
        <v>30.96</v>
      </c>
      <c r="I365" s="155"/>
      <c r="L365" s="150"/>
      <c r="M365" s="156"/>
      <c r="T365" s="157"/>
      <c r="AT365" s="152" t="s">
        <v>270</v>
      </c>
      <c r="AU365" s="152" t="s">
        <v>87</v>
      </c>
      <c r="AV365" s="12" t="s">
        <v>87</v>
      </c>
      <c r="AW365" s="12" t="s">
        <v>32</v>
      </c>
      <c r="AX365" s="12" t="s">
        <v>77</v>
      </c>
      <c r="AY365" s="152" t="s">
        <v>262</v>
      </c>
    </row>
    <row r="366" spans="2:51" s="14" customFormat="1" ht="11.25">
      <c r="B366" s="165"/>
      <c r="D366" s="151" t="s">
        <v>270</v>
      </c>
      <c r="E366" s="166" t="s">
        <v>1</v>
      </c>
      <c r="F366" s="167" t="s">
        <v>387</v>
      </c>
      <c r="H366" s="166" t="s">
        <v>1</v>
      </c>
      <c r="I366" s="168"/>
      <c r="L366" s="165"/>
      <c r="M366" s="169"/>
      <c r="T366" s="170"/>
      <c r="AT366" s="166" t="s">
        <v>270</v>
      </c>
      <c r="AU366" s="166" t="s">
        <v>87</v>
      </c>
      <c r="AV366" s="14" t="s">
        <v>85</v>
      </c>
      <c r="AW366" s="14" t="s">
        <v>32</v>
      </c>
      <c r="AX366" s="14" t="s">
        <v>77</v>
      </c>
      <c r="AY366" s="166" t="s">
        <v>262</v>
      </c>
    </row>
    <row r="367" spans="2:51" s="12" customFormat="1" ht="33.75">
      <c r="B367" s="150"/>
      <c r="D367" s="151" t="s">
        <v>270</v>
      </c>
      <c r="E367" s="152" t="s">
        <v>1</v>
      </c>
      <c r="F367" s="153" t="s">
        <v>388</v>
      </c>
      <c r="H367" s="154">
        <v>58.37</v>
      </c>
      <c r="I367" s="155"/>
      <c r="L367" s="150"/>
      <c r="M367" s="156"/>
      <c r="T367" s="157"/>
      <c r="AT367" s="152" t="s">
        <v>270</v>
      </c>
      <c r="AU367" s="152" t="s">
        <v>87</v>
      </c>
      <c r="AV367" s="12" t="s">
        <v>87</v>
      </c>
      <c r="AW367" s="12" t="s">
        <v>32</v>
      </c>
      <c r="AX367" s="12" t="s">
        <v>77</v>
      </c>
      <c r="AY367" s="152" t="s">
        <v>262</v>
      </c>
    </row>
    <row r="368" spans="2:51" s="12" customFormat="1" ht="11.25">
      <c r="B368" s="150"/>
      <c r="D368" s="151" t="s">
        <v>270</v>
      </c>
      <c r="E368" s="152" t="s">
        <v>1</v>
      </c>
      <c r="F368" s="153" t="s">
        <v>389</v>
      </c>
      <c r="H368" s="154">
        <v>5.25</v>
      </c>
      <c r="I368" s="155"/>
      <c r="L368" s="150"/>
      <c r="M368" s="156"/>
      <c r="T368" s="157"/>
      <c r="AT368" s="152" t="s">
        <v>270</v>
      </c>
      <c r="AU368" s="152" t="s">
        <v>87</v>
      </c>
      <c r="AV368" s="12" t="s">
        <v>87</v>
      </c>
      <c r="AW368" s="12" t="s">
        <v>32</v>
      </c>
      <c r="AX368" s="12" t="s">
        <v>77</v>
      </c>
      <c r="AY368" s="152" t="s">
        <v>262</v>
      </c>
    </row>
    <row r="369" spans="2:51" s="12" customFormat="1" ht="11.25">
      <c r="B369" s="150"/>
      <c r="D369" s="151" t="s">
        <v>270</v>
      </c>
      <c r="E369" s="152" t="s">
        <v>1</v>
      </c>
      <c r="F369" s="153" t="s">
        <v>390</v>
      </c>
      <c r="H369" s="154">
        <v>36.92</v>
      </c>
      <c r="I369" s="155"/>
      <c r="L369" s="150"/>
      <c r="M369" s="156"/>
      <c r="T369" s="157"/>
      <c r="AT369" s="152" t="s">
        <v>270</v>
      </c>
      <c r="AU369" s="152" t="s">
        <v>87</v>
      </c>
      <c r="AV369" s="12" t="s">
        <v>87</v>
      </c>
      <c r="AW369" s="12" t="s">
        <v>32</v>
      </c>
      <c r="AX369" s="12" t="s">
        <v>77</v>
      </c>
      <c r="AY369" s="152" t="s">
        <v>262</v>
      </c>
    </row>
    <row r="370" spans="2:51" s="12" customFormat="1" ht="11.25">
      <c r="B370" s="150"/>
      <c r="D370" s="151" t="s">
        <v>270</v>
      </c>
      <c r="E370" s="152" t="s">
        <v>1</v>
      </c>
      <c r="F370" s="153" t="s">
        <v>391</v>
      </c>
      <c r="H370" s="154">
        <v>0.85</v>
      </c>
      <c r="I370" s="155"/>
      <c r="L370" s="150"/>
      <c r="M370" s="156"/>
      <c r="T370" s="157"/>
      <c r="AT370" s="152" t="s">
        <v>270</v>
      </c>
      <c r="AU370" s="152" t="s">
        <v>87</v>
      </c>
      <c r="AV370" s="12" t="s">
        <v>87</v>
      </c>
      <c r="AW370" s="12" t="s">
        <v>32</v>
      </c>
      <c r="AX370" s="12" t="s">
        <v>77</v>
      </c>
      <c r="AY370" s="152" t="s">
        <v>262</v>
      </c>
    </row>
    <row r="371" spans="2:51" s="12" customFormat="1" ht="11.25">
      <c r="B371" s="150"/>
      <c r="D371" s="151" t="s">
        <v>270</v>
      </c>
      <c r="E371" s="152" t="s">
        <v>1</v>
      </c>
      <c r="F371" s="153" t="s">
        <v>392</v>
      </c>
      <c r="H371" s="154">
        <v>38.4</v>
      </c>
      <c r="I371" s="155"/>
      <c r="L371" s="150"/>
      <c r="M371" s="156"/>
      <c r="T371" s="157"/>
      <c r="AT371" s="152" t="s">
        <v>270</v>
      </c>
      <c r="AU371" s="152" t="s">
        <v>87</v>
      </c>
      <c r="AV371" s="12" t="s">
        <v>87</v>
      </c>
      <c r="AW371" s="12" t="s">
        <v>32</v>
      </c>
      <c r="AX371" s="12" t="s">
        <v>77</v>
      </c>
      <c r="AY371" s="152" t="s">
        <v>262</v>
      </c>
    </row>
    <row r="372" spans="2:51" s="12" customFormat="1" ht="11.25">
      <c r="B372" s="150"/>
      <c r="D372" s="151" t="s">
        <v>270</v>
      </c>
      <c r="E372" s="152" t="s">
        <v>1</v>
      </c>
      <c r="F372" s="153" t="s">
        <v>393</v>
      </c>
      <c r="H372" s="154">
        <v>3.3</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394</v>
      </c>
      <c r="H373" s="154">
        <v>35.31</v>
      </c>
      <c r="I373" s="155"/>
      <c r="L373" s="150"/>
      <c r="M373" s="156"/>
      <c r="T373" s="157"/>
      <c r="AT373" s="152" t="s">
        <v>270</v>
      </c>
      <c r="AU373" s="152" t="s">
        <v>87</v>
      </c>
      <c r="AV373" s="12" t="s">
        <v>87</v>
      </c>
      <c r="AW373" s="12" t="s">
        <v>32</v>
      </c>
      <c r="AX373" s="12" t="s">
        <v>77</v>
      </c>
      <c r="AY373" s="152" t="s">
        <v>262</v>
      </c>
    </row>
    <row r="374" spans="2:51" s="13" customFormat="1" ht="11.25">
      <c r="B374" s="158"/>
      <c r="D374" s="151" t="s">
        <v>270</v>
      </c>
      <c r="E374" s="159" t="s">
        <v>1</v>
      </c>
      <c r="F374" s="160" t="s">
        <v>273</v>
      </c>
      <c r="H374" s="161">
        <v>1307.25</v>
      </c>
      <c r="I374" s="162"/>
      <c r="L374" s="158"/>
      <c r="M374" s="163"/>
      <c r="T374" s="164"/>
      <c r="AT374" s="159" t="s">
        <v>270</v>
      </c>
      <c r="AU374" s="159" t="s">
        <v>87</v>
      </c>
      <c r="AV374" s="13" t="s">
        <v>268</v>
      </c>
      <c r="AW374" s="13" t="s">
        <v>32</v>
      </c>
      <c r="AX374" s="13" t="s">
        <v>85</v>
      </c>
      <c r="AY374" s="159" t="s">
        <v>262</v>
      </c>
    </row>
    <row r="375" spans="2:65" s="1" customFormat="1" ht="37.9" customHeight="1">
      <c r="B375" s="32"/>
      <c r="C375" s="138" t="s">
        <v>538</v>
      </c>
      <c r="D375" s="138" t="s">
        <v>264</v>
      </c>
      <c r="E375" s="139" t="s">
        <v>539</v>
      </c>
      <c r="F375" s="140" t="s">
        <v>540</v>
      </c>
      <c r="G375" s="141" t="s">
        <v>152</v>
      </c>
      <c r="H375" s="142">
        <v>255.62</v>
      </c>
      <c r="I375" s="143"/>
      <c r="J375" s="142">
        <f>ROUND(I375*H375,2)</f>
        <v>0</v>
      </c>
      <c r="K375" s="140" t="s">
        <v>267</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541</v>
      </c>
    </row>
    <row r="376" spans="2:51" s="12" customFormat="1" ht="22.5">
      <c r="B376" s="150"/>
      <c r="D376" s="151" t="s">
        <v>270</v>
      </c>
      <c r="E376" s="152" t="s">
        <v>1</v>
      </c>
      <c r="F376" s="153" t="s">
        <v>542</v>
      </c>
      <c r="H376" s="154">
        <v>83.57</v>
      </c>
      <c r="I376" s="155"/>
      <c r="L376" s="150"/>
      <c r="M376" s="156"/>
      <c r="T376" s="157"/>
      <c r="AT376" s="152" t="s">
        <v>270</v>
      </c>
      <c r="AU376" s="152" t="s">
        <v>87</v>
      </c>
      <c r="AV376" s="12" t="s">
        <v>87</v>
      </c>
      <c r="AW376" s="12" t="s">
        <v>32</v>
      </c>
      <c r="AX376" s="12" t="s">
        <v>77</v>
      </c>
      <c r="AY376" s="152" t="s">
        <v>262</v>
      </c>
    </row>
    <row r="377" spans="2:51" s="12" customFormat="1" ht="22.5">
      <c r="B377" s="150"/>
      <c r="D377" s="151" t="s">
        <v>270</v>
      </c>
      <c r="E377" s="152" t="s">
        <v>1</v>
      </c>
      <c r="F377" s="153" t="s">
        <v>543</v>
      </c>
      <c r="H377" s="154">
        <v>99.98</v>
      </c>
      <c r="I377" s="155"/>
      <c r="L377" s="150"/>
      <c r="M377" s="156"/>
      <c r="T377" s="157"/>
      <c r="AT377" s="152" t="s">
        <v>270</v>
      </c>
      <c r="AU377" s="152" t="s">
        <v>87</v>
      </c>
      <c r="AV377" s="12" t="s">
        <v>87</v>
      </c>
      <c r="AW377" s="12" t="s">
        <v>32</v>
      </c>
      <c r="AX377" s="12" t="s">
        <v>77</v>
      </c>
      <c r="AY377" s="152" t="s">
        <v>262</v>
      </c>
    </row>
    <row r="378" spans="2:51" s="12" customFormat="1" ht="22.5">
      <c r="B378" s="150"/>
      <c r="D378" s="151" t="s">
        <v>270</v>
      </c>
      <c r="E378" s="152" t="s">
        <v>1</v>
      </c>
      <c r="F378" s="153" t="s">
        <v>544</v>
      </c>
      <c r="H378" s="154">
        <v>72.07</v>
      </c>
      <c r="I378" s="155"/>
      <c r="L378" s="150"/>
      <c r="M378" s="156"/>
      <c r="T378" s="157"/>
      <c r="AT378" s="152" t="s">
        <v>270</v>
      </c>
      <c r="AU378" s="152" t="s">
        <v>87</v>
      </c>
      <c r="AV378" s="12" t="s">
        <v>87</v>
      </c>
      <c r="AW378" s="12" t="s">
        <v>32</v>
      </c>
      <c r="AX378" s="12" t="s">
        <v>77</v>
      </c>
      <c r="AY378" s="152" t="s">
        <v>262</v>
      </c>
    </row>
    <row r="379" spans="2:51" s="13" customFormat="1" ht="11.25">
      <c r="B379" s="158"/>
      <c r="D379" s="151" t="s">
        <v>270</v>
      </c>
      <c r="E379" s="159" t="s">
        <v>1</v>
      </c>
      <c r="F379" s="160" t="s">
        <v>273</v>
      </c>
      <c r="H379" s="161">
        <v>255.62</v>
      </c>
      <c r="I379" s="162"/>
      <c r="L379" s="158"/>
      <c r="M379" s="163"/>
      <c r="T379" s="164"/>
      <c r="AT379" s="159" t="s">
        <v>270</v>
      </c>
      <c r="AU379" s="159" t="s">
        <v>87</v>
      </c>
      <c r="AV379" s="13" t="s">
        <v>268</v>
      </c>
      <c r="AW379" s="13" t="s">
        <v>32</v>
      </c>
      <c r="AX379" s="13" t="s">
        <v>85</v>
      </c>
      <c r="AY379" s="159" t="s">
        <v>262</v>
      </c>
    </row>
    <row r="380" spans="2:65" s="1" customFormat="1" ht="44.25" customHeight="1">
      <c r="B380" s="32"/>
      <c r="C380" s="138" t="s">
        <v>545</v>
      </c>
      <c r="D380" s="138" t="s">
        <v>264</v>
      </c>
      <c r="E380" s="139" t="s">
        <v>546</v>
      </c>
      <c r="F380" s="140" t="s">
        <v>547</v>
      </c>
      <c r="G380" s="141" t="s">
        <v>152</v>
      </c>
      <c r="H380" s="142">
        <v>1525.64</v>
      </c>
      <c r="I380" s="143"/>
      <c r="J380" s="142">
        <f>ROUND(I380*H380,2)</f>
        <v>0</v>
      </c>
      <c r="K380" s="140" t="s">
        <v>267</v>
      </c>
      <c r="L380" s="32"/>
      <c r="M380" s="144" t="s">
        <v>1</v>
      </c>
      <c r="N380" s="145" t="s">
        <v>42</v>
      </c>
      <c r="P380" s="146">
        <f>O380*H380</f>
        <v>0</v>
      </c>
      <c r="Q380" s="146">
        <v>0</v>
      </c>
      <c r="R380" s="146">
        <f>Q380*H380</f>
        <v>0</v>
      </c>
      <c r="S380" s="146">
        <v>0</v>
      </c>
      <c r="T380" s="147">
        <f>S380*H380</f>
        <v>0</v>
      </c>
      <c r="AR380" s="148" t="s">
        <v>268</v>
      </c>
      <c r="AT380" s="148" t="s">
        <v>264</v>
      </c>
      <c r="AU380" s="148" t="s">
        <v>87</v>
      </c>
      <c r="AY380" s="17" t="s">
        <v>262</v>
      </c>
      <c r="BE380" s="149">
        <f>IF(N380="základní",J380,0)</f>
        <v>0</v>
      </c>
      <c r="BF380" s="149">
        <f>IF(N380="snížená",J380,0)</f>
        <v>0</v>
      </c>
      <c r="BG380" s="149">
        <f>IF(N380="zákl. přenesená",J380,0)</f>
        <v>0</v>
      </c>
      <c r="BH380" s="149">
        <f>IF(N380="sníž. přenesená",J380,0)</f>
        <v>0</v>
      </c>
      <c r="BI380" s="149">
        <f>IF(N380="nulová",J380,0)</f>
        <v>0</v>
      </c>
      <c r="BJ380" s="17" t="s">
        <v>85</v>
      </c>
      <c r="BK380" s="149">
        <f>ROUND(I380*H380,2)</f>
        <v>0</v>
      </c>
      <c r="BL380" s="17" t="s">
        <v>268</v>
      </c>
      <c r="BM380" s="148" t="s">
        <v>548</v>
      </c>
    </row>
    <row r="381" spans="2:51" s="12" customFormat="1" ht="11.25">
      <c r="B381" s="150"/>
      <c r="D381" s="151" t="s">
        <v>270</v>
      </c>
      <c r="E381" s="152" t="s">
        <v>1</v>
      </c>
      <c r="F381" s="153" t="s">
        <v>373</v>
      </c>
      <c r="H381" s="154">
        <v>1525.64</v>
      </c>
      <c r="I381" s="155"/>
      <c r="L381" s="150"/>
      <c r="M381" s="156"/>
      <c r="T381" s="157"/>
      <c r="AT381" s="152" t="s">
        <v>270</v>
      </c>
      <c r="AU381" s="152" t="s">
        <v>87</v>
      </c>
      <c r="AV381" s="12" t="s">
        <v>87</v>
      </c>
      <c r="AW381" s="12" t="s">
        <v>32</v>
      </c>
      <c r="AX381" s="12" t="s">
        <v>77</v>
      </c>
      <c r="AY381" s="152" t="s">
        <v>262</v>
      </c>
    </row>
    <row r="382" spans="2:51" s="13" customFormat="1" ht="11.25">
      <c r="B382" s="158"/>
      <c r="D382" s="151" t="s">
        <v>270</v>
      </c>
      <c r="E382" s="159" t="s">
        <v>1</v>
      </c>
      <c r="F382" s="160" t="s">
        <v>273</v>
      </c>
      <c r="H382" s="161">
        <v>1525.64</v>
      </c>
      <c r="I382" s="162"/>
      <c r="L382" s="158"/>
      <c r="M382" s="163"/>
      <c r="T382" s="164"/>
      <c r="AT382" s="159" t="s">
        <v>270</v>
      </c>
      <c r="AU382" s="159" t="s">
        <v>87</v>
      </c>
      <c r="AV382" s="13" t="s">
        <v>268</v>
      </c>
      <c r="AW382" s="13" t="s">
        <v>32</v>
      </c>
      <c r="AX382" s="13" t="s">
        <v>85</v>
      </c>
      <c r="AY382" s="159" t="s">
        <v>262</v>
      </c>
    </row>
    <row r="383" spans="2:65" s="1" customFormat="1" ht="33" customHeight="1">
      <c r="B383" s="32"/>
      <c r="C383" s="138" t="s">
        <v>549</v>
      </c>
      <c r="D383" s="138" t="s">
        <v>264</v>
      </c>
      <c r="E383" s="139" t="s">
        <v>550</v>
      </c>
      <c r="F383" s="140" t="s">
        <v>551</v>
      </c>
      <c r="G383" s="141" t="s">
        <v>552</v>
      </c>
      <c r="H383" s="142">
        <v>6.97</v>
      </c>
      <c r="I383" s="143"/>
      <c r="J383" s="142">
        <f>ROUND(I383*H383,2)</f>
        <v>0</v>
      </c>
      <c r="K383" s="140" t="s">
        <v>267</v>
      </c>
      <c r="L383" s="32"/>
      <c r="M383" s="144" t="s">
        <v>1</v>
      </c>
      <c r="N383" s="145" t="s">
        <v>42</v>
      </c>
      <c r="P383" s="146">
        <f>O383*H383</f>
        <v>0</v>
      </c>
      <c r="Q383" s="146">
        <v>2.50187</v>
      </c>
      <c r="R383" s="146">
        <f>Q383*H383</f>
        <v>17.438033899999997</v>
      </c>
      <c r="S383" s="146">
        <v>0</v>
      </c>
      <c r="T383" s="147">
        <f>S383*H383</f>
        <v>0</v>
      </c>
      <c r="AR383" s="148" t="s">
        <v>268</v>
      </c>
      <c r="AT383" s="148" t="s">
        <v>264</v>
      </c>
      <c r="AU383" s="148" t="s">
        <v>87</v>
      </c>
      <c r="AY383" s="17" t="s">
        <v>262</v>
      </c>
      <c r="BE383" s="149">
        <f>IF(N383="základní",J383,0)</f>
        <v>0</v>
      </c>
      <c r="BF383" s="149">
        <f>IF(N383="snížená",J383,0)</f>
        <v>0</v>
      </c>
      <c r="BG383" s="149">
        <f>IF(N383="zákl. přenesená",J383,0)</f>
        <v>0</v>
      </c>
      <c r="BH383" s="149">
        <f>IF(N383="sníž. přenesená",J383,0)</f>
        <v>0</v>
      </c>
      <c r="BI383" s="149">
        <f>IF(N383="nulová",J383,0)</f>
        <v>0</v>
      </c>
      <c r="BJ383" s="17" t="s">
        <v>85</v>
      </c>
      <c r="BK383" s="149">
        <f>ROUND(I383*H383,2)</f>
        <v>0</v>
      </c>
      <c r="BL383" s="17" t="s">
        <v>268</v>
      </c>
      <c r="BM383" s="148" t="s">
        <v>553</v>
      </c>
    </row>
    <row r="384" spans="2:51" s="14" customFormat="1" ht="11.25">
      <c r="B384" s="165"/>
      <c r="D384" s="151" t="s">
        <v>270</v>
      </c>
      <c r="E384" s="166" t="s">
        <v>1</v>
      </c>
      <c r="F384" s="167" t="s">
        <v>554</v>
      </c>
      <c r="H384" s="166" t="s">
        <v>1</v>
      </c>
      <c r="I384" s="168"/>
      <c r="L384" s="165"/>
      <c r="M384" s="169"/>
      <c r="T384" s="170"/>
      <c r="AT384" s="166" t="s">
        <v>270</v>
      </c>
      <c r="AU384" s="166" t="s">
        <v>87</v>
      </c>
      <c r="AV384" s="14" t="s">
        <v>85</v>
      </c>
      <c r="AW384" s="14" t="s">
        <v>32</v>
      </c>
      <c r="AX384" s="14" t="s">
        <v>77</v>
      </c>
      <c r="AY384" s="166" t="s">
        <v>262</v>
      </c>
    </row>
    <row r="385" spans="2:51" s="12" customFormat="1" ht="11.25">
      <c r="B385" s="150"/>
      <c r="D385" s="151" t="s">
        <v>270</v>
      </c>
      <c r="E385" s="152" t="s">
        <v>1</v>
      </c>
      <c r="F385" s="153" t="s">
        <v>555</v>
      </c>
      <c r="H385" s="154">
        <v>1.47</v>
      </c>
      <c r="I385" s="155"/>
      <c r="L385" s="150"/>
      <c r="M385" s="156"/>
      <c r="T385" s="157"/>
      <c r="AT385" s="152" t="s">
        <v>270</v>
      </c>
      <c r="AU385" s="152" t="s">
        <v>87</v>
      </c>
      <c r="AV385" s="12" t="s">
        <v>87</v>
      </c>
      <c r="AW385" s="12" t="s">
        <v>32</v>
      </c>
      <c r="AX385" s="12" t="s">
        <v>77</v>
      </c>
      <c r="AY385" s="152" t="s">
        <v>262</v>
      </c>
    </row>
    <row r="386" spans="2:51" s="15" customFormat="1" ht="11.25">
      <c r="B386" s="171"/>
      <c r="D386" s="151" t="s">
        <v>270</v>
      </c>
      <c r="E386" s="172" t="s">
        <v>1</v>
      </c>
      <c r="F386" s="173" t="s">
        <v>281</v>
      </c>
      <c r="H386" s="174">
        <v>1.47</v>
      </c>
      <c r="I386" s="175"/>
      <c r="L386" s="171"/>
      <c r="M386" s="176"/>
      <c r="T386" s="177"/>
      <c r="AT386" s="172" t="s">
        <v>270</v>
      </c>
      <c r="AU386" s="172" t="s">
        <v>87</v>
      </c>
      <c r="AV386" s="15" t="s">
        <v>103</v>
      </c>
      <c r="AW386" s="15" t="s">
        <v>32</v>
      </c>
      <c r="AX386" s="15" t="s">
        <v>77</v>
      </c>
      <c r="AY386" s="172" t="s">
        <v>262</v>
      </c>
    </row>
    <row r="387" spans="2:51" s="14" customFormat="1" ht="11.25">
      <c r="B387" s="165"/>
      <c r="D387" s="151" t="s">
        <v>270</v>
      </c>
      <c r="E387" s="166" t="s">
        <v>1</v>
      </c>
      <c r="F387" s="167" t="s">
        <v>556</v>
      </c>
      <c r="H387" s="166" t="s">
        <v>1</v>
      </c>
      <c r="I387" s="168"/>
      <c r="L387" s="165"/>
      <c r="M387" s="169"/>
      <c r="T387" s="170"/>
      <c r="AT387" s="166" t="s">
        <v>270</v>
      </c>
      <c r="AU387" s="166" t="s">
        <v>87</v>
      </c>
      <c r="AV387" s="14" t="s">
        <v>85</v>
      </c>
      <c r="AW387" s="14" t="s">
        <v>32</v>
      </c>
      <c r="AX387" s="14" t="s">
        <v>77</v>
      </c>
      <c r="AY387" s="166" t="s">
        <v>262</v>
      </c>
    </row>
    <row r="388" spans="2:51" s="12" customFormat="1" ht="11.25">
      <c r="B388" s="150"/>
      <c r="D388" s="151" t="s">
        <v>270</v>
      </c>
      <c r="E388" s="152" t="s">
        <v>1</v>
      </c>
      <c r="F388" s="153" t="s">
        <v>557</v>
      </c>
      <c r="H388" s="154">
        <v>2.05</v>
      </c>
      <c r="I388" s="155"/>
      <c r="L388" s="150"/>
      <c r="M388" s="156"/>
      <c r="T388" s="157"/>
      <c r="AT388" s="152" t="s">
        <v>270</v>
      </c>
      <c r="AU388" s="152" t="s">
        <v>87</v>
      </c>
      <c r="AV388" s="12" t="s">
        <v>87</v>
      </c>
      <c r="AW388" s="12" t="s">
        <v>32</v>
      </c>
      <c r="AX388" s="12" t="s">
        <v>77</v>
      </c>
      <c r="AY388" s="152" t="s">
        <v>262</v>
      </c>
    </row>
    <row r="389" spans="2:51" s="15" customFormat="1" ht="11.25">
      <c r="B389" s="171"/>
      <c r="D389" s="151" t="s">
        <v>270</v>
      </c>
      <c r="E389" s="172" t="s">
        <v>1</v>
      </c>
      <c r="F389" s="173" t="s">
        <v>281</v>
      </c>
      <c r="H389" s="174">
        <v>2.05</v>
      </c>
      <c r="I389" s="175"/>
      <c r="L389" s="171"/>
      <c r="M389" s="176"/>
      <c r="T389" s="177"/>
      <c r="AT389" s="172" t="s">
        <v>270</v>
      </c>
      <c r="AU389" s="172" t="s">
        <v>87</v>
      </c>
      <c r="AV389" s="15" t="s">
        <v>103</v>
      </c>
      <c r="AW389" s="15" t="s">
        <v>32</v>
      </c>
      <c r="AX389" s="15" t="s">
        <v>77</v>
      </c>
      <c r="AY389" s="172" t="s">
        <v>262</v>
      </c>
    </row>
    <row r="390" spans="2:51" s="14" customFormat="1" ht="11.25">
      <c r="B390" s="165"/>
      <c r="D390" s="151" t="s">
        <v>270</v>
      </c>
      <c r="E390" s="166" t="s">
        <v>1</v>
      </c>
      <c r="F390" s="167" t="s">
        <v>554</v>
      </c>
      <c r="H390" s="166" t="s">
        <v>1</v>
      </c>
      <c r="I390" s="168"/>
      <c r="L390" s="165"/>
      <c r="M390" s="169"/>
      <c r="T390" s="170"/>
      <c r="AT390" s="166" t="s">
        <v>270</v>
      </c>
      <c r="AU390" s="166" t="s">
        <v>87</v>
      </c>
      <c r="AV390" s="14" t="s">
        <v>85</v>
      </c>
      <c r="AW390" s="14" t="s">
        <v>32</v>
      </c>
      <c r="AX390" s="14" t="s">
        <v>77</v>
      </c>
      <c r="AY390" s="166" t="s">
        <v>262</v>
      </c>
    </row>
    <row r="391" spans="2:51" s="12" customFormat="1" ht="11.25">
      <c r="B391" s="150"/>
      <c r="D391" s="151" t="s">
        <v>270</v>
      </c>
      <c r="E391" s="152" t="s">
        <v>1</v>
      </c>
      <c r="F391" s="153" t="s">
        <v>558</v>
      </c>
      <c r="H391" s="154">
        <v>3.45</v>
      </c>
      <c r="I391" s="155"/>
      <c r="L391" s="150"/>
      <c r="M391" s="156"/>
      <c r="T391" s="157"/>
      <c r="AT391" s="152" t="s">
        <v>270</v>
      </c>
      <c r="AU391" s="152" t="s">
        <v>87</v>
      </c>
      <c r="AV391" s="12" t="s">
        <v>87</v>
      </c>
      <c r="AW391" s="12" t="s">
        <v>32</v>
      </c>
      <c r="AX391" s="12" t="s">
        <v>77</v>
      </c>
      <c r="AY391" s="152" t="s">
        <v>262</v>
      </c>
    </row>
    <row r="392" spans="2:51" s="15" customFormat="1" ht="11.25">
      <c r="B392" s="171"/>
      <c r="D392" s="151" t="s">
        <v>270</v>
      </c>
      <c r="E392" s="172" t="s">
        <v>1</v>
      </c>
      <c r="F392" s="173" t="s">
        <v>281</v>
      </c>
      <c r="H392" s="174">
        <v>3.45</v>
      </c>
      <c r="I392" s="175"/>
      <c r="L392" s="171"/>
      <c r="M392" s="176"/>
      <c r="T392" s="177"/>
      <c r="AT392" s="172" t="s">
        <v>270</v>
      </c>
      <c r="AU392" s="172" t="s">
        <v>87</v>
      </c>
      <c r="AV392" s="15" t="s">
        <v>103</v>
      </c>
      <c r="AW392" s="15" t="s">
        <v>32</v>
      </c>
      <c r="AX392" s="15" t="s">
        <v>77</v>
      </c>
      <c r="AY392" s="172" t="s">
        <v>262</v>
      </c>
    </row>
    <row r="393" spans="2:51" s="13" customFormat="1" ht="11.25">
      <c r="B393" s="158"/>
      <c r="D393" s="151" t="s">
        <v>270</v>
      </c>
      <c r="E393" s="159" t="s">
        <v>1</v>
      </c>
      <c r="F393" s="160" t="s">
        <v>273</v>
      </c>
      <c r="H393" s="161">
        <v>6.97</v>
      </c>
      <c r="I393" s="162"/>
      <c r="L393" s="158"/>
      <c r="M393" s="163"/>
      <c r="T393" s="164"/>
      <c r="AT393" s="159" t="s">
        <v>270</v>
      </c>
      <c r="AU393" s="159" t="s">
        <v>87</v>
      </c>
      <c r="AV393" s="13" t="s">
        <v>268</v>
      </c>
      <c r="AW393" s="13" t="s">
        <v>32</v>
      </c>
      <c r="AX393" s="13" t="s">
        <v>85</v>
      </c>
      <c r="AY393" s="159" t="s">
        <v>262</v>
      </c>
    </row>
    <row r="394" spans="2:65" s="1" customFormat="1" ht="24.2" customHeight="1">
      <c r="B394" s="32"/>
      <c r="C394" s="138" t="s">
        <v>559</v>
      </c>
      <c r="D394" s="138" t="s">
        <v>264</v>
      </c>
      <c r="E394" s="139" t="s">
        <v>560</v>
      </c>
      <c r="F394" s="140" t="s">
        <v>561</v>
      </c>
      <c r="G394" s="141" t="s">
        <v>152</v>
      </c>
      <c r="H394" s="142">
        <v>5.33</v>
      </c>
      <c r="I394" s="143"/>
      <c r="J394" s="142">
        <f>ROUND(I394*H394,2)</f>
        <v>0</v>
      </c>
      <c r="K394" s="140" t="s">
        <v>267</v>
      </c>
      <c r="L394" s="32"/>
      <c r="M394" s="144" t="s">
        <v>1</v>
      </c>
      <c r="N394" s="145" t="s">
        <v>42</v>
      </c>
      <c r="P394" s="146">
        <f>O394*H394</f>
        <v>0</v>
      </c>
      <c r="Q394" s="146">
        <v>0.088</v>
      </c>
      <c r="R394" s="146">
        <f>Q394*H394</f>
        <v>0.46903999999999996</v>
      </c>
      <c r="S394" s="146">
        <v>0</v>
      </c>
      <c r="T394" s="147">
        <f>S394*H394</f>
        <v>0</v>
      </c>
      <c r="AR394" s="148" t="s">
        <v>268</v>
      </c>
      <c r="AT394" s="148" t="s">
        <v>264</v>
      </c>
      <c r="AU394" s="148" t="s">
        <v>87</v>
      </c>
      <c r="AY394" s="17" t="s">
        <v>262</v>
      </c>
      <c r="BE394" s="149">
        <f>IF(N394="základní",J394,0)</f>
        <v>0</v>
      </c>
      <c r="BF394" s="149">
        <f>IF(N394="snížená",J394,0)</f>
        <v>0</v>
      </c>
      <c r="BG394" s="149">
        <f>IF(N394="zákl. přenesená",J394,0)</f>
        <v>0</v>
      </c>
      <c r="BH394" s="149">
        <f>IF(N394="sníž. přenesená",J394,0)</f>
        <v>0</v>
      </c>
      <c r="BI394" s="149">
        <f>IF(N394="nulová",J394,0)</f>
        <v>0</v>
      </c>
      <c r="BJ394" s="17" t="s">
        <v>85</v>
      </c>
      <c r="BK394" s="149">
        <f>ROUND(I394*H394,2)</f>
        <v>0</v>
      </c>
      <c r="BL394" s="17" t="s">
        <v>268</v>
      </c>
      <c r="BM394" s="148" t="s">
        <v>562</v>
      </c>
    </row>
    <row r="395" spans="2:51" s="12" customFormat="1" ht="11.25">
      <c r="B395" s="150"/>
      <c r="D395" s="151" t="s">
        <v>270</v>
      </c>
      <c r="E395" s="152" t="s">
        <v>1</v>
      </c>
      <c r="F395" s="153" t="s">
        <v>186</v>
      </c>
      <c r="H395" s="154">
        <v>5.33</v>
      </c>
      <c r="I395" s="155"/>
      <c r="L395" s="150"/>
      <c r="M395" s="156"/>
      <c r="T395" s="157"/>
      <c r="AT395" s="152" t="s">
        <v>270</v>
      </c>
      <c r="AU395" s="152" t="s">
        <v>87</v>
      </c>
      <c r="AV395" s="12" t="s">
        <v>87</v>
      </c>
      <c r="AW395" s="12" t="s">
        <v>32</v>
      </c>
      <c r="AX395" s="12" t="s">
        <v>77</v>
      </c>
      <c r="AY395" s="152" t="s">
        <v>262</v>
      </c>
    </row>
    <row r="396" spans="2:51" s="13" customFormat="1" ht="11.25">
      <c r="B396" s="158"/>
      <c r="D396" s="151" t="s">
        <v>270</v>
      </c>
      <c r="E396" s="159" t="s">
        <v>1</v>
      </c>
      <c r="F396" s="160" t="s">
        <v>273</v>
      </c>
      <c r="H396" s="161">
        <v>5.33</v>
      </c>
      <c r="I396" s="162"/>
      <c r="L396" s="158"/>
      <c r="M396" s="163"/>
      <c r="T396" s="164"/>
      <c r="AT396" s="159" t="s">
        <v>270</v>
      </c>
      <c r="AU396" s="159" t="s">
        <v>87</v>
      </c>
      <c r="AV396" s="13" t="s">
        <v>268</v>
      </c>
      <c r="AW396" s="13" t="s">
        <v>32</v>
      </c>
      <c r="AX396" s="13" t="s">
        <v>85</v>
      </c>
      <c r="AY396" s="159" t="s">
        <v>262</v>
      </c>
    </row>
    <row r="397" spans="2:65" s="1" customFormat="1" ht="24.2" customHeight="1">
      <c r="B397" s="32"/>
      <c r="C397" s="138" t="s">
        <v>563</v>
      </c>
      <c r="D397" s="138" t="s">
        <v>264</v>
      </c>
      <c r="E397" s="139" t="s">
        <v>564</v>
      </c>
      <c r="F397" s="140" t="s">
        <v>565</v>
      </c>
      <c r="G397" s="141" t="s">
        <v>152</v>
      </c>
      <c r="H397" s="142">
        <v>304.6</v>
      </c>
      <c r="I397" s="143"/>
      <c r="J397" s="142">
        <f>ROUND(I397*H397,2)</f>
        <v>0</v>
      </c>
      <c r="K397" s="140" t="s">
        <v>267</v>
      </c>
      <c r="L397" s="32"/>
      <c r="M397" s="144" t="s">
        <v>1</v>
      </c>
      <c r="N397" s="145" t="s">
        <v>42</v>
      </c>
      <c r="P397" s="146">
        <f>O397*H397</f>
        <v>0</v>
      </c>
      <c r="Q397" s="146">
        <v>0.099</v>
      </c>
      <c r="R397" s="146">
        <f>Q397*H397</f>
        <v>30.155400000000004</v>
      </c>
      <c r="S397" s="146">
        <v>0</v>
      </c>
      <c r="T397" s="147">
        <f>S397*H397</f>
        <v>0</v>
      </c>
      <c r="AR397" s="148" t="s">
        <v>268</v>
      </c>
      <c r="AT397" s="148" t="s">
        <v>264</v>
      </c>
      <c r="AU397" s="148" t="s">
        <v>87</v>
      </c>
      <c r="AY397" s="17" t="s">
        <v>262</v>
      </c>
      <c r="BE397" s="149">
        <f>IF(N397="základní",J397,0)</f>
        <v>0</v>
      </c>
      <c r="BF397" s="149">
        <f>IF(N397="snížená",J397,0)</f>
        <v>0</v>
      </c>
      <c r="BG397" s="149">
        <f>IF(N397="zákl. přenesená",J397,0)</f>
        <v>0</v>
      </c>
      <c r="BH397" s="149">
        <f>IF(N397="sníž. přenesená",J397,0)</f>
        <v>0</v>
      </c>
      <c r="BI397" s="149">
        <f>IF(N397="nulová",J397,0)</f>
        <v>0</v>
      </c>
      <c r="BJ397" s="17" t="s">
        <v>85</v>
      </c>
      <c r="BK397" s="149">
        <f>ROUND(I397*H397,2)</f>
        <v>0</v>
      </c>
      <c r="BL397" s="17" t="s">
        <v>268</v>
      </c>
      <c r="BM397" s="148" t="s">
        <v>566</v>
      </c>
    </row>
    <row r="398" spans="2:51" s="12" customFormat="1" ht="11.25">
      <c r="B398" s="150"/>
      <c r="D398" s="151" t="s">
        <v>270</v>
      </c>
      <c r="E398" s="152" t="s">
        <v>1</v>
      </c>
      <c r="F398" s="153" t="s">
        <v>168</v>
      </c>
      <c r="H398" s="154">
        <v>9.13</v>
      </c>
      <c r="I398" s="155"/>
      <c r="L398" s="150"/>
      <c r="M398" s="156"/>
      <c r="T398" s="157"/>
      <c r="AT398" s="152" t="s">
        <v>270</v>
      </c>
      <c r="AU398" s="152" t="s">
        <v>87</v>
      </c>
      <c r="AV398" s="12" t="s">
        <v>87</v>
      </c>
      <c r="AW398" s="12" t="s">
        <v>32</v>
      </c>
      <c r="AX398" s="12" t="s">
        <v>77</v>
      </c>
      <c r="AY398" s="152" t="s">
        <v>262</v>
      </c>
    </row>
    <row r="399" spans="2:51" s="15" customFormat="1" ht="11.25">
      <c r="B399" s="171"/>
      <c r="D399" s="151" t="s">
        <v>270</v>
      </c>
      <c r="E399" s="172" t="s">
        <v>1</v>
      </c>
      <c r="F399" s="173" t="s">
        <v>281</v>
      </c>
      <c r="H399" s="174">
        <v>9.13</v>
      </c>
      <c r="I399" s="175"/>
      <c r="L399" s="171"/>
      <c r="M399" s="176"/>
      <c r="T399" s="177"/>
      <c r="AT399" s="172" t="s">
        <v>270</v>
      </c>
      <c r="AU399" s="172" t="s">
        <v>87</v>
      </c>
      <c r="AV399" s="15" t="s">
        <v>103</v>
      </c>
      <c r="AW399" s="15" t="s">
        <v>32</v>
      </c>
      <c r="AX399" s="15" t="s">
        <v>77</v>
      </c>
      <c r="AY399" s="172" t="s">
        <v>262</v>
      </c>
    </row>
    <row r="400" spans="2:51" s="12" customFormat="1" ht="11.25">
      <c r="B400" s="150"/>
      <c r="D400" s="151" t="s">
        <v>270</v>
      </c>
      <c r="E400" s="152" t="s">
        <v>1</v>
      </c>
      <c r="F400" s="153" t="s">
        <v>178</v>
      </c>
      <c r="H400" s="154">
        <v>14.1</v>
      </c>
      <c r="I400" s="155"/>
      <c r="L400" s="150"/>
      <c r="M400" s="156"/>
      <c r="T400" s="157"/>
      <c r="AT400" s="152" t="s">
        <v>270</v>
      </c>
      <c r="AU400" s="152" t="s">
        <v>87</v>
      </c>
      <c r="AV400" s="12" t="s">
        <v>87</v>
      </c>
      <c r="AW400" s="12" t="s">
        <v>32</v>
      </c>
      <c r="AX400" s="12" t="s">
        <v>77</v>
      </c>
      <c r="AY400" s="152" t="s">
        <v>262</v>
      </c>
    </row>
    <row r="401" spans="2:51" s="15" customFormat="1" ht="11.25">
      <c r="B401" s="171"/>
      <c r="D401" s="151" t="s">
        <v>270</v>
      </c>
      <c r="E401" s="172" t="s">
        <v>1</v>
      </c>
      <c r="F401" s="173" t="s">
        <v>281</v>
      </c>
      <c r="H401" s="174">
        <v>14.1</v>
      </c>
      <c r="I401" s="175"/>
      <c r="L401" s="171"/>
      <c r="M401" s="176"/>
      <c r="T401" s="177"/>
      <c r="AT401" s="172" t="s">
        <v>270</v>
      </c>
      <c r="AU401" s="172" t="s">
        <v>87</v>
      </c>
      <c r="AV401" s="15" t="s">
        <v>103</v>
      </c>
      <c r="AW401" s="15" t="s">
        <v>32</v>
      </c>
      <c r="AX401" s="15" t="s">
        <v>77</v>
      </c>
      <c r="AY401" s="172" t="s">
        <v>262</v>
      </c>
    </row>
    <row r="402" spans="2:51" s="12" customFormat="1" ht="11.25">
      <c r="B402" s="150"/>
      <c r="D402" s="151" t="s">
        <v>270</v>
      </c>
      <c r="E402" s="152" t="s">
        <v>1</v>
      </c>
      <c r="F402" s="153" t="s">
        <v>180</v>
      </c>
      <c r="H402" s="154">
        <v>133.8</v>
      </c>
      <c r="I402" s="155"/>
      <c r="L402" s="150"/>
      <c r="M402" s="156"/>
      <c r="T402" s="157"/>
      <c r="AT402" s="152" t="s">
        <v>270</v>
      </c>
      <c r="AU402" s="152" t="s">
        <v>87</v>
      </c>
      <c r="AV402" s="12" t="s">
        <v>87</v>
      </c>
      <c r="AW402" s="12" t="s">
        <v>32</v>
      </c>
      <c r="AX402" s="12" t="s">
        <v>77</v>
      </c>
      <c r="AY402" s="152" t="s">
        <v>262</v>
      </c>
    </row>
    <row r="403" spans="2:51" s="12" customFormat="1" ht="11.25">
      <c r="B403" s="150"/>
      <c r="D403" s="151" t="s">
        <v>270</v>
      </c>
      <c r="E403" s="152" t="s">
        <v>1</v>
      </c>
      <c r="F403" s="153" t="s">
        <v>182</v>
      </c>
      <c r="H403" s="154">
        <v>104.2</v>
      </c>
      <c r="I403" s="155"/>
      <c r="L403" s="150"/>
      <c r="M403" s="156"/>
      <c r="T403" s="157"/>
      <c r="AT403" s="152" t="s">
        <v>270</v>
      </c>
      <c r="AU403" s="152" t="s">
        <v>87</v>
      </c>
      <c r="AV403" s="12" t="s">
        <v>87</v>
      </c>
      <c r="AW403" s="12" t="s">
        <v>32</v>
      </c>
      <c r="AX403" s="12" t="s">
        <v>77</v>
      </c>
      <c r="AY403" s="152" t="s">
        <v>262</v>
      </c>
    </row>
    <row r="404" spans="2:51" s="15" customFormat="1" ht="11.25">
      <c r="B404" s="171"/>
      <c r="D404" s="151" t="s">
        <v>270</v>
      </c>
      <c r="E404" s="172" t="s">
        <v>1</v>
      </c>
      <c r="F404" s="173" t="s">
        <v>281</v>
      </c>
      <c r="H404" s="174">
        <v>238</v>
      </c>
      <c r="I404" s="175"/>
      <c r="L404" s="171"/>
      <c r="M404" s="176"/>
      <c r="T404" s="177"/>
      <c r="AT404" s="172" t="s">
        <v>270</v>
      </c>
      <c r="AU404" s="172" t="s">
        <v>87</v>
      </c>
      <c r="AV404" s="15" t="s">
        <v>103</v>
      </c>
      <c r="AW404" s="15" t="s">
        <v>32</v>
      </c>
      <c r="AX404" s="15" t="s">
        <v>77</v>
      </c>
      <c r="AY404" s="172" t="s">
        <v>262</v>
      </c>
    </row>
    <row r="405" spans="2:51" s="12" customFormat="1" ht="11.25">
      <c r="B405" s="150"/>
      <c r="D405" s="151" t="s">
        <v>270</v>
      </c>
      <c r="E405" s="152" t="s">
        <v>1</v>
      </c>
      <c r="F405" s="153" t="s">
        <v>184</v>
      </c>
      <c r="H405" s="154">
        <v>12.37</v>
      </c>
      <c r="I405" s="155"/>
      <c r="L405" s="150"/>
      <c r="M405" s="156"/>
      <c r="T405" s="157"/>
      <c r="AT405" s="152" t="s">
        <v>270</v>
      </c>
      <c r="AU405" s="152" t="s">
        <v>87</v>
      </c>
      <c r="AV405" s="12" t="s">
        <v>87</v>
      </c>
      <c r="AW405" s="12" t="s">
        <v>32</v>
      </c>
      <c r="AX405" s="12" t="s">
        <v>77</v>
      </c>
      <c r="AY405" s="152" t="s">
        <v>262</v>
      </c>
    </row>
    <row r="406" spans="2:51" s="12" customFormat="1" ht="11.25">
      <c r="B406" s="150"/>
      <c r="D406" s="151" t="s">
        <v>270</v>
      </c>
      <c r="E406" s="152" t="s">
        <v>1</v>
      </c>
      <c r="F406" s="153" t="s">
        <v>188</v>
      </c>
      <c r="H406" s="154">
        <v>31</v>
      </c>
      <c r="I406" s="155"/>
      <c r="L406" s="150"/>
      <c r="M406" s="156"/>
      <c r="T406" s="157"/>
      <c r="AT406" s="152" t="s">
        <v>270</v>
      </c>
      <c r="AU406" s="152" t="s">
        <v>87</v>
      </c>
      <c r="AV406" s="12" t="s">
        <v>87</v>
      </c>
      <c r="AW406" s="12" t="s">
        <v>32</v>
      </c>
      <c r="AX406" s="12" t="s">
        <v>77</v>
      </c>
      <c r="AY406" s="152" t="s">
        <v>262</v>
      </c>
    </row>
    <row r="407" spans="2:51" s="15" customFormat="1" ht="11.25">
      <c r="B407" s="171"/>
      <c r="D407" s="151" t="s">
        <v>270</v>
      </c>
      <c r="E407" s="172" t="s">
        <v>1</v>
      </c>
      <c r="F407" s="173" t="s">
        <v>281</v>
      </c>
      <c r="H407" s="174">
        <v>43.37</v>
      </c>
      <c r="I407" s="175"/>
      <c r="L407" s="171"/>
      <c r="M407" s="176"/>
      <c r="T407" s="177"/>
      <c r="AT407" s="172" t="s">
        <v>270</v>
      </c>
      <c r="AU407" s="172" t="s">
        <v>87</v>
      </c>
      <c r="AV407" s="15" t="s">
        <v>103</v>
      </c>
      <c r="AW407" s="15" t="s">
        <v>32</v>
      </c>
      <c r="AX407" s="15" t="s">
        <v>77</v>
      </c>
      <c r="AY407" s="172" t="s">
        <v>262</v>
      </c>
    </row>
    <row r="408" spans="2:51" s="13" customFormat="1" ht="11.25">
      <c r="B408" s="158"/>
      <c r="D408" s="151" t="s">
        <v>270</v>
      </c>
      <c r="E408" s="159" t="s">
        <v>1</v>
      </c>
      <c r="F408" s="160" t="s">
        <v>273</v>
      </c>
      <c r="H408" s="161">
        <v>304.6</v>
      </c>
      <c r="I408" s="162"/>
      <c r="L408" s="158"/>
      <c r="M408" s="163"/>
      <c r="T408" s="164"/>
      <c r="AT408" s="159" t="s">
        <v>270</v>
      </c>
      <c r="AU408" s="159" t="s">
        <v>87</v>
      </c>
      <c r="AV408" s="13" t="s">
        <v>268</v>
      </c>
      <c r="AW408" s="13" t="s">
        <v>32</v>
      </c>
      <c r="AX408" s="13" t="s">
        <v>85</v>
      </c>
      <c r="AY408" s="159" t="s">
        <v>262</v>
      </c>
    </row>
    <row r="409" spans="2:65" s="1" customFormat="1" ht="24.2" customHeight="1">
      <c r="B409" s="32"/>
      <c r="C409" s="138" t="s">
        <v>567</v>
      </c>
      <c r="D409" s="138" t="s">
        <v>264</v>
      </c>
      <c r="E409" s="139" t="s">
        <v>568</v>
      </c>
      <c r="F409" s="140" t="s">
        <v>569</v>
      </c>
      <c r="G409" s="141" t="s">
        <v>152</v>
      </c>
      <c r="H409" s="142">
        <v>778.7</v>
      </c>
      <c r="I409" s="143"/>
      <c r="J409" s="142">
        <f>ROUND(I409*H409,2)</f>
        <v>0</v>
      </c>
      <c r="K409" s="140" t="s">
        <v>267</v>
      </c>
      <c r="L409" s="32"/>
      <c r="M409" s="144" t="s">
        <v>1</v>
      </c>
      <c r="N409" s="145" t="s">
        <v>42</v>
      </c>
      <c r="P409" s="146">
        <f>O409*H409</f>
        <v>0</v>
      </c>
      <c r="Q409" s="146">
        <v>0.11</v>
      </c>
      <c r="R409" s="146">
        <f>Q409*H409</f>
        <v>85.65700000000001</v>
      </c>
      <c r="S409" s="146">
        <v>0</v>
      </c>
      <c r="T409" s="147">
        <f>S409*H409</f>
        <v>0</v>
      </c>
      <c r="AR409" s="148" t="s">
        <v>268</v>
      </c>
      <c r="AT409" s="148" t="s">
        <v>264</v>
      </c>
      <c r="AU409" s="148" t="s">
        <v>87</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570</v>
      </c>
    </row>
    <row r="410" spans="2:51" s="12" customFormat="1" ht="11.25">
      <c r="B410" s="150"/>
      <c r="D410" s="151" t="s">
        <v>270</v>
      </c>
      <c r="E410" s="152" t="s">
        <v>1</v>
      </c>
      <c r="F410" s="153" t="s">
        <v>151</v>
      </c>
      <c r="H410" s="154">
        <v>242.62</v>
      </c>
      <c r="I410" s="155"/>
      <c r="L410" s="150"/>
      <c r="M410" s="156"/>
      <c r="T410" s="157"/>
      <c r="AT410" s="152" t="s">
        <v>270</v>
      </c>
      <c r="AU410" s="152" t="s">
        <v>87</v>
      </c>
      <c r="AV410" s="12" t="s">
        <v>87</v>
      </c>
      <c r="AW410" s="12" t="s">
        <v>32</v>
      </c>
      <c r="AX410" s="12" t="s">
        <v>77</v>
      </c>
      <c r="AY410" s="152" t="s">
        <v>262</v>
      </c>
    </row>
    <row r="411" spans="2:51" s="12" customFormat="1" ht="11.25">
      <c r="B411" s="150"/>
      <c r="D411" s="151" t="s">
        <v>270</v>
      </c>
      <c r="E411" s="152" t="s">
        <v>1</v>
      </c>
      <c r="F411" s="153" t="s">
        <v>157</v>
      </c>
      <c r="H411" s="154">
        <v>2.3</v>
      </c>
      <c r="I411" s="155"/>
      <c r="L411" s="150"/>
      <c r="M411" s="156"/>
      <c r="T411" s="157"/>
      <c r="AT411" s="152" t="s">
        <v>270</v>
      </c>
      <c r="AU411" s="152" t="s">
        <v>87</v>
      </c>
      <c r="AV411" s="12" t="s">
        <v>87</v>
      </c>
      <c r="AW411" s="12" t="s">
        <v>32</v>
      </c>
      <c r="AX411" s="12" t="s">
        <v>77</v>
      </c>
      <c r="AY411" s="152" t="s">
        <v>262</v>
      </c>
    </row>
    <row r="412" spans="2:51" s="15" customFormat="1" ht="11.25">
      <c r="B412" s="171"/>
      <c r="D412" s="151" t="s">
        <v>270</v>
      </c>
      <c r="E412" s="172" t="s">
        <v>1</v>
      </c>
      <c r="F412" s="173" t="s">
        <v>281</v>
      </c>
      <c r="H412" s="174">
        <v>244.92</v>
      </c>
      <c r="I412" s="175"/>
      <c r="L412" s="171"/>
      <c r="M412" s="176"/>
      <c r="T412" s="177"/>
      <c r="AT412" s="172" t="s">
        <v>270</v>
      </c>
      <c r="AU412" s="172" t="s">
        <v>87</v>
      </c>
      <c r="AV412" s="15" t="s">
        <v>103</v>
      </c>
      <c r="AW412" s="15" t="s">
        <v>32</v>
      </c>
      <c r="AX412" s="15" t="s">
        <v>77</v>
      </c>
      <c r="AY412" s="172" t="s">
        <v>262</v>
      </c>
    </row>
    <row r="413" spans="2:51" s="12" customFormat="1" ht="11.25">
      <c r="B413" s="150"/>
      <c r="D413" s="151" t="s">
        <v>270</v>
      </c>
      <c r="E413" s="152" t="s">
        <v>1</v>
      </c>
      <c r="F413" s="153" t="s">
        <v>160</v>
      </c>
      <c r="H413" s="154">
        <v>39.5</v>
      </c>
      <c r="I413" s="155"/>
      <c r="L413" s="150"/>
      <c r="M413" s="156"/>
      <c r="T413" s="157"/>
      <c r="AT413" s="152" t="s">
        <v>270</v>
      </c>
      <c r="AU413" s="152" t="s">
        <v>87</v>
      </c>
      <c r="AV413" s="12" t="s">
        <v>87</v>
      </c>
      <c r="AW413" s="12" t="s">
        <v>32</v>
      </c>
      <c r="AX413" s="12" t="s">
        <v>77</v>
      </c>
      <c r="AY413" s="152" t="s">
        <v>262</v>
      </c>
    </row>
    <row r="414" spans="2:51" s="12" customFormat="1" ht="11.25">
      <c r="B414" s="150"/>
      <c r="D414" s="151" t="s">
        <v>270</v>
      </c>
      <c r="E414" s="152" t="s">
        <v>1</v>
      </c>
      <c r="F414" s="153" t="s">
        <v>162</v>
      </c>
      <c r="H414" s="154">
        <v>113.4</v>
      </c>
      <c r="I414" s="155"/>
      <c r="L414" s="150"/>
      <c r="M414" s="156"/>
      <c r="T414" s="157"/>
      <c r="AT414" s="152" t="s">
        <v>270</v>
      </c>
      <c r="AU414" s="152" t="s">
        <v>87</v>
      </c>
      <c r="AV414" s="12" t="s">
        <v>87</v>
      </c>
      <c r="AW414" s="12" t="s">
        <v>32</v>
      </c>
      <c r="AX414" s="12" t="s">
        <v>77</v>
      </c>
      <c r="AY414" s="152" t="s">
        <v>262</v>
      </c>
    </row>
    <row r="415" spans="2:51" s="15" customFormat="1" ht="11.25">
      <c r="B415" s="171"/>
      <c r="D415" s="151" t="s">
        <v>270</v>
      </c>
      <c r="E415" s="172" t="s">
        <v>1</v>
      </c>
      <c r="F415" s="173" t="s">
        <v>281</v>
      </c>
      <c r="H415" s="174">
        <v>152.9</v>
      </c>
      <c r="I415" s="175"/>
      <c r="L415" s="171"/>
      <c r="M415" s="176"/>
      <c r="T415" s="177"/>
      <c r="AT415" s="172" t="s">
        <v>270</v>
      </c>
      <c r="AU415" s="172" t="s">
        <v>87</v>
      </c>
      <c r="AV415" s="15" t="s">
        <v>103</v>
      </c>
      <c r="AW415" s="15" t="s">
        <v>32</v>
      </c>
      <c r="AX415" s="15" t="s">
        <v>77</v>
      </c>
      <c r="AY415" s="172" t="s">
        <v>262</v>
      </c>
    </row>
    <row r="416" spans="2:51" s="12" customFormat="1" ht="11.25">
      <c r="B416" s="150"/>
      <c r="D416" s="151" t="s">
        <v>270</v>
      </c>
      <c r="E416" s="152" t="s">
        <v>1</v>
      </c>
      <c r="F416" s="153" t="s">
        <v>165</v>
      </c>
      <c r="H416" s="154">
        <v>216.08</v>
      </c>
      <c r="I416" s="155"/>
      <c r="L416" s="150"/>
      <c r="M416" s="156"/>
      <c r="T416" s="157"/>
      <c r="AT416" s="152" t="s">
        <v>270</v>
      </c>
      <c r="AU416" s="152" t="s">
        <v>87</v>
      </c>
      <c r="AV416" s="12" t="s">
        <v>87</v>
      </c>
      <c r="AW416" s="12" t="s">
        <v>32</v>
      </c>
      <c r="AX416" s="12" t="s">
        <v>77</v>
      </c>
      <c r="AY416" s="152" t="s">
        <v>262</v>
      </c>
    </row>
    <row r="417" spans="2:51" s="12" customFormat="1" ht="11.25">
      <c r="B417" s="150"/>
      <c r="D417" s="151" t="s">
        <v>270</v>
      </c>
      <c r="E417" s="152" t="s">
        <v>1</v>
      </c>
      <c r="F417" s="153" t="s">
        <v>170</v>
      </c>
      <c r="H417" s="154">
        <v>10.7</v>
      </c>
      <c r="I417" s="155"/>
      <c r="L417" s="150"/>
      <c r="M417" s="156"/>
      <c r="T417" s="157"/>
      <c r="AT417" s="152" t="s">
        <v>270</v>
      </c>
      <c r="AU417" s="152" t="s">
        <v>87</v>
      </c>
      <c r="AV417" s="12" t="s">
        <v>87</v>
      </c>
      <c r="AW417" s="12" t="s">
        <v>32</v>
      </c>
      <c r="AX417" s="12" t="s">
        <v>77</v>
      </c>
      <c r="AY417" s="152" t="s">
        <v>262</v>
      </c>
    </row>
    <row r="418" spans="2:51" s="15" customFormat="1" ht="11.25">
      <c r="B418" s="171"/>
      <c r="D418" s="151" t="s">
        <v>270</v>
      </c>
      <c r="E418" s="172" t="s">
        <v>1</v>
      </c>
      <c r="F418" s="173" t="s">
        <v>281</v>
      </c>
      <c r="H418" s="174">
        <v>226.78</v>
      </c>
      <c r="I418" s="175"/>
      <c r="L418" s="171"/>
      <c r="M418" s="176"/>
      <c r="T418" s="177"/>
      <c r="AT418" s="172" t="s">
        <v>270</v>
      </c>
      <c r="AU418" s="172" t="s">
        <v>87</v>
      </c>
      <c r="AV418" s="15" t="s">
        <v>103</v>
      </c>
      <c r="AW418" s="15" t="s">
        <v>32</v>
      </c>
      <c r="AX418" s="15" t="s">
        <v>77</v>
      </c>
      <c r="AY418" s="172" t="s">
        <v>262</v>
      </c>
    </row>
    <row r="419" spans="2:51" s="12" customFormat="1" ht="11.25">
      <c r="B419" s="150"/>
      <c r="D419" s="151" t="s">
        <v>270</v>
      </c>
      <c r="E419" s="152" t="s">
        <v>1</v>
      </c>
      <c r="F419" s="153" t="s">
        <v>174</v>
      </c>
      <c r="H419" s="154">
        <v>141.2</v>
      </c>
      <c r="I419" s="155"/>
      <c r="L419" s="150"/>
      <c r="M419" s="156"/>
      <c r="T419" s="157"/>
      <c r="AT419" s="152" t="s">
        <v>270</v>
      </c>
      <c r="AU419" s="152" t="s">
        <v>87</v>
      </c>
      <c r="AV419" s="12" t="s">
        <v>87</v>
      </c>
      <c r="AW419" s="12" t="s">
        <v>32</v>
      </c>
      <c r="AX419" s="12" t="s">
        <v>77</v>
      </c>
      <c r="AY419" s="152" t="s">
        <v>262</v>
      </c>
    </row>
    <row r="420" spans="2:51" s="15" customFormat="1" ht="11.25">
      <c r="B420" s="171"/>
      <c r="D420" s="151" t="s">
        <v>270</v>
      </c>
      <c r="E420" s="172" t="s">
        <v>1</v>
      </c>
      <c r="F420" s="173" t="s">
        <v>281</v>
      </c>
      <c r="H420" s="174">
        <v>141.2</v>
      </c>
      <c r="I420" s="175"/>
      <c r="L420" s="171"/>
      <c r="M420" s="176"/>
      <c r="T420" s="177"/>
      <c r="AT420" s="172" t="s">
        <v>270</v>
      </c>
      <c r="AU420" s="172" t="s">
        <v>87</v>
      </c>
      <c r="AV420" s="15" t="s">
        <v>103</v>
      </c>
      <c r="AW420" s="15" t="s">
        <v>32</v>
      </c>
      <c r="AX420" s="15" t="s">
        <v>77</v>
      </c>
      <c r="AY420" s="172" t="s">
        <v>262</v>
      </c>
    </row>
    <row r="421" spans="2:51" s="12" customFormat="1" ht="11.25">
      <c r="B421" s="150"/>
      <c r="D421" s="151" t="s">
        <v>270</v>
      </c>
      <c r="E421" s="152" t="s">
        <v>1</v>
      </c>
      <c r="F421" s="153" t="s">
        <v>190</v>
      </c>
      <c r="H421" s="154">
        <v>10.6</v>
      </c>
      <c r="I421" s="155"/>
      <c r="L421" s="150"/>
      <c r="M421" s="156"/>
      <c r="T421" s="157"/>
      <c r="AT421" s="152" t="s">
        <v>270</v>
      </c>
      <c r="AU421" s="152" t="s">
        <v>87</v>
      </c>
      <c r="AV421" s="12" t="s">
        <v>87</v>
      </c>
      <c r="AW421" s="12" t="s">
        <v>32</v>
      </c>
      <c r="AX421" s="12" t="s">
        <v>77</v>
      </c>
      <c r="AY421" s="152" t="s">
        <v>262</v>
      </c>
    </row>
    <row r="422" spans="2:51" s="15" customFormat="1" ht="11.25">
      <c r="B422" s="171"/>
      <c r="D422" s="151" t="s">
        <v>270</v>
      </c>
      <c r="E422" s="172" t="s">
        <v>1</v>
      </c>
      <c r="F422" s="173" t="s">
        <v>281</v>
      </c>
      <c r="H422" s="174">
        <v>10.6</v>
      </c>
      <c r="I422" s="175"/>
      <c r="L422" s="171"/>
      <c r="M422" s="176"/>
      <c r="T422" s="177"/>
      <c r="AT422" s="172" t="s">
        <v>270</v>
      </c>
      <c r="AU422" s="172" t="s">
        <v>87</v>
      </c>
      <c r="AV422" s="15" t="s">
        <v>103</v>
      </c>
      <c r="AW422" s="15" t="s">
        <v>32</v>
      </c>
      <c r="AX422" s="15" t="s">
        <v>77</v>
      </c>
      <c r="AY422" s="172" t="s">
        <v>262</v>
      </c>
    </row>
    <row r="423" spans="2:51" s="12" customFormat="1" ht="11.25">
      <c r="B423" s="150"/>
      <c r="D423" s="151" t="s">
        <v>270</v>
      </c>
      <c r="E423" s="152" t="s">
        <v>1</v>
      </c>
      <c r="F423" s="153" t="s">
        <v>154</v>
      </c>
      <c r="H423" s="154">
        <v>2.3</v>
      </c>
      <c r="I423" s="155"/>
      <c r="L423" s="150"/>
      <c r="M423" s="156"/>
      <c r="T423" s="157"/>
      <c r="AT423" s="152" t="s">
        <v>270</v>
      </c>
      <c r="AU423" s="152" t="s">
        <v>87</v>
      </c>
      <c r="AV423" s="12" t="s">
        <v>87</v>
      </c>
      <c r="AW423" s="12" t="s">
        <v>32</v>
      </c>
      <c r="AX423" s="12" t="s">
        <v>77</v>
      </c>
      <c r="AY423" s="152" t="s">
        <v>262</v>
      </c>
    </row>
    <row r="424" spans="2:51" s="15" customFormat="1" ht="11.25">
      <c r="B424" s="171"/>
      <c r="D424" s="151" t="s">
        <v>270</v>
      </c>
      <c r="E424" s="172" t="s">
        <v>1</v>
      </c>
      <c r="F424" s="173" t="s">
        <v>281</v>
      </c>
      <c r="H424" s="174">
        <v>2.3</v>
      </c>
      <c r="I424" s="175"/>
      <c r="L424" s="171"/>
      <c r="M424" s="176"/>
      <c r="T424" s="177"/>
      <c r="AT424" s="172" t="s">
        <v>270</v>
      </c>
      <c r="AU424" s="172" t="s">
        <v>87</v>
      </c>
      <c r="AV424" s="15" t="s">
        <v>103</v>
      </c>
      <c r="AW424" s="15" t="s">
        <v>32</v>
      </c>
      <c r="AX424" s="15" t="s">
        <v>77</v>
      </c>
      <c r="AY424" s="172" t="s">
        <v>262</v>
      </c>
    </row>
    <row r="425" spans="2:51" s="13" customFormat="1" ht="11.25">
      <c r="B425" s="158"/>
      <c r="D425" s="151" t="s">
        <v>270</v>
      </c>
      <c r="E425" s="159" t="s">
        <v>1</v>
      </c>
      <c r="F425" s="160" t="s">
        <v>273</v>
      </c>
      <c r="H425" s="161">
        <v>778.7</v>
      </c>
      <c r="I425" s="162"/>
      <c r="L425" s="158"/>
      <c r="M425" s="163"/>
      <c r="T425" s="164"/>
      <c r="AT425" s="159" t="s">
        <v>270</v>
      </c>
      <c r="AU425" s="159" t="s">
        <v>87</v>
      </c>
      <c r="AV425" s="13" t="s">
        <v>268</v>
      </c>
      <c r="AW425" s="13" t="s">
        <v>32</v>
      </c>
      <c r="AX425" s="13" t="s">
        <v>85</v>
      </c>
      <c r="AY425" s="159" t="s">
        <v>262</v>
      </c>
    </row>
    <row r="426" spans="2:65" s="1" customFormat="1" ht="37.9" customHeight="1">
      <c r="B426" s="32"/>
      <c r="C426" s="138" t="s">
        <v>571</v>
      </c>
      <c r="D426" s="138" t="s">
        <v>264</v>
      </c>
      <c r="E426" s="139" t="s">
        <v>572</v>
      </c>
      <c r="F426" s="140" t="s">
        <v>573</v>
      </c>
      <c r="G426" s="141" t="s">
        <v>152</v>
      </c>
      <c r="H426" s="142">
        <v>771</v>
      </c>
      <c r="I426" s="143"/>
      <c r="J426" s="142">
        <f>ROUND(I426*H426,2)</f>
        <v>0</v>
      </c>
      <c r="K426" s="140" t="s">
        <v>267</v>
      </c>
      <c r="L426" s="32"/>
      <c r="M426" s="144" t="s">
        <v>1</v>
      </c>
      <c r="N426" s="145" t="s">
        <v>42</v>
      </c>
      <c r="P426" s="146">
        <f>O426*H426</f>
        <v>0</v>
      </c>
      <c r="Q426" s="146">
        <v>0.011</v>
      </c>
      <c r="R426" s="146">
        <f>Q426*H426</f>
        <v>8.481</v>
      </c>
      <c r="S426" s="146">
        <v>0</v>
      </c>
      <c r="T426" s="147">
        <f>S426*H426</f>
        <v>0</v>
      </c>
      <c r="AR426" s="148" t="s">
        <v>268</v>
      </c>
      <c r="AT426" s="148" t="s">
        <v>264</v>
      </c>
      <c r="AU426" s="148" t="s">
        <v>87</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574</v>
      </c>
    </row>
    <row r="427" spans="2:51" s="14" customFormat="1" ht="11.25">
      <c r="B427" s="165"/>
      <c r="D427" s="151" t="s">
        <v>270</v>
      </c>
      <c r="E427" s="166" t="s">
        <v>1</v>
      </c>
      <c r="F427" s="167" t="s">
        <v>575</v>
      </c>
      <c r="H427" s="166" t="s">
        <v>1</v>
      </c>
      <c r="I427" s="168"/>
      <c r="L427" s="165"/>
      <c r="M427" s="169"/>
      <c r="T427" s="170"/>
      <c r="AT427" s="166" t="s">
        <v>270</v>
      </c>
      <c r="AU427" s="166" t="s">
        <v>87</v>
      </c>
      <c r="AV427" s="14" t="s">
        <v>85</v>
      </c>
      <c r="AW427" s="14" t="s">
        <v>32</v>
      </c>
      <c r="AX427" s="14" t="s">
        <v>77</v>
      </c>
      <c r="AY427" s="166" t="s">
        <v>262</v>
      </c>
    </row>
    <row r="428" spans="2:51" s="12" customFormat="1" ht="11.25">
      <c r="B428" s="150"/>
      <c r="D428" s="151" t="s">
        <v>270</v>
      </c>
      <c r="E428" s="152" t="s">
        <v>1</v>
      </c>
      <c r="F428" s="153" t="s">
        <v>576</v>
      </c>
      <c r="H428" s="154">
        <v>648.24</v>
      </c>
      <c r="I428" s="155"/>
      <c r="L428" s="150"/>
      <c r="M428" s="156"/>
      <c r="T428" s="157"/>
      <c r="AT428" s="152" t="s">
        <v>270</v>
      </c>
      <c r="AU428" s="152" t="s">
        <v>87</v>
      </c>
      <c r="AV428" s="12" t="s">
        <v>87</v>
      </c>
      <c r="AW428" s="12" t="s">
        <v>32</v>
      </c>
      <c r="AX428" s="12" t="s">
        <v>77</v>
      </c>
      <c r="AY428" s="152" t="s">
        <v>262</v>
      </c>
    </row>
    <row r="429" spans="2:51" s="12" customFormat="1" ht="11.25">
      <c r="B429" s="150"/>
      <c r="D429" s="151" t="s">
        <v>270</v>
      </c>
      <c r="E429" s="152" t="s">
        <v>1</v>
      </c>
      <c r="F429" s="153" t="s">
        <v>577</v>
      </c>
      <c r="H429" s="154">
        <v>32.1</v>
      </c>
      <c r="I429" s="155"/>
      <c r="L429" s="150"/>
      <c r="M429" s="156"/>
      <c r="T429" s="157"/>
      <c r="AT429" s="152" t="s">
        <v>270</v>
      </c>
      <c r="AU429" s="152" t="s">
        <v>87</v>
      </c>
      <c r="AV429" s="12" t="s">
        <v>87</v>
      </c>
      <c r="AW429" s="12" t="s">
        <v>32</v>
      </c>
      <c r="AX429" s="12" t="s">
        <v>77</v>
      </c>
      <c r="AY429" s="152" t="s">
        <v>262</v>
      </c>
    </row>
    <row r="430" spans="2:51" s="15" customFormat="1" ht="11.25">
      <c r="B430" s="171"/>
      <c r="D430" s="151" t="s">
        <v>270</v>
      </c>
      <c r="E430" s="172" t="s">
        <v>1</v>
      </c>
      <c r="F430" s="173" t="s">
        <v>281</v>
      </c>
      <c r="H430" s="174">
        <v>680.34</v>
      </c>
      <c r="I430" s="175"/>
      <c r="L430" s="171"/>
      <c r="M430" s="176"/>
      <c r="T430" s="177"/>
      <c r="AT430" s="172" t="s">
        <v>270</v>
      </c>
      <c r="AU430" s="172" t="s">
        <v>87</v>
      </c>
      <c r="AV430" s="15" t="s">
        <v>103</v>
      </c>
      <c r="AW430" s="15" t="s">
        <v>32</v>
      </c>
      <c r="AX430" s="15" t="s">
        <v>77</v>
      </c>
      <c r="AY430" s="172" t="s">
        <v>262</v>
      </c>
    </row>
    <row r="431" spans="2:51" s="12" customFormat="1" ht="11.25">
      <c r="B431" s="150"/>
      <c r="D431" s="151" t="s">
        <v>270</v>
      </c>
      <c r="E431" s="152" t="s">
        <v>1</v>
      </c>
      <c r="F431" s="153" t="s">
        <v>578</v>
      </c>
      <c r="H431" s="154">
        <v>90.66</v>
      </c>
      <c r="I431" s="155"/>
      <c r="L431" s="150"/>
      <c r="M431" s="156"/>
      <c r="T431" s="157"/>
      <c r="AT431" s="152" t="s">
        <v>270</v>
      </c>
      <c r="AU431" s="152" t="s">
        <v>87</v>
      </c>
      <c r="AV431" s="12" t="s">
        <v>87</v>
      </c>
      <c r="AW431" s="12" t="s">
        <v>32</v>
      </c>
      <c r="AX431" s="12" t="s">
        <v>77</v>
      </c>
      <c r="AY431" s="152" t="s">
        <v>262</v>
      </c>
    </row>
    <row r="432" spans="2:51" s="15" customFormat="1" ht="11.25">
      <c r="B432" s="171"/>
      <c r="D432" s="151" t="s">
        <v>270</v>
      </c>
      <c r="E432" s="172" t="s">
        <v>1</v>
      </c>
      <c r="F432" s="173" t="s">
        <v>281</v>
      </c>
      <c r="H432" s="174">
        <v>90.66</v>
      </c>
      <c r="I432" s="175"/>
      <c r="L432" s="171"/>
      <c r="M432" s="176"/>
      <c r="T432" s="177"/>
      <c r="AT432" s="172" t="s">
        <v>270</v>
      </c>
      <c r="AU432" s="172" t="s">
        <v>87</v>
      </c>
      <c r="AV432" s="15" t="s">
        <v>103</v>
      </c>
      <c r="AW432" s="15" t="s">
        <v>32</v>
      </c>
      <c r="AX432" s="15" t="s">
        <v>77</v>
      </c>
      <c r="AY432" s="172" t="s">
        <v>262</v>
      </c>
    </row>
    <row r="433" spans="2:51" s="13" customFormat="1" ht="11.25">
      <c r="B433" s="158"/>
      <c r="D433" s="151" t="s">
        <v>270</v>
      </c>
      <c r="E433" s="159" t="s">
        <v>1</v>
      </c>
      <c r="F433" s="160" t="s">
        <v>273</v>
      </c>
      <c r="H433" s="161">
        <v>771</v>
      </c>
      <c r="I433" s="162"/>
      <c r="L433" s="158"/>
      <c r="M433" s="163"/>
      <c r="T433" s="164"/>
      <c r="AT433" s="159" t="s">
        <v>270</v>
      </c>
      <c r="AU433" s="159" t="s">
        <v>87</v>
      </c>
      <c r="AV433" s="13" t="s">
        <v>268</v>
      </c>
      <c r="AW433" s="13" t="s">
        <v>32</v>
      </c>
      <c r="AX433" s="13" t="s">
        <v>85</v>
      </c>
      <c r="AY433" s="159" t="s">
        <v>262</v>
      </c>
    </row>
    <row r="434" spans="2:65" s="1" customFormat="1" ht="24.2" customHeight="1">
      <c r="B434" s="32"/>
      <c r="C434" s="138" t="s">
        <v>579</v>
      </c>
      <c r="D434" s="138" t="s">
        <v>264</v>
      </c>
      <c r="E434" s="139" t="s">
        <v>580</v>
      </c>
      <c r="F434" s="140" t="s">
        <v>581</v>
      </c>
      <c r="G434" s="141" t="s">
        <v>152</v>
      </c>
      <c r="H434" s="142">
        <v>1896.24</v>
      </c>
      <c r="I434" s="143"/>
      <c r="J434" s="142">
        <f>ROUND(I434*H434,2)</f>
        <v>0</v>
      </c>
      <c r="K434" s="140" t="s">
        <v>267</v>
      </c>
      <c r="L434" s="32"/>
      <c r="M434" s="144" t="s">
        <v>1</v>
      </c>
      <c r="N434" s="145" t="s">
        <v>42</v>
      </c>
      <c r="P434" s="146">
        <f>O434*H434</f>
        <v>0</v>
      </c>
      <c r="Q434" s="146">
        <v>0.00013</v>
      </c>
      <c r="R434" s="146">
        <f>Q434*H434</f>
        <v>0.24651119999999999</v>
      </c>
      <c r="S434" s="146">
        <v>0</v>
      </c>
      <c r="T434" s="147">
        <f>S434*H434</f>
        <v>0</v>
      </c>
      <c r="AR434" s="148" t="s">
        <v>268</v>
      </c>
      <c r="AT434" s="148" t="s">
        <v>264</v>
      </c>
      <c r="AU434" s="148" t="s">
        <v>87</v>
      </c>
      <c r="AY434" s="17" t="s">
        <v>262</v>
      </c>
      <c r="BE434" s="149">
        <f>IF(N434="základní",J434,0)</f>
        <v>0</v>
      </c>
      <c r="BF434" s="149">
        <f>IF(N434="snížená",J434,0)</f>
        <v>0</v>
      </c>
      <c r="BG434" s="149">
        <f>IF(N434="zákl. přenesená",J434,0)</f>
        <v>0</v>
      </c>
      <c r="BH434" s="149">
        <f>IF(N434="sníž. přenesená",J434,0)</f>
        <v>0</v>
      </c>
      <c r="BI434" s="149">
        <f>IF(N434="nulová",J434,0)</f>
        <v>0</v>
      </c>
      <c r="BJ434" s="17" t="s">
        <v>85</v>
      </c>
      <c r="BK434" s="149">
        <f>ROUND(I434*H434,2)</f>
        <v>0</v>
      </c>
      <c r="BL434" s="17" t="s">
        <v>268</v>
      </c>
      <c r="BM434" s="148" t="s">
        <v>582</v>
      </c>
    </row>
    <row r="435" spans="2:51" s="12" customFormat="1" ht="11.25">
      <c r="B435" s="150"/>
      <c r="D435" s="151" t="s">
        <v>270</v>
      </c>
      <c r="E435" s="152" t="s">
        <v>1</v>
      </c>
      <c r="F435" s="153" t="s">
        <v>151</v>
      </c>
      <c r="H435" s="154">
        <v>242.62</v>
      </c>
      <c r="I435" s="155"/>
      <c r="L435" s="150"/>
      <c r="M435" s="156"/>
      <c r="T435" s="157"/>
      <c r="AT435" s="152" t="s">
        <v>270</v>
      </c>
      <c r="AU435" s="152" t="s">
        <v>87</v>
      </c>
      <c r="AV435" s="12" t="s">
        <v>87</v>
      </c>
      <c r="AW435" s="12" t="s">
        <v>32</v>
      </c>
      <c r="AX435" s="12" t="s">
        <v>77</v>
      </c>
      <c r="AY435" s="152" t="s">
        <v>262</v>
      </c>
    </row>
    <row r="436" spans="2:51" s="12" customFormat="1" ht="11.25">
      <c r="B436" s="150"/>
      <c r="D436" s="151" t="s">
        <v>270</v>
      </c>
      <c r="E436" s="152" t="s">
        <v>1</v>
      </c>
      <c r="F436" s="153" t="s">
        <v>157</v>
      </c>
      <c r="H436" s="154">
        <v>2.3</v>
      </c>
      <c r="I436" s="155"/>
      <c r="L436" s="150"/>
      <c r="M436" s="156"/>
      <c r="T436" s="157"/>
      <c r="AT436" s="152" t="s">
        <v>270</v>
      </c>
      <c r="AU436" s="152" t="s">
        <v>87</v>
      </c>
      <c r="AV436" s="12" t="s">
        <v>87</v>
      </c>
      <c r="AW436" s="12" t="s">
        <v>32</v>
      </c>
      <c r="AX436" s="12" t="s">
        <v>77</v>
      </c>
      <c r="AY436" s="152" t="s">
        <v>262</v>
      </c>
    </row>
    <row r="437" spans="2:51" s="15" customFormat="1" ht="11.25">
      <c r="B437" s="171"/>
      <c r="D437" s="151" t="s">
        <v>270</v>
      </c>
      <c r="E437" s="172" t="s">
        <v>1</v>
      </c>
      <c r="F437" s="173" t="s">
        <v>281</v>
      </c>
      <c r="H437" s="174">
        <v>244.92</v>
      </c>
      <c r="I437" s="175"/>
      <c r="L437" s="171"/>
      <c r="M437" s="176"/>
      <c r="T437" s="177"/>
      <c r="AT437" s="172" t="s">
        <v>270</v>
      </c>
      <c r="AU437" s="172" t="s">
        <v>87</v>
      </c>
      <c r="AV437" s="15" t="s">
        <v>103</v>
      </c>
      <c r="AW437" s="15" t="s">
        <v>32</v>
      </c>
      <c r="AX437" s="15" t="s">
        <v>77</v>
      </c>
      <c r="AY437" s="172" t="s">
        <v>262</v>
      </c>
    </row>
    <row r="438" spans="2:51" s="12" customFormat="1" ht="11.25">
      <c r="B438" s="150"/>
      <c r="D438" s="151" t="s">
        <v>270</v>
      </c>
      <c r="E438" s="152" t="s">
        <v>1</v>
      </c>
      <c r="F438" s="153" t="s">
        <v>160</v>
      </c>
      <c r="H438" s="154">
        <v>39.5</v>
      </c>
      <c r="I438" s="155"/>
      <c r="L438" s="150"/>
      <c r="M438" s="156"/>
      <c r="T438" s="157"/>
      <c r="AT438" s="152" t="s">
        <v>270</v>
      </c>
      <c r="AU438" s="152" t="s">
        <v>87</v>
      </c>
      <c r="AV438" s="12" t="s">
        <v>87</v>
      </c>
      <c r="AW438" s="12" t="s">
        <v>32</v>
      </c>
      <c r="AX438" s="12" t="s">
        <v>77</v>
      </c>
      <c r="AY438" s="152" t="s">
        <v>262</v>
      </c>
    </row>
    <row r="439" spans="2:51" s="12" customFormat="1" ht="11.25">
      <c r="B439" s="150"/>
      <c r="D439" s="151" t="s">
        <v>270</v>
      </c>
      <c r="E439" s="152" t="s">
        <v>1</v>
      </c>
      <c r="F439" s="153" t="s">
        <v>162</v>
      </c>
      <c r="H439" s="154">
        <v>113.4</v>
      </c>
      <c r="I439" s="155"/>
      <c r="L439" s="150"/>
      <c r="M439" s="156"/>
      <c r="T439" s="157"/>
      <c r="AT439" s="152" t="s">
        <v>270</v>
      </c>
      <c r="AU439" s="152" t="s">
        <v>87</v>
      </c>
      <c r="AV439" s="12" t="s">
        <v>87</v>
      </c>
      <c r="AW439" s="12" t="s">
        <v>32</v>
      </c>
      <c r="AX439" s="12" t="s">
        <v>77</v>
      </c>
      <c r="AY439" s="152" t="s">
        <v>262</v>
      </c>
    </row>
    <row r="440" spans="2:51" s="15" customFormat="1" ht="11.25">
      <c r="B440" s="171"/>
      <c r="D440" s="151" t="s">
        <v>270</v>
      </c>
      <c r="E440" s="172" t="s">
        <v>1</v>
      </c>
      <c r="F440" s="173" t="s">
        <v>281</v>
      </c>
      <c r="H440" s="174">
        <v>152.9</v>
      </c>
      <c r="I440" s="175"/>
      <c r="L440" s="171"/>
      <c r="M440" s="176"/>
      <c r="T440" s="177"/>
      <c r="AT440" s="172" t="s">
        <v>270</v>
      </c>
      <c r="AU440" s="172" t="s">
        <v>87</v>
      </c>
      <c r="AV440" s="15" t="s">
        <v>103</v>
      </c>
      <c r="AW440" s="15" t="s">
        <v>32</v>
      </c>
      <c r="AX440" s="15" t="s">
        <v>77</v>
      </c>
      <c r="AY440" s="172" t="s">
        <v>262</v>
      </c>
    </row>
    <row r="441" spans="2:51" s="12" customFormat="1" ht="11.25">
      <c r="B441" s="150"/>
      <c r="D441" s="151" t="s">
        <v>270</v>
      </c>
      <c r="E441" s="152" t="s">
        <v>1</v>
      </c>
      <c r="F441" s="153" t="s">
        <v>165</v>
      </c>
      <c r="H441" s="154">
        <v>216.08</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168</v>
      </c>
      <c r="H442" s="154">
        <v>9.13</v>
      </c>
      <c r="I442" s="155"/>
      <c r="L442" s="150"/>
      <c r="M442" s="156"/>
      <c r="T442" s="157"/>
      <c r="AT442" s="152" t="s">
        <v>270</v>
      </c>
      <c r="AU442" s="152" t="s">
        <v>87</v>
      </c>
      <c r="AV442" s="12" t="s">
        <v>87</v>
      </c>
      <c r="AW442" s="12" t="s">
        <v>32</v>
      </c>
      <c r="AX442" s="12" t="s">
        <v>77</v>
      </c>
      <c r="AY442" s="152" t="s">
        <v>262</v>
      </c>
    </row>
    <row r="443" spans="2:51" s="12" customFormat="1" ht="11.25">
      <c r="B443" s="150"/>
      <c r="D443" s="151" t="s">
        <v>270</v>
      </c>
      <c r="E443" s="152" t="s">
        <v>1</v>
      </c>
      <c r="F443" s="153" t="s">
        <v>170</v>
      </c>
      <c r="H443" s="154">
        <v>10.7</v>
      </c>
      <c r="I443" s="155"/>
      <c r="L443" s="150"/>
      <c r="M443" s="156"/>
      <c r="T443" s="157"/>
      <c r="AT443" s="152" t="s">
        <v>270</v>
      </c>
      <c r="AU443" s="152" t="s">
        <v>87</v>
      </c>
      <c r="AV443" s="12" t="s">
        <v>87</v>
      </c>
      <c r="AW443" s="12" t="s">
        <v>32</v>
      </c>
      <c r="AX443" s="12" t="s">
        <v>77</v>
      </c>
      <c r="AY443" s="152" t="s">
        <v>262</v>
      </c>
    </row>
    <row r="444" spans="2:51" s="15" customFormat="1" ht="11.25">
      <c r="B444" s="171"/>
      <c r="D444" s="151" t="s">
        <v>270</v>
      </c>
      <c r="E444" s="172" t="s">
        <v>1</v>
      </c>
      <c r="F444" s="173" t="s">
        <v>281</v>
      </c>
      <c r="H444" s="174">
        <v>235.91</v>
      </c>
      <c r="I444" s="175"/>
      <c r="L444" s="171"/>
      <c r="M444" s="176"/>
      <c r="T444" s="177"/>
      <c r="AT444" s="172" t="s">
        <v>270</v>
      </c>
      <c r="AU444" s="172" t="s">
        <v>87</v>
      </c>
      <c r="AV444" s="15" t="s">
        <v>103</v>
      </c>
      <c r="AW444" s="15" t="s">
        <v>32</v>
      </c>
      <c r="AX444" s="15" t="s">
        <v>77</v>
      </c>
      <c r="AY444" s="172" t="s">
        <v>262</v>
      </c>
    </row>
    <row r="445" spans="2:51" s="12" customFormat="1" ht="11.25">
      <c r="B445" s="150"/>
      <c r="D445" s="151" t="s">
        <v>270</v>
      </c>
      <c r="E445" s="152" t="s">
        <v>1</v>
      </c>
      <c r="F445" s="153" t="s">
        <v>174</v>
      </c>
      <c r="H445" s="154">
        <v>141.2</v>
      </c>
      <c r="I445" s="155"/>
      <c r="L445" s="150"/>
      <c r="M445" s="156"/>
      <c r="T445" s="157"/>
      <c r="AT445" s="152" t="s">
        <v>270</v>
      </c>
      <c r="AU445" s="152" t="s">
        <v>87</v>
      </c>
      <c r="AV445" s="12" t="s">
        <v>87</v>
      </c>
      <c r="AW445" s="12" t="s">
        <v>32</v>
      </c>
      <c r="AX445" s="12" t="s">
        <v>77</v>
      </c>
      <c r="AY445" s="152" t="s">
        <v>262</v>
      </c>
    </row>
    <row r="446" spans="2:51" s="15" customFormat="1" ht="11.25">
      <c r="B446" s="171"/>
      <c r="D446" s="151" t="s">
        <v>270</v>
      </c>
      <c r="E446" s="172" t="s">
        <v>1</v>
      </c>
      <c r="F446" s="173" t="s">
        <v>281</v>
      </c>
      <c r="H446" s="174">
        <v>141.2</v>
      </c>
      <c r="I446" s="175"/>
      <c r="L446" s="171"/>
      <c r="M446" s="176"/>
      <c r="T446" s="177"/>
      <c r="AT446" s="172" t="s">
        <v>270</v>
      </c>
      <c r="AU446" s="172" t="s">
        <v>87</v>
      </c>
      <c r="AV446" s="15" t="s">
        <v>103</v>
      </c>
      <c r="AW446" s="15" t="s">
        <v>32</v>
      </c>
      <c r="AX446" s="15" t="s">
        <v>77</v>
      </c>
      <c r="AY446" s="172" t="s">
        <v>262</v>
      </c>
    </row>
    <row r="447" spans="2:51" s="12" customFormat="1" ht="11.25">
      <c r="B447" s="150"/>
      <c r="D447" s="151" t="s">
        <v>270</v>
      </c>
      <c r="E447" s="152" t="s">
        <v>1</v>
      </c>
      <c r="F447" s="153" t="s">
        <v>178</v>
      </c>
      <c r="H447" s="154">
        <v>14.1</v>
      </c>
      <c r="I447" s="155"/>
      <c r="L447" s="150"/>
      <c r="M447" s="156"/>
      <c r="T447" s="157"/>
      <c r="AT447" s="152" t="s">
        <v>270</v>
      </c>
      <c r="AU447" s="152" t="s">
        <v>87</v>
      </c>
      <c r="AV447" s="12" t="s">
        <v>87</v>
      </c>
      <c r="AW447" s="12" t="s">
        <v>32</v>
      </c>
      <c r="AX447" s="12" t="s">
        <v>77</v>
      </c>
      <c r="AY447" s="152" t="s">
        <v>262</v>
      </c>
    </row>
    <row r="448" spans="2:51" s="15" customFormat="1" ht="11.25">
      <c r="B448" s="171"/>
      <c r="D448" s="151" t="s">
        <v>270</v>
      </c>
      <c r="E448" s="172" t="s">
        <v>1</v>
      </c>
      <c r="F448" s="173" t="s">
        <v>281</v>
      </c>
      <c r="H448" s="174">
        <v>14.1</v>
      </c>
      <c r="I448" s="175"/>
      <c r="L448" s="171"/>
      <c r="M448" s="176"/>
      <c r="T448" s="177"/>
      <c r="AT448" s="172" t="s">
        <v>270</v>
      </c>
      <c r="AU448" s="172" t="s">
        <v>87</v>
      </c>
      <c r="AV448" s="15" t="s">
        <v>103</v>
      </c>
      <c r="AW448" s="15" t="s">
        <v>32</v>
      </c>
      <c r="AX448" s="15" t="s">
        <v>77</v>
      </c>
      <c r="AY448" s="172" t="s">
        <v>262</v>
      </c>
    </row>
    <row r="449" spans="2:51" s="12" customFormat="1" ht="11.25">
      <c r="B449" s="150"/>
      <c r="D449" s="151" t="s">
        <v>270</v>
      </c>
      <c r="E449" s="152" t="s">
        <v>1</v>
      </c>
      <c r="F449" s="153" t="s">
        <v>180</v>
      </c>
      <c r="H449" s="154">
        <v>133.8</v>
      </c>
      <c r="I449" s="155"/>
      <c r="L449" s="150"/>
      <c r="M449" s="156"/>
      <c r="T449" s="157"/>
      <c r="AT449" s="152" t="s">
        <v>270</v>
      </c>
      <c r="AU449" s="152" t="s">
        <v>87</v>
      </c>
      <c r="AV449" s="12" t="s">
        <v>87</v>
      </c>
      <c r="AW449" s="12" t="s">
        <v>32</v>
      </c>
      <c r="AX449" s="12" t="s">
        <v>77</v>
      </c>
      <c r="AY449" s="152" t="s">
        <v>262</v>
      </c>
    </row>
    <row r="450" spans="2:51" s="15" customFormat="1" ht="11.25">
      <c r="B450" s="171"/>
      <c r="D450" s="151" t="s">
        <v>270</v>
      </c>
      <c r="E450" s="172" t="s">
        <v>1</v>
      </c>
      <c r="F450" s="173" t="s">
        <v>281</v>
      </c>
      <c r="H450" s="174">
        <v>133.8</v>
      </c>
      <c r="I450" s="175"/>
      <c r="L450" s="171"/>
      <c r="M450" s="176"/>
      <c r="T450" s="177"/>
      <c r="AT450" s="172" t="s">
        <v>270</v>
      </c>
      <c r="AU450" s="172" t="s">
        <v>87</v>
      </c>
      <c r="AV450" s="15" t="s">
        <v>103</v>
      </c>
      <c r="AW450" s="15" t="s">
        <v>32</v>
      </c>
      <c r="AX450" s="15" t="s">
        <v>77</v>
      </c>
      <c r="AY450" s="172" t="s">
        <v>262</v>
      </c>
    </row>
    <row r="451" spans="2:51" s="12" customFormat="1" ht="11.25">
      <c r="B451" s="150"/>
      <c r="D451" s="151" t="s">
        <v>270</v>
      </c>
      <c r="E451" s="152" t="s">
        <v>1</v>
      </c>
      <c r="F451" s="153" t="s">
        <v>182</v>
      </c>
      <c r="H451" s="154">
        <v>104.2</v>
      </c>
      <c r="I451" s="155"/>
      <c r="L451" s="150"/>
      <c r="M451" s="156"/>
      <c r="T451" s="157"/>
      <c r="AT451" s="152" t="s">
        <v>270</v>
      </c>
      <c r="AU451" s="152" t="s">
        <v>87</v>
      </c>
      <c r="AV451" s="12" t="s">
        <v>87</v>
      </c>
      <c r="AW451" s="12" t="s">
        <v>32</v>
      </c>
      <c r="AX451" s="12" t="s">
        <v>77</v>
      </c>
      <c r="AY451" s="152" t="s">
        <v>262</v>
      </c>
    </row>
    <row r="452" spans="2:51" s="15" customFormat="1" ht="11.25">
      <c r="B452" s="171"/>
      <c r="D452" s="151" t="s">
        <v>270</v>
      </c>
      <c r="E452" s="172" t="s">
        <v>1</v>
      </c>
      <c r="F452" s="173" t="s">
        <v>281</v>
      </c>
      <c r="H452" s="174">
        <v>104.2</v>
      </c>
      <c r="I452" s="175"/>
      <c r="L452" s="171"/>
      <c r="M452" s="176"/>
      <c r="T452" s="177"/>
      <c r="AT452" s="172" t="s">
        <v>270</v>
      </c>
      <c r="AU452" s="172" t="s">
        <v>87</v>
      </c>
      <c r="AV452" s="15" t="s">
        <v>103</v>
      </c>
      <c r="AW452" s="15" t="s">
        <v>32</v>
      </c>
      <c r="AX452" s="15" t="s">
        <v>77</v>
      </c>
      <c r="AY452" s="172" t="s">
        <v>262</v>
      </c>
    </row>
    <row r="453" spans="2:51" s="12" customFormat="1" ht="11.25">
      <c r="B453" s="150"/>
      <c r="D453" s="151" t="s">
        <v>270</v>
      </c>
      <c r="E453" s="152" t="s">
        <v>1</v>
      </c>
      <c r="F453" s="153" t="s">
        <v>184</v>
      </c>
      <c r="H453" s="154">
        <v>12.37</v>
      </c>
      <c r="I453" s="155"/>
      <c r="L453" s="150"/>
      <c r="M453" s="156"/>
      <c r="T453" s="157"/>
      <c r="AT453" s="152" t="s">
        <v>270</v>
      </c>
      <c r="AU453" s="152" t="s">
        <v>87</v>
      </c>
      <c r="AV453" s="12" t="s">
        <v>87</v>
      </c>
      <c r="AW453" s="12" t="s">
        <v>32</v>
      </c>
      <c r="AX453" s="12" t="s">
        <v>77</v>
      </c>
      <c r="AY453" s="152" t="s">
        <v>262</v>
      </c>
    </row>
    <row r="454" spans="2:51" s="12" customFormat="1" ht="11.25">
      <c r="B454" s="150"/>
      <c r="D454" s="151" t="s">
        <v>270</v>
      </c>
      <c r="E454" s="152" t="s">
        <v>1</v>
      </c>
      <c r="F454" s="153" t="s">
        <v>186</v>
      </c>
      <c r="H454" s="154">
        <v>5.33</v>
      </c>
      <c r="I454" s="155"/>
      <c r="L454" s="150"/>
      <c r="M454" s="156"/>
      <c r="T454" s="157"/>
      <c r="AT454" s="152" t="s">
        <v>270</v>
      </c>
      <c r="AU454" s="152" t="s">
        <v>87</v>
      </c>
      <c r="AV454" s="12" t="s">
        <v>87</v>
      </c>
      <c r="AW454" s="12" t="s">
        <v>32</v>
      </c>
      <c r="AX454" s="12" t="s">
        <v>77</v>
      </c>
      <c r="AY454" s="152" t="s">
        <v>262</v>
      </c>
    </row>
    <row r="455" spans="2:51" s="12" customFormat="1" ht="11.25">
      <c r="B455" s="150"/>
      <c r="D455" s="151" t="s">
        <v>270</v>
      </c>
      <c r="E455" s="152" t="s">
        <v>1</v>
      </c>
      <c r="F455" s="153" t="s">
        <v>188</v>
      </c>
      <c r="H455" s="154">
        <v>31</v>
      </c>
      <c r="I455" s="155"/>
      <c r="L455" s="150"/>
      <c r="M455" s="156"/>
      <c r="T455" s="157"/>
      <c r="AT455" s="152" t="s">
        <v>270</v>
      </c>
      <c r="AU455" s="152" t="s">
        <v>87</v>
      </c>
      <c r="AV455" s="12" t="s">
        <v>87</v>
      </c>
      <c r="AW455" s="12" t="s">
        <v>32</v>
      </c>
      <c r="AX455" s="12" t="s">
        <v>77</v>
      </c>
      <c r="AY455" s="152" t="s">
        <v>262</v>
      </c>
    </row>
    <row r="456" spans="2:51" s="15" customFormat="1" ht="11.25">
      <c r="B456" s="171"/>
      <c r="D456" s="151" t="s">
        <v>270</v>
      </c>
      <c r="E456" s="172" t="s">
        <v>1</v>
      </c>
      <c r="F456" s="173" t="s">
        <v>281</v>
      </c>
      <c r="H456" s="174">
        <v>48.7</v>
      </c>
      <c r="I456" s="175"/>
      <c r="L456" s="171"/>
      <c r="M456" s="176"/>
      <c r="T456" s="177"/>
      <c r="AT456" s="172" t="s">
        <v>270</v>
      </c>
      <c r="AU456" s="172" t="s">
        <v>87</v>
      </c>
      <c r="AV456" s="15" t="s">
        <v>103</v>
      </c>
      <c r="AW456" s="15" t="s">
        <v>32</v>
      </c>
      <c r="AX456" s="15" t="s">
        <v>77</v>
      </c>
      <c r="AY456" s="172" t="s">
        <v>262</v>
      </c>
    </row>
    <row r="457" spans="2:51" s="12" customFormat="1" ht="11.25">
      <c r="B457" s="150"/>
      <c r="D457" s="151" t="s">
        <v>270</v>
      </c>
      <c r="E457" s="152" t="s">
        <v>1</v>
      </c>
      <c r="F457" s="153" t="s">
        <v>190</v>
      </c>
      <c r="H457" s="154">
        <v>10.6</v>
      </c>
      <c r="I457" s="155"/>
      <c r="L457" s="150"/>
      <c r="M457" s="156"/>
      <c r="T457" s="157"/>
      <c r="AT457" s="152" t="s">
        <v>270</v>
      </c>
      <c r="AU457" s="152" t="s">
        <v>87</v>
      </c>
      <c r="AV457" s="12" t="s">
        <v>87</v>
      </c>
      <c r="AW457" s="12" t="s">
        <v>32</v>
      </c>
      <c r="AX457" s="12" t="s">
        <v>77</v>
      </c>
      <c r="AY457" s="152" t="s">
        <v>262</v>
      </c>
    </row>
    <row r="458" spans="2:51" s="15" customFormat="1" ht="11.25">
      <c r="B458" s="171"/>
      <c r="D458" s="151" t="s">
        <v>270</v>
      </c>
      <c r="E458" s="172" t="s">
        <v>1</v>
      </c>
      <c r="F458" s="173" t="s">
        <v>281</v>
      </c>
      <c r="H458" s="174">
        <v>10.6</v>
      </c>
      <c r="I458" s="175"/>
      <c r="L458" s="171"/>
      <c r="M458" s="176"/>
      <c r="T458" s="177"/>
      <c r="AT458" s="172" t="s">
        <v>270</v>
      </c>
      <c r="AU458" s="172" t="s">
        <v>87</v>
      </c>
      <c r="AV458" s="15" t="s">
        <v>103</v>
      </c>
      <c r="AW458" s="15" t="s">
        <v>32</v>
      </c>
      <c r="AX458" s="15" t="s">
        <v>77</v>
      </c>
      <c r="AY458" s="172" t="s">
        <v>262</v>
      </c>
    </row>
    <row r="459" spans="2:51" s="12" customFormat="1" ht="11.25">
      <c r="B459" s="150"/>
      <c r="D459" s="151" t="s">
        <v>270</v>
      </c>
      <c r="E459" s="152" t="s">
        <v>1</v>
      </c>
      <c r="F459" s="153" t="s">
        <v>154</v>
      </c>
      <c r="H459" s="154">
        <v>2.3</v>
      </c>
      <c r="I459" s="155"/>
      <c r="L459" s="150"/>
      <c r="M459" s="156"/>
      <c r="T459" s="157"/>
      <c r="AT459" s="152" t="s">
        <v>270</v>
      </c>
      <c r="AU459" s="152" t="s">
        <v>87</v>
      </c>
      <c r="AV459" s="12" t="s">
        <v>87</v>
      </c>
      <c r="AW459" s="12" t="s">
        <v>32</v>
      </c>
      <c r="AX459" s="12" t="s">
        <v>77</v>
      </c>
      <c r="AY459" s="152" t="s">
        <v>262</v>
      </c>
    </row>
    <row r="460" spans="2:51" s="15" customFormat="1" ht="11.25">
      <c r="B460" s="171"/>
      <c r="D460" s="151" t="s">
        <v>270</v>
      </c>
      <c r="E460" s="172" t="s">
        <v>1</v>
      </c>
      <c r="F460" s="173" t="s">
        <v>281</v>
      </c>
      <c r="H460" s="174">
        <v>2.3</v>
      </c>
      <c r="I460" s="175"/>
      <c r="L460" s="171"/>
      <c r="M460" s="176"/>
      <c r="T460" s="177"/>
      <c r="AT460" s="172" t="s">
        <v>270</v>
      </c>
      <c r="AU460" s="172" t="s">
        <v>87</v>
      </c>
      <c r="AV460" s="15" t="s">
        <v>103</v>
      </c>
      <c r="AW460" s="15" t="s">
        <v>32</v>
      </c>
      <c r="AX460" s="15" t="s">
        <v>77</v>
      </c>
      <c r="AY460" s="172" t="s">
        <v>262</v>
      </c>
    </row>
    <row r="461" spans="2:51" s="14" customFormat="1" ht="11.25">
      <c r="B461" s="165"/>
      <c r="D461" s="151" t="s">
        <v>270</v>
      </c>
      <c r="E461" s="166" t="s">
        <v>1</v>
      </c>
      <c r="F461" s="167" t="s">
        <v>583</v>
      </c>
      <c r="H461" s="166" t="s">
        <v>1</v>
      </c>
      <c r="I461" s="168"/>
      <c r="L461" s="165"/>
      <c r="M461" s="169"/>
      <c r="T461" s="170"/>
      <c r="AT461" s="166" t="s">
        <v>270</v>
      </c>
      <c r="AU461" s="166" t="s">
        <v>87</v>
      </c>
      <c r="AV461" s="14" t="s">
        <v>85</v>
      </c>
      <c r="AW461" s="14" t="s">
        <v>32</v>
      </c>
      <c r="AX461" s="14" t="s">
        <v>77</v>
      </c>
      <c r="AY461" s="166" t="s">
        <v>262</v>
      </c>
    </row>
    <row r="462" spans="2:51" s="12" customFormat="1" ht="11.25">
      <c r="B462" s="150"/>
      <c r="D462" s="151" t="s">
        <v>270</v>
      </c>
      <c r="E462" s="152" t="s">
        <v>1</v>
      </c>
      <c r="F462" s="153" t="s">
        <v>584</v>
      </c>
      <c r="H462" s="154">
        <v>333.1</v>
      </c>
      <c r="I462" s="155"/>
      <c r="L462" s="150"/>
      <c r="M462" s="156"/>
      <c r="T462" s="157"/>
      <c r="AT462" s="152" t="s">
        <v>270</v>
      </c>
      <c r="AU462" s="152" t="s">
        <v>87</v>
      </c>
      <c r="AV462" s="12" t="s">
        <v>87</v>
      </c>
      <c r="AW462" s="12" t="s">
        <v>32</v>
      </c>
      <c r="AX462" s="12" t="s">
        <v>77</v>
      </c>
      <c r="AY462" s="152" t="s">
        <v>262</v>
      </c>
    </row>
    <row r="463" spans="2:51" s="12" customFormat="1" ht="11.25">
      <c r="B463" s="150"/>
      <c r="D463" s="151" t="s">
        <v>270</v>
      </c>
      <c r="E463" s="152" t="s">
        <v>1</v>
      </c>
      <c r="F463" s="153" t="s">
        <v>585</v>
      </c>
      <c r="H463" s="154">
        <v>59.31</v>
      </c>
      <c r="I463" s="155"/>
      <c r="L463" s="150"/>
      <c r="M463" s="156"/>
      <c r="T463" s="157"/>
      <c r="AT463" s="152" t="s">
        <v>270</v>
      </c>
      <c r="AU463" s="152" t="s">
        <v>87</v>
      </c>
      <c r="AV463" s="12" t="s">
        <v>87</v>
      </c>
      <c r="AW463" s="12" t="s">
        <v>32</v>
      </c>
      <c r="AX463" s="12" t="s">
        <v>77</v>
      </c>
      <c r="AY463" s="152" t="s">
        <v>262</v>
      </c>
    </row>
    <row r="464" spans="2:51" s="12" customFormat="1" ht="11.25">
      <c r="B464" s="150"/>
      <c r="D464" s="151" t="s">
        <v>270</v>
      </c>
      <c r="E464" s="152" t="s">
        <v>1</v>
      </c>
      <c r="F464" s="153" t="s">
        <v>586</v>
      </c>
      <c r="H464" s="154">
        <v>42.22</v>
      </c>
      <c r="I464" s="155"/>
      <c r="L464" s="150"/>
      <c r="M464" s="156"/>
      <c r="T464" s="157"/>
      <c r="AT464" s="152" t="s">
        <v>270</v>
      </c>
      <c r="AU464" s="152" t="s">
        <v>87</v>
      </c>
      <c r="AV464" s="12" t="s">
        <v>87</v>
      </c>
      <c r="AW464" s="12" t="s">
        <v>32</v>
      </c>
      <c r="AX464" s="12" t="s">
        <v>77</v>
      </c>
      <c r="AY464" s="152" t="s">
        <v>262</v>
      </c>
    </row>
    <row r="465" spans="2:51" s="12" customFormat="1" ht="11.25">
      <c r="B465" s="150"/>
      <c r="D465" s="151" t="s">
        <v>270</v>
      </c>
      <c r="E465" s="152" t="s">
        <v>1</v>
      </c>
      <c r="F465" s="153" t="s">
        <v>587</v>
      </c>
      <c r="H465" s="154">
        <v>306</v>
      </c>
      <c r="I465" s="155"/>
      <c r="L465" s="150"/>
      <c r="M465" s="156"/>
      <c r="T465" s="157"/>
      <c r="AT465" s="152" t="s">
        <v>270</v>
      </c>
      <c r="AU465" s="152" t="s">
        <v>87</v>
      </c>
      <c r="AV465" s="12" t="s">
        <v>87</v>
      </c>
      <c r="AW465" s="12" t="s">
        <v>32</v>
      </c>
      <c r="AX465" s="12" t="s">
        <v>77</v>
      </c>
      <c r="AY465" s="152" t="s">
        <v>262</v>
      </c>
    </row>
    <row r="466" spans="2:51" s="12" customFormat="1" ht="11.25">
      <c r="B466" s="150"/>
      <c r="D466" s="151" t="s">
        <v>270</v>
      </c>
      <c r="E466" s="152" t="s">
        <v>1</v>
      </c>
      <c r="F466" s="153" t="s">
        <v>588</v>
      </c>
      <c r="H466" s="154">
        <v>36.39</v>
      </c>
      <c r="I466" s="155"/>
      <c r="L466" s="150"/>
      <c r="M466" s="156"/>
      <c r="T466" s="157"/>
      <c r="AT466" s="152" t="s">
        <v>270</v>
      </c>
      <c r="AU466" s="152" t="s">
        <v>87</v>
      </c>
      <c r="AV466" s="12" t="s">
        <v>87</v>
      </c>
      <c r="AW466" s="12" t="s">
        <v>32</v>
      </c>
      <c r="AX466" s="12" t="s">
        <v>77</v>
      </c>
      <c r="AY466" s="152" t="s">
        <v>262</v>
      </c>
    </row>
    <row r="467" spans="2:51" s="12" customFormat="1" ht="11.25">
      <c r="B467" s="150"/>
      <c r="D467" s="151" t="s">
        <v>270</v>
      </c>
      <c r="E467" s="152" t="s">
        <v>1</v>
      </c>
      <c r="F467" s="153" t="s">
        <v>589</v>
      </c>
      <c r="H467" s="154">
        <v>4.28</v>
      </c>
      <c r="I467" s="155"/>
      <c r="L467" s="150"/>
      <c r="M467" s="156"/>
      <c r="T467" s="157"/>
      <c r="AT467" s="152" t="s">
        <v>270</v>
      </c>
      <c r="AU467" s="152" t="s">
        <v>87</v>
      </c>
      <c r="AV467" s="12" t="s">
        <v>87</v>
      </c>
      <c r="AW467" s="12" t="s">
        <v>32</v>
      </c>
      <c r="AX467" s="12" t="s">
        <v>77</v>
      </c>
      <c r="AY467" s="152" t="s">
        <v>262</v>
      </c>
    </row>
    <row r="468" spans="2:51" s="12" customFormat="1" ht="11.25">
      <c r="B468" s="150"/>
      <c r="D468" s="151" t="s">
        <v>270</v>
      </c>
      <c r="E468" s="152" t="s">
        <v>1</v>
      </c>
      <c r="F468" s="153" t="s">
        <v>590</v>
      </c>
      <c r="H468" s="154">
        <v>19.98</v>
      </c>
      <c r="I468" s="155"/>
      <c r="L468" s="150"/>
      <c r="M468" s="156"/>
      <c r="T468" s="157"/>
      <c r="AT468" s="152" t="s">
        <v>270</v>
      </c>
      <c r="AU468" s="152" t="s">
        <v>87</v>
      </c>
      <c r="AV468" s="12" t="s">
        <v>87</v>
      </c>
      <c r="AW468" s="12" t="s">
        <v>32</v>
      </c>
      <c r="AX468" s="12" t="s">
        <v>77</v>
      </c>
      <c r="AY468" s="152" t="s">
        <v>262</v>
      </c>
    </row>
    <row r="469" spans="2:51" s="12" customFormat="1" ht="11.25">
      <c r="B469" s="150"/>
      <c r="D469" s="151" t="s">
        <v>270</v>
      </c>
      <c r="E469" s="152" t="s">
        <v>1</v>
      </c>
      <c r="F469" s="153" t="s">
        <v>591</v>
      </c>
      <c r="H469" s="154">
        <v>6.33</v>
      </c>
      <c r="I469" s="155"/>
      <c r="L469" s="150"/>
      <c r="M469" s="156"/>
      <c r="T469" s="157"/>
      <c r="AT469" s="152" t="s">
        <v>270</v>
      </c>
      <c r="AU469" s="152" t="s">
        <v>87</v>
      </c>
      <c r="AV469" s="12" t="s">
        <v>87</v>
      </c>
      <c r="AW469" s="12" t="s">
        <v>32</v>
      </c>
      <c r="AX469" s="12" t="s">
        <v>77</v>
      </c>
      <c r="AY469" s="152" t="s">
        <v>262</v>
      </c>
    </row>
    <row r="470" spans="2:51" s="15" customFormat="1" ht="11.25">
      <c r="B470" s="171"/>
      <c r="D470" s="151" t="s">
        <v>270</v>
      </c>
      <c r="E470" s="172" t="s">
        <v>1</v>
      </c>
      <c r="F470" s="173" t="s">
        <v>281</v>
      </c>
      <c r="H470" s="174">
        <v>807.61</v>
      </c>
      <c r="I470" s="175"/>
      <c r="L470" s="171"/>
      <c r="M470" s="176"/>
      <c r="T470" s="177"/>
      <c r="AT470" s="172" t="s">
        <v>270</v>
      </c>
      <c r="AU470" s="172" t="s">
        <v>87</v>
      </c>
      <c r="AV470" s="15" t="s">
        <v>103</v>
      </c>
      <c r="AW470" s="15" t="s">
        <v>32</v>
      </c>
      <c r="AX470" s="15" t="s">
        <v>77</v>
      </c>
      <c r="AY470" s="172" t="s">
        <v>262</v>
      </c>
    </row>
    <row r="471" spans="2:51" s="13" customFormat="1" ht="11.25">
      <c r="B471" s="158"/>
      <c r="D471" s="151" t="s">
        <v>270</v>
      </c>
      <c r="E471" s="159" t="s">
        <v>1</v>
      </c>
      <c r="F471" s="160" t="s">
        <v>273</v>
      </c>
      <c r="H471" s="161">
        <v>1896.24</v>
      </c>
      <c r="I471" s="162"/>
      <c r="L471" s="158"/>
      <c r="M471" s="163"/>
      <c r="T471" s="164"/>
      <c r="AT471" s="159" t="s">
        <v>270</v>
      </c>
      <c r="AU471" s="159" t="s">
        <v>87</v>
      </c>
      <c r="AV471" s="13" t="s">
        <v>268</v>
      </c>
      <c r="AW471" s="13" t="s">
        <v>32</v>
      </c>
      <c r="AX471" s="13" t="s">
        <v>85</v>
      </c>
      <c r="AY471" s="159" t="s">
        <v>262</v>
      </c>
    </row>
    <row r="472" spans="2:65" s="1" customFormat="1" ht="37.9" customHeight="1">
      <c r="B472" s="32"/>
      <c r="C472" s="138" t="s">
        <v>592</v>
      </c>
      <c r="D472" s="138" t="s">
        <v>264</v>
      </c>
      <c r="E472" s="139" t="s">
        <v>593</v>
      </c>
      <c r="F472" s="140" t="s">
        <v>594</v>
      </c>
      <c r="G472" s="141" t="s">
        <v>416</v>
      </c>
      <c r="H472" s="142">
        <v>54.42</v>
      </c>
      <c r="I472" s="143"/>
      <c r="J472" s="142">
        <f>ROUND(I472*H472,2)</f>
        <v>0</v>
      </c>
      <c r="K472" s="140" t="s">
        <v>267</v>
      </c>
      <c r="L472" s="32"/>
      <c r="M472" s="144" t="s">
        <v>1</v>
      </c>
      <c r="N472" s="145" t="s">
        <v>42</v>
      </c>
      <c r="P472" s="146">
        <f>O472*H472</f>
        <v>0</v>
      </c>
      <c r="Q472" s="146">
        <v>2E-05</v>
      </c>
      <c r="R472" s="146">
        <f>Q472*H472</f>
        <v>0.0010884000000000002</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595</v>
      </c>
    </row>
    <row r="473" spans="2:51" s="14" customFormat="1" ht="11.25">
      <c r="B473" s="165"/>
      <c r="D473" s="151" t="s">
        <v>270</v>
      </c>
      <c r="E473" s="166" t="s">
        <v>1</v>
      </c>
      <c r="F473" s="167" t="s">
        <v>554</v>
      </c>
      <c r="H473" s="166" t="s">
        <v>1</v>
      </c>
      <c r="I473" s="168"/>
      <c r="L473" s="165"/>
      <c r="M473" s="169"/>
      <c r="T473" s="170"/>
      <c r="AT473" s="166" t="s">
        <v>270</v>
      </c>
      <c r="AU473" s="166" t="s">
        <v>87</v>
      </c>
      <c r="AV473" s="14" t="s">
        <v>85</v>
      </c>
      <c r="AW473" s="14" t="s">
        <v>32</v>
      </c>
      <c r="AX473" s="14" t="s">
        <v>77</v>
      </c>
      <c r="AY473" s="166" t="s">
        <v>262</v>
      </c>
    </row>
    <row r="474" spans="2:51" s="12" customFormat="1" ht="11.25">
      <c r="B474" s="150"/>
      <c r="D474" s="151" t="s">
        <v>270</v>
      </c>
      <c r="E474" s="152" t="s">
        <v>1</v>
      </c>
      <c r="F474" s="153" t="s">
        <v>596</v>
      </c>
      <c r="H474" s="154">
        <v>54.42</v>
      </c>
      <c r="I474" s="155"/>
      <c r="L474" s="150"/>
      <c r="M474" s="156"/>
      <c r="T474" s="157"/>
      <c r="AT474" s="152" t="s">
        <v>270</v>
      </c>
      <c r="AU474" s="152" t="s">
        <v>87</v>
      </c>
      <c r="AV474" s="12" t="s">
        <v>87</v>
      </c>
      <c r="AW474" s="12" t="s">
        <v>32</v>
      </c>
      <c r="AX474" s="12" t="s">
        <v>77</v>
      </c>
      <c r="AY474" s="152" t="s">
        <v>262</v>
      </c>
    </row>
    <row r="475" spans="2:51" s="15" customFormat="1" ht="11.25">
      <c r="B475" s="171"/>
      <c r="D475" s="151" t="s">
        <v>270</v>
      </c>
      <c r="E475" s="172" t="s">
        <v>1</v>
      </c>
      <c r="F475" s="173" t="s">
        <v>281</v>
      </c>
      <c r="H475" s="174">
        <v>54.42</v>
      </c>
      <c r="I475" s="175"/>
      <c r="L475" s="171"/>
      <c r="M475" s="176"/>
      <c r="T475" s="177"/>
      <c r="AT475" s="172" t="s">
        <v>270</v>
      </c>
      <c r="AU475" s="172" t="s">
        <v>87</v>
      </c>
      <c r="AV475" s="15" t="s">
        <v>103</v>
      </c>
      <c r="AW475" s="15" t="s">
        <v>32</v>
      </c>
      <c r="AX475" s="15" t="s">
        <v>77</v>
      </c>
      <c r="AY475" s="172" t="s">
        <v>262</v>
      </c>
    </row>
    <row r="476" spans="2:51" s="13" customFormat="1" ht="11.25">
      <c r="B476" s="158"/>
      <c r="D476" s="151" t="s">
        <v>270</v>
      </c>
      <c r="E476" s="159" t="s">
        <v>1</v>
      </c>
      <c r="F476" s="160" t="s">
        <v>273</v>
      </c>
      <c r="H476" s="161">
        <v>54.42</v>
      </c>
      <c r="I476" s="162"/>
      <c r="L476" s="158"/>
      <c r="M476" s="163"/>
      <c r="T476" s="164"/>
      <c r="AT476" s="159" t="s">
        <v>270</v>
      </c>
      <c r="AU476" s="159" t="s">
        <v>87</v>
      </c>
      <c r="AV476" s="13" t="s">
        <v>268</v>
      </c>
      <c r="AW476" s="13" t="s">
        <v>32</v>
      </c>
      <c r="AX476" s="13" t="s">
        <v>85</v>
      </c>
      <c r="AY476" s="159" t="s">
        <v>262</v>
      </c>
    </row>
    <row r="477" spans="2:65" s="1" customFormat="1" ht="37.9" customHeight="1">
      <c r="B477" s="32"/>
      <c r="C477" s="138" t="s">
        <v>597</v>
      </c>
      <c r="D477" s="138" t="s">
        <v>264</v>
      </c>
      <c r="E477" s="139" t="s">
        <v>598</v>
      </c>
      <c r="F477" s="140" t="s">
        <v>599</v>
      </c>
      <c r="G477" s="141" t="s">
        <v>416</v>
      </c>
      <c r="H477" s="142">
        <v>740.51</v>
      </c>
      <c r="I477" s="143"/>
      <c r="J477" s="142">
        <f>ROUND(I477*H477,2)</f>
        <v>0</v>
      </c>
      <c r="K477" s="140" t="s">
        <v>267</v>
      </c>
      <c r="L477" s="32"/>
      <c r="M477" s="144" t="s">
        <v>1</v>
      </c>
      <c r="N477" s="145" t="s">
        <v>42</v>
      </c>
      <c r="P477" s="146">
        <f>O477*H477</f>
        <v>0</v>
      </c>
      <c r="Q477" s="146">
        <v>2E-05</v>
      </c>
      <c r="R477" s="146">
        <f>Q477*H477</f>
        <v>0.0148102</v>
      </c>
      <c r="S477" s="146">
        <v>0</v>
      </c>
      <c r="T477" s="147">
        <f>S477*H477</f>
        <v>0</v>
      </c>
      <c r="AR477" s="148" t="s">
        <v>268</v>
      </c>
      <c r="AT477" s="148" t="s">
        <v>264</v>
      </c>
      <c r="AU477" s="148" t="s">
        <v>87</v>
      </c>
      <c r="AY477" s="17" t="s">
        <v>262</v>
      </c>
      <c r="BE477" s="149">
        <f>IF(N477="základní",J477,0)</f>
        <v>0</v>
      </c>
      <c r="BF477" s="149">
        <f>IF(N477="snížená",J477,0)</f>
        <v>0</v>
      </c>
      <c r="BG477" s="149">
        <f>IF(N477="zákl. přenesená",J477,0)</f>
        <v>0</v>
      </c>
      <c r="BH477" s="149">
        <f>IF(N477="sníž. přenesená",J477,0)</f>
        <v>0</v>
      </c>
      <c r="BI477" s="149">
        <f>IF(N477="nulová",J477,0)</f>
        <v>0</v>
      </c>
      <c r="BJ477" s="17" t="s">
        <v>85</v>
      </c>
      <c r="BK477" s="149">
        <f>ROUND(I477*H477,2)</f>
        <v>0</v>
      </c>
      <c r="BL477" s="17" t="s">
        <v>268</v>
      </c>
      <c r="BM477" s="148" t="s">
        <v>600</v>
      </c>
    </row>
    <row r="478" spans="2:51" s="14" customFormat="1" ht="11.25">
      <c r="B478" s="165"/>
      <c r="D478" s="151" t="s">
        <v>270</v>
      </c>
      <c r="E478" s="166" t="s">
        <v>1</v>
      </c>
      <c r="F478" s="167" t="s">
        <v>601</v>
      </c>
      <c r="H478" s="166" t="s">
        <v>1</v>
      </c>
      <c r="I478" s="168"/>
      <c r="L478" s="165"/>
      <c r="M478" s="169"/>
      <c r="T478" s="170"/>
      <c r="AT478" s="166" t="s">
        <v>270</v>
      </c>
      <c r="AU478" s="166" t="s">
        <v>87</v>
      </c>
      <c r="AV478" s="14" t="s">
        <v>85</v>
      </c>
      <c r="AW478" s="14" t="s">
        <v>32</v>
      </c>
      <c r="AX478" s="14" t="s">
        <v>77</v>
      </c>
      <c r="AY478" s="166" t="s">
        <v>262</v>
      </c>
    </row>
    <row r="479" spans="2:51" s="12" customFormat="1" ht="11.25">
      <c r="B479" s="150"/>
      <c r="D479" s="151" t="s">
        <v>270</v>
      </c>
      <c r="E479" s="152" t="s">
        <v>1</v>
      </c>
      <c r="F479" s="153" t="s">
        <v>602</v>
      </c>
      <c r="H479" s="154">
        <v>38.52</v>
      </c>
      <c r="I479" s="155"/>
      <c r="L479" s="150"/>
      <c r="M479" s="156"/>
      <c r="T479" s="157"/>
      <c r="AT479" s="152" t="s">
        <v>270</v>
      </c>
      <c r="AU479" s="152" t="s">
        <v>87</v>
      </c>
      <c r="AV479" s="12" t="s">
        <v>87</v>
      </c>
      <c r="AW479" s="12" t="s">
        <v>32</v>
      </c>
      <c r="AX479" s="12" t="s">
        <v>77</v>
      </c>
      <c r="AY479" s="152" t="s">
        <v>262</v>
      </c>
    </row>
    <row r="480" spans="2:51" s="12" customFormat="1" ht="22.5">
      <c r="B480" s="150"/>
      <c r="D480" s="151" t="s">
        <v>270</v>
      </c>
      <c r="E480" s="152" t="s">
        <v>1</v>
      </c>
      <c r="F480" s="153" t="s">
        <v>603</v>
      </c>
      <c r="H480" s="154">
        <v>69.76</v>
      </c>
      <c r="I480" s="155"/>
      <c r="L480" s="150"/>
      <c r="M480" s="156"/>
      <c r="T480" s="157"/>
      <c r="AT480" s="152" t="s">
        <v>270</v>
      </c>
      <c r="AU480" s="152" t="s">
        <v>87</v>
      </c>
      <c r="AV480" s="12" t="s">
        <v>87</v>
      </c>
      <c r="AW480" s="12" t="s">
        <v>32</v>
      </c>
      <c r="AX480" s="12" t="s">
        <v>77</v>
      </c>
      <c r="AY480" s="152" t="s">
        <v>262</v>
      </c>
    </row>
    <row r="481" spans="2:51" s="12" customFormat="1" ht="11.25">
      <c r="B481" s="150"/>
      <c r="D481" s="151" t="s">
        <v>270</v>
      </c>
      <c r="E481" s="152" t="s">
        <v>1</v>
      </c>
      <c r="F481" s="153" t="s">
        <v>604</v>
      </c>
      <c r="H481" s="154">
        <v>17.95</v>
      </c>
      <c r="I481" s="155"/>
      <c r="L481" s="150"/>
      <c r="M481" s="156"/>
      <c r="T481" s="157"/>
      <c r="AT481" s="152" t="s">
        <v>270</v>
      </c>
      <c r="AU481" s="152" t="s">
        <v>87</v>
      </c>
      <c r="AV481" s="12" t="s">
        <v>87</v>
      </c>
      <c r="AW481" s="12" t="s">
        <v>32</v>
      </c>
      <c r="AX481" s="12" t="s">
        <v>77</v>
      </c>
      <c r="AY481" s="152" t="s">
        <v>262</v>
      </c>
    </row>
    <row r="482" spans="2:51" s="15" customFormat="1" ht="11.25">
      <c r="B482" s="171"/>
      <c r="D482" s="151" t="s">
        <v>270</v>
      </c>
      <c r="E482" s="172" t="s">
        <v>1</v>
      </c>
      <c r="F482" s="173" t="s">
        <v>281</v>
      </c>
      <c r="H482" s="174">
        <v>126.23</v>
      </c>
      <c r="I482" s="175"/>
      <c r="L482" s="171"/>
      <c r="M482" s="176"/>
      <c r="T482" s="177"/>
      <c r="AT482" s="172" t="s">
        <v>270</v>
      </c>
      <c r="AU482" s="172" t="s">
        <v>87</v>
      </c>
      <c r="AV482" s="15" t="s">
        <v>103</v>
      </c>
      <c r="AW482" s="15" t="s">
        <v>32</v>
      </c>
      <c r="AX482" s="15" t="s">
        <v>77</v>
      </c>
      <c r="AY482" s="172" t="s">
        <v>262</v>
      </c>
    </row>
    <row r="483" spans="2:51" s="14" customFormat="1" ht="11.25">
      <c r="B483" s="165"/>
      <c r="D483" s="151" t="s">
        <v>270</v>
      </c>
      <c r="E483" s="166" t="s">
        <v>1</v>
      </c>
      <c r="F483" s="167" t="s">
        <v>601</v>
      </c>
      <c r="H483" s="166" t="s">
        <v>1</v>
      </c>
      <c r="I483" s="168"/>
      <c r="L483" s="165"/>
      <c r="M483" s="169"/>
      <c r="T483" s="170"/>
      <c r="AT483" s="166" t="s">
        <v>270</v>
      </c>
      <c r="AU483" s="166" t="s">
        <v>87</v>
      </c>
      <c r="AV483" s="14" t="s">
        <v>85</v>
      </c>
      <c r="AW483" s="14" t="s">
        <v>32</v>
      </c>
      <c r="AX483" s="14" t="s">
        <v>77</v>
      </c>
      <c r="AY483" s="166" t="s">
        <v>262</v>
      </c>
    </row>
    <row r="484" spans="2:51" s="12" customFormat="1" ht="11.25">
      <c r="B484" s="150"/>
      <c r="D484" s="151" t="s">
        <v>270</v>
      </c>
      <c r="E484" s="152" t="s">
        <v>1</v>
      </c>
      <c r="F484" s="153" t="s">
        <v>605</v>
      </c>
      <c r="H484" s="154">
        <v>73.68</v>
      </c>
      <c r="I484" s="155"/>
      <c r="L484" s="150"/>
      <c r="M484" s="156"/>
      <c r="T484" s="157"/>
      <c r="AT484" s="152" t="s">
        <v>270</v>
      </c>
      <c r="AU484" s="152" t="s">
        <v>87</v>
      </c>
      <c r="AV484" s="12" t="s">
        <v>87</v>
      </c>
      <c r="AW484" s="12" t="s">
        <v>32</v>
      </c>
      <c r="AX484" s="12" t="s">
        <v>77</v>
      </c>
      <c r="AY484" s="152" t="s">
        <v>262</v>
      </c>
    </row>
    <row r="485" spans="2:51" s="12" customFormat="1" ht="11.25">
      <c r="B485" s="150"/>
      <c r="D485" s="151" t="s">
        <v>270</v>
      </c>
      <c r="E485" s="152" t="s">
        <v>1</v>
      </c>
      <c r="F485" s="153" t="s">
        <v>606</v>
      </c>
      <c r="H485" s="154">
        <v>182.7</v>
      </c>
      <c r="I485" s="155"/>
      <c r="L485" s="150"/>
      <c r="M485" s="156"/>
      <c r="T485" s="157"/>
      <c r="AT485" s="152" t="s">
        <v>270</v>
      </c>
      <c r="AU485" s="152" t="s">
        <v>87</v>
      </c>
      <c r="AV485" s="12" t="s">
        <v>87</v>
      </c>
      <c r="AW485" s="12" t="s">
        <v>32</v>
      </c>
      <c r="AX485" s="12" t="s">
        <v>77</v>
      </c>
      <c r="AY485" s="152" t="s">
        <v>262</v>
      </c>
    </row>
    <row r="486" spans="2:51" s="15" customFormat="1" ht="11.25">
      <c r="B486" s="171"/>
      <c r="D486" s="151" t="s">
        <v>270</v>
      </c>
      <c r="E486" s="172" t="s">
        <v>1</v>
      </c>
      <c r="F486" s="173" t="s">
        <v>281</v>
      </c>
      <c r="H486" s="174">
        <v>256.38</v>
      </c>
      <c r="I486" s="175"/>
      <c r="L486" s="171"/>
      <c r="M486" s="176"/>
      <c r="T486" s="177"/>
      <c r="AT486" s="172" t="s">
        <v>270</v>
      </c>
      <c r="AU486" s="172" t="s">
        <v>87</v>
      </c>
      <c r="AV486" s="15" t="s">
        <v>103</v>
      </c>
      <c r="AW486" s="15" t="s">
        <v>32</v>
      </c>
      <c r="AX486" s="15" t="s">
        <v>77</v>
      </c>
      <c r="AY486" s="172" t="s">
        <v>262</v>
      </c>
    </row>
    <row r="487" spans="2:51" s="14" customFormat="1" ht="11.25">
      <c r="B487" s="165"/>
      <c r="D487" s="151" t="s">
        <v>270</v>
      </c>
      <c r="E487" s="166" t="s">
        <v>1</v>
      </c>
      <c r="F487" s="167" t="s">
        <v>601</v>
      </c>
      <c r="H487" s="166" t="s">
        <v>1</v>
      </c>
      <c r="I487" s="168"/>
      <c r="L487" s="165"/>
      <c r="M487" s="169"/>
      <c r="T487" s="170"/>
      <c r="AT487" s="166" t="s">
        <v>270</v>
      </c>
      <c r="AU487" s="166" t="s">
        <v>87</v>
      </c>
      <c r="AV487" s="14" t="s">
        <v>85</v>
      </c>
      <c r="AW487" s="14" t="s">
        <v>32</v>
      </c>
      <c r="AX487" s="14" t="s">
        <v>77</v>
      </c>
      <c r="AY487" s="166" t="s">
        <v>262</v>
      </c>
    </row>
    <row r="488" spans="2:51" s="12" customFormat="1" ht="11.25">
      <c r="B488" s="150"/>
      <c r="D488" s="151" t="s">
        <v>270</v>
      </c>
      <c r="E488" s="152" t="s">
        <v>1</v>
      </c>
      <c r="F488" s="153" t="s">
        <v>607</v>
      </c>
      <c r="H488" s="154">
        <v>24.2</v>
      </c>
      <c r="I488" s="155"/>
      <c r="L488" s="150"/>
      <c r="M488" s="156"/>
      <c r="T488" s="157"/>
      <c r="AT488" s="152" t="s">
        <v>270</v>
      </c>
      <c r="AU488" s="152" t="s">
        <v>87</v>
      </c>
      <c r="AV488" s="12" t="s">
        <v>87</v>
      </c>
      <c r="AW488" s="12" t="s">
        <v>32</v>
      </c>
      <c r="AX488" s="12" t="s">
        <v>77</v>
      </c>
      <c r="AY488" s="152" t="s">
        <v>262</v>
      </c>
    </row>
    <row r="489" spans="2:51" s="12" customFormat="1" ht="11.25">
      <c r="B489" s="150"/>
      <c r="D489" s="151" t="s">
        <v>270</v>
      </c>
      <c r="E489" s="152" t="s">
        <v>1</v>
      </c>
      <c r="F489" s="153" t="s">
        <v>608</v>
      </c>
      <c r="H489" s="154">
        <v>91.26</v>
      </c>
      <c r="I489" s="155"/>
      <c r="L489" s="150"/>
      <c r="M489" s="156"/>
      <c r="T489" s="157"/>
      <c r="AT489" s="152" t="s">
        <v>270</v>
      </c>
      <c r="AU489" s="152" t="s">
        <v>87</v>
      </c>
      <c r="AV489" s="12" t="s">
        <v>87</v>
      </c>
      <c r="AW489" s="12" t="s">
        <v>32</v>
      </c>
      <c r="AX489" s="12" t="s">
        <v>77</v>
      </c>
      <c r="AY489" s="152" t="s">
        <v>262</v>
      </c>
    </row>
    <row r="490" spans="2:51" s="12" customFormat="1" ht="11.25">
      <c r="B490" s="150"/>
      <c r="D490" s="151" t="s">
        <v>270</v>
      </c>
      <c r="E490" s="152" t="s">
        <v>1</v>
      </c>
      <c r="F490" s="153" t="s">
        <v>609</v>
      </c>
      <c r="H490" s="154">
        <v>47.45</v>
      </c>
      <c r="I490" s="155"/>
      <c r="L490" s="150"/>
      <c r="M490" s="156"/>
      <c r="T490" s="157"/>
      <c r="AT490" s="152" t="s">
        <v>270</v>
      </c>
      <c r="AU490" s="152" t="s">
        <v>87</v>
      </c>
      <c r="AV490" s="12" t="s">
        <v>87</v>
      </c>
      <c r="AW490" s="12" t="s">
        <v>32</v>
      </c>
      <c r="AX490" s="12" t="s">
        <v>77</v>
      </c>
      <c r="AY490" s="152" t="s">
        <v>262</v>
      </c>
    </row>
    <row r="491" spans="2:51" s="15" customFormat="1" ht="11.25">
      <c r="B491" s="171"/>
      <c r="D491" s="151" t="s">
        <v>270</v>
      </c>
      <c r="E491" s="172" t="s">
        <v>1</v>
      </c>
      <c r="F491" s="173" t="s">
        <v>281</v>
      </c>
      <c r="H491" s="174">
        <v>162.91</v>
      </c>
      <c r="I491" s="175"/>
      <c r="L491" s="171"/>
      <c r="M491" s="176"/>
      <c r="T491" s="177"/>
      <c r="AT491" s="172" t="s">
        <v>270</v>
      </c>
      <c r="AU491" s="172" t="s">
        <v>87</v>
      </c>
      <c r="AV491" s="15" t="s">
        <v>103</v>
      </c>
      <c r="AW491" s="15" t="s">
        <v>32</v>
      </c>
      <c r="AX491" s="15" t="s">
        <v>77</v>
      </c>
      <c r="AY491" s="172" t="s">
        <v>262</v>
      </c>
    </row>
    <row r="492" spans="2:51" s="14" customFormat="1" ht="11.25">
      <c r="B492" s="165"/>
      <c r="D492" s="151" t="s">
        <v>270</v>
      </c>
      <c r="E492" s="166" t="s">
        <v>1</v>
      </c>
      <c r="F492" s="167" t="s">
        <v>610</v>
      </c>
      <c r="H492" s="166" t="s">
        <v>1</v>
      </c>
      <c r="I492" s="168"/>
      <c r="L492" s="165"/>
      <c r="M492" s="169"/>
      <c r="T492" s="170"/>
      <c r="AT492" s="166" t="s">
        <v>270</v>
      </c>
      <c r="AU492" s="166" t="s">
        <v>87</v>
      </c>
      <c r="AV492" s="14" t="s">
        <v>85</v>
      </c>
      <c r="AW492" s="14" t="s">
        <v>32</v>
      </c>
      <c r="AX492" s="14" t="s">
        <v>77</v>
      </c>
      <c r="AY492" s="166" t="s">
        <v>262</v>
      </c>
    </row>
    <row r="493" spans="2:51" s="12" customFormat="1" ht="11.25">
      <c r="B493" s="150"/>
      <c r="D493" s="151" t="s">
        <v>270</v>
      </c>
      <c r="E493" s="152" t="s">
        <v>1</v>
      </c>
      <c r="F493" s="153" t="s">
        <v>611</v>
      </c>
      <c r="H493" s="154">
        <v>60.65</v>
      </c>
      <c r="I493" s="155"/>
      <c r="L493" s="150"/>
      <c r="M493" s="156"/>
      <c r="T493" s="157"/>
      <c r="AT493" s="152" t="s">
        <v>270</v>
      </c>
      <c r="AU493" s="152" t="s">
        <v>87</v>
      </c>
      <c r="AV493" s="12" t="s">
        <v>87</v>
      </c>
      <c r="AW493" s="12" t="s">
        <v>32</v>
      </c>
      <c r="AX493" s="12" t="s">
        <v>77</v>
      </c>
      <c r="AY493" s="152" t="s">
        <v>262</v>
      </c>
    </row>
    <row r="494" spans="2:51" s="12" customFormat="1" ht="11.25">
      <c r="B494" s="150"/>
      <c r="D494" s="151" t="s">
        <v>270</v>
      </c>
      <c r="E494" s="152" t="s">
        <v>1</v>
      </c>
      <c r="F494" s="153" t="s">
        <v>612</v>
      </c>
      <c r="H494" s="154">
        <v>59.55</v>
      </c>
      <c r="I494" s="155"/>
      <c r="L494" s="150"/>
      <c r="M494" s="156"/>
      <c r="T494" s="157"/>
      <c r="AT494" s="152" t="s">
        <v>270</v>
      </c>
      <c r="AU494" s="152" t="s">
        <v>87</v>
      </c>
      <c r="AV494" s="12" t="s">
        <v>87</v>
      </c>
      <c r="AW494" s="12" t="s">
        <v>32</v>
      </c>
      <c r="AX494" s="12" t="s">
        <v>77</v>
      </c>
      <c r="AY494" s="152" t="s">
        <v>262</v>
      </c>
    </row>
    <row r="495" spans="2:51" s="15" customFormat="1" ht="11.25">
      <c r="B495" s="171"/>
      <c r="D495" s="151" t="s">
        <v>270</v>
      </c>
      <c r="E495" s="172" t="s">
        <v>1</v>
      </c>
      <c r="F495" s="173" t="s">
        <v>281</v>
      </c>
      <c r="H495" s="174">
        <v>120.2</v>
      </c>
      <c r="I495" s="175"/>
      <c r="L495" s="171"/>
      <c r="M495" s="176"/>
      <c r="T495" s="177"/>
      <c r="AT495" s="172" t="s">
        <v>270</v>
      </c>
      <c r="AU495" s="172" t="s">
        <v>87</v>
      </c>
      <c r="AV495" s="15" t="s">
        <v>103</v>
      </c>
      <c r="AW495" s="15" t="s">
        <v>32</v>
      </c>
      <c r="AX495" s="15" t="s">
        <v>77</v>
      </c>
      <c r="AY495" s="172" t="s">
        <v>262</v>
      </c>
    </row>
    <row r="496" spans="2:51" s="14" customFormat="1" ht="11.25">
      <c r="B496" s="165"/>
      <c r="D496" s="151" t="s">
        <v>270</v>
      </c>
      <c r="E496" s="166" t="s">
        <v>1</v>
      </c>
      <c r="F496" s="167" t="s">
        <v>610</v>
      </c>
      <c r="H496" s="166" t="s">
        <v>1</v>
      </c>
      <c r="I496" s="168"/>
      <c r="L496" s="165"/>
      <c r="M496" s="169"/>
      <c r="T496" s="170"/>
      <c r="AT496" s="166" t="s">
        <v>270</v>
      </c>
      <c r="AU496" s="166" t="s">
        <v>87</v>
      </c>
      <c r="AV496" s="14" t="s">
        <v>85</v>
      </c>
      <c r="AW496" s="14" t="s">
        <v>32</v>
      </c>
      <c r="AX496" s="14" t="s">
        <v>77</v>
      </c>
      <c r="AY496" s="166" t="s">
        <v>262</v>
      </c>
    </row>
    <row r="497" spans="2:51" s="12" customFormat="1" ht="11.25">
      <c r="B497" s="150"/>
      <c r="D497" s="151" t="s">
        <v>270</v>
      </c>
      <c r="E497" s="152" t="s">
        <v>1</v>
      </c>
      <c r="F497" s="153" t="s">
        <v>613</v>
      </c>
      <c r="H497" s="154">
        <v>37.15</v>
      </c>
      <c r="I497" s="155"/>
      <c r="L497" s="150"/>
      <c r="M497" s="156"/>
      <c r="T497" s="157"/>
      <c r="AT497" s="152" t="s">
        <v>270</v>
      </c>
      <c r="AU497" s="152" t="s">
        <v>87</v>
      </c>
      <c r="AV497" s="12" t="s">
        <v>87</v>
      </c>
      <c r="AW497" s="12" t="s">
        <v>32</v>
      </c>
      <c r="AX497" s="12" t="s">
        <v>77</v>
      </c>
      <c r="AY497" s="152" t="s">
        <v>262</v>
      </c>
    </row>
    <row r="498" spans="2:51" s="12" customFormat="1" ht="11.25">
      <c r="B498" s="150"/>
      <c r="D498" s="151" t="s">
        <v>270</v>
      </c>
      <c r="E498" s="152" t="s">
        <v>1</v>
      </c>
      <c r="F498" s="153" t="s">
        <v>614</v>
      </c>
      <c r="H498" s="154">
        <v>37.64</v>
      </c>
      <c r="I498" s="155"/>
      <c r="L498" s="150"/>
      <c r="M498" s="156"/>
      <c r="T498" s="157"/>
      <c r="AT498" s="152" t="s">
        <v>270</v>
      </c>
      <c r="AU498" s="152" t="s">
        <v>87</v>
      </c>
      <c r="AV498" s="12" t="s">
        <v>87</v>
      </c>
      <c r="AW498" s="12" t="s">
        <v>32</v>
      </c>
      <c r="AX498" s="12" t="s">
        <v>77</v>
      </c>
      <c r="AY498" s="152" t="s">
        <v>262</v>
      </c>
    </row>
    <row r="499" spans="2:51" s="15" customFormat="1" ht="11.25">
      <c r="B499" s="171"/>
      <c r="D499" s="151" t="s">
        <v>270</v>
      </c>
      <c r="E499" s="172" t="s">
        <v>1</v>
      </c>
      <c r="F499" s="173" t="s">
        <v>281</v>
      </c>
      <c r="H499" s="174">
        <v>74.79</v>
      </c>
      <c r="I499" s="175"/>
      <c r="L499" s="171"/>
      <c r="M499" s="176"/>
      <c r="T499" s="177"/>
      <c r="AT499" s="172" t="s">
        <v>270</v>
      </c>
      <c r="AU499" s="172" t="s">
        <v>87</v>
      </c>
      <c r="AV499" s="15" t="s">
        <v>103</v>
      </c>
      <c r="AW499" s="15" t="s">
        <v>32</v>
      </c>
      <c r="AX499" s="15" t="s">
        <v>77</v>
      </c>
      <c r="AY499" s="172" t="s">
        <v>262</v>
      </c>
    </row>
    <row r="500" spans="2:51" s="13" customFormat="1" ht="11.25">
      <c r="B500" s="158"/>
      <c r="D500" s="151" t="s">
        <v>270</v>
      </c>
      <c r="E500" s="159" t="s">
        <v>1</v>
      </c>
      <c r="F500" s="160" t="s">
        <v>273</v>
      </c>
      <c r="H500" s="161">
        <v>740.51</v>
      </c>
      <c r="I500" s="162"/>
      <c r="L500" s="158"/>
      <c r="M500" s="163"/>
      <c r="T500" s="164"/>
      <c r="AT500" s="159" t="s">
        <v>270</v>
      </c>
      <c r="AU500" s="159" t="s">
        <v>87</v>
      </c>
      <c r="AV500" s="13" t="s">
        <v>268</v>
      </c>
      <c r="AW500" s="13" t="s">
        <v>32</v>
      </c>
      <c r="AX500" s="13" t="s">
        <v>85</v>
      </c>
      <c r="AY500" s="159" t="s">
        <v>262</v>
      </c>
    </row>
    <row r="501" spans="2:65" s="1" customFormat="1" ht="37.9" customHeight="1">
      <c r="B501" s="32"/>
      <c r="C501" s="138" t="s">
        <v>615</v>
      </c>
      <c r="D501" s="138" t="s">
        <v>264</v>
      </c>
      <c r="E501" s="139" t="s">
        <v>616</v>
      </c>
      <c r="F501" s="140" t="s">
        <v>617</v>
      </c>
      <c r="G501" s="141" t="s">
        <v>416</v>
      </c>
      <c r="H501" s="142">
        <v>66.48</v>
      </c>
      <c r="I501" s="143"/>
      <c r="J501" s="142">
        <f>ROUND(I501*H501,2)</f>
        <v>0</v>
      </c>
      <c r="K501" s="140" t="s">
        <v>267</v>
      </c>
      <c r="L501" s="32"/>
      <c r="M501" s="144" t="s">
        <v>1</v>
      </c>
      <c r="N501" s="145" t="s">
        <v>42</v>
      </c>
      <c r="P501" s="146">
        <f>O501*H501</f>
        <v>0</v>
      </c>
      <c r="Q501" s="146">
        <v>2E-05</v>
      </c>
      <c r="R501" s="146">
        <f>Q501*H501</f>
        <v>0.0013296000000000002</v>
      </c>
      <c r="S501" s="146">
        <v>0</v>
      </c>
      <c r="T501" s="147">
        <f>S501*H501</f>
        <v>0</v>
      </c>
      <c r="AR501" s="148" t="s">
        <v>268</v>
      </c>
      <c r="AT501" s="148" t="s">
        <v>264</v>
      </c>
      <c r="AU501" s="148" t="s">
        <v>87</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618</v>
      </c>
    </row>
    <row r="502" spans="2:51" s="14" customFormat="1" ht="11.25">
      <c r="B502" s="165"/>
      <c r="D502" s="151" t="s">
        <v>270</v>
      </c>
      <c r="E502" s="166" t="s">
        <v>1</v>
      </c>
      <c r="F502" s="167" t="s">
        <v>556</v>
      </c>
      <c r="H502" s="166" t="s">
        <v>1</v>
      </c>
      <c r="I502" s="168"/>
      <c r="L502" s="165"/>
      <c r="M502" s="169"/>
      <c r="T502" s="170"/>
      <c r="AT502" s="166" t="s">
        <v>270</v>
      </c>
      <c r="AU502" s="166" t="s">
        <v>87</v>
      </c>
      <c r="AV502" s="14" t="s">
        <v>85</v>
      </c>
      <c r="AW502" s="14" t="s">
        <v>32</v>
      </c>
      <c r="AX502" s="14" t="s">
        <v>77</v>
      </c>
      <c r="AY502" s="166" t="s">
        <v>262</v>
      </c>
    </row>
    <row r="503" spans="2:51" s="12" customFormat="1" ht="11.25">
      <c r="B503" s="150"/>
      <c r="D503" s="151" t="s">
        <v>270</v>
      </c>
      <c r="E503" s="152" t="s">
        <v>1</v>
      </c>
      <c r="F503" s="153" t="s">
        <v>619</v>
      </c>
      <c r="H503" s="154">
        <v>66.48</v>
      </c>
      <c r="I503" s="155"/>
      <c r="L503" s="150"/>
      <c r="M503" s="156"/>
      <c r="T503" s="157"/>
      <c r="AT503" s="152" t="s">
        <v>270</v>
      </c>
      <c r="AU503" s="152" t="s">
        <v>87</v>
      </c>
      <c r="AV503" s="12" t="s">
        <v>87</v>
      </c>
      <c r="AW503" s="12" t="s">
        <v>32</v>
      </c>
      <c r="AX503" s="12" t="s">
        <v>77</v>
      </c>
      <c r="AY503" s="152" t="s">
        <v>262</v>
      </c>
    </row>
    <row r="504" spans="2:51" s="15" customFormat="1" ht="11.25">
      <c r="B504" s="171"/>
      <c r="D504" s="151" t="s">
        <v>270</v>
      </c>
      <c r="E504" s="172" t="s">
        <v>1</v>
      </c>
      <c r="F504" s="173" t="s">
        <v>281</v>
      </c>
      <c r="H504" s="174">
        <v>66.48</v>
      </c>
      <c r="I504" s="175"/>
      <c r="L504" s="171"/>
      <c r="M504" s="176"/>
      <c r="T504" s="177"/>
      <c r="AT504" s="172" t="s">
        <v>270</v>
      </c>
      <c r="AU504" s="172" t="s">
        <v>87</v>
      </c>
      <c r="AV504" s="15" t="s">
        <v>103</v>
      </c>
      <c r="AW504" s="15" t="s">
        <v>32</v>
      </c>
      <c r="AX504" s="15" t="s">
        <v>77</v>
      </c>
      <c r="AY504" s="172" t="s">
        <v>262</v>
      </c>
    </row>
    <row r="505" spans="2:51" s="13" customFormat="1" ht="11.25">
      <c r="B505" s="158"/>
      <c r="D505" s="151" t="s">
        <v>270</v>
      </c>
      <c r="E505" s="159" t="s">
        <v>1</v>
      </c>
      <c r="F505" s="160" t="s">
        <v>273</v>
      </c>
      <c r="H505" s="161">
        <v>66.48</v>
      </c>
      <c r="I505" s="162"/>
      <c r="L505" s="158"/>
      <c r="M505" s="163"/>
      <c r="T505" s="164"/>
      <c r="AT505" s="159" t="s">
        <v>270</v>
      </c>
      <c r="AU505" s="159" t="s">
        <v>87</v>
      </c>
      <c r="AV505" s="13" t="s">
        <v>268</v>
      </c>
      <c r="AW505" s="13" t="s">
        <v>32</v>
      </c>
      <c r="AX505" s="13" t="s">
        <v>85</v>
      </c>
      <c r="AY505" s="159" t="s">
        <v>262</v>
      </c>
    </row>
    <row r="506" spans="2:65" s="1" customFormat="1" ht="24.2" customHeight="1">
      <c r="B506" s="32"/>
      <c r="C506" s="138" t="s">
        <v>620</v>
      </c>
      <c r="D506" s="138" t="s">
        <v>264</v>
      </c>
      <c r="E506" s="139" t="s">
        <v>621</v>
      </c>
      <c r="F506" s="140" t="s">
        <v>622</v>
      </c>
      <c r="G506" s="141" t="s">
        <v>416</v>
      </c>
      <c r="H506" s="142">
        <v>77.45</v>
      </c>
      <c r="I506" s="143"/>
      <c r="J506" s="142">
        <f>ROUND(I506*H506,2)</f>
        <v>0</v>
      </c>
      <c r="K506" s="140" t="s">
        <v>1</v>
      </c>
      <c r="L506" s="32"/>
      <c r="M506" s="144" t="s">
        <v>1</v>
      </c>
      <c r="N506" s="145" t="s">
        <v>42</v>
      </c>
      <c r="P506" s="146">
        <f>O506*H506</f>
        <v>0</v>
      </c>
      <c r="Q506" s="146">
        <v>8E-05</v>
      </c>
      <c r="R506" s="146">
        <f>Q506*H506</f>
        <v>0.006196000000000001</v>
      </c>
      <c r="S506" s="146">
        <v>0</v>
      </c>
      <c r="T506" s="147">
        <f>S506*H506</f>
        <v>0</v>
      </c>
      <c r="AR506" s="148" t="s">
        <v>268</v>
      </c>
      <c r="AT506" s="148" t="s">
        <v>264</v>
      </c>
      <c r="AU506" s="148" t="s">
        <v>87</v>
      </c>
      <c r="AY506" s="17" t="s">
        <v>262</v>
      </c>
      <c r="BE506" s="149">
        <f>IF(N506="základní",J506,0)</f>
        <v>0</v>
      </c>
      <c r="BF506" s="149">
        <f>IF(N506="snížená",J506,0)</f>
        <v>0</v>
      </c>
      <c r="BG506" s="149">
        <f>IF(N506="zákl. přenesená",J506,0)</f>
        <v>0</v>
      </c>
      <c r="BH506" s="149">
        <f>IF(N506="sníž. přenesená",J506,0)</f>
        <v>0</v>
      </c>
      <c r="BI506" s="149">
        <f>IF(N506="nulová",J506,0)</f>
        <v>0</v>
      </c>
      <c r="BJ506" s="17" t="s">
        <v>85</v>
      </c>
      <c r="BK506" s="149">
        <f>ROUND(I506*H506,2)</f>
        <v>0</v>
      </c>
      <c r="BL506" s="17" t="s">
        <v>268</v>
      </c>
      <c r="BM506" s="148" t="s">
        <v>623</v>
      </c>
    </row>
    <row r="507" spans="2:51" s="12" customFormat="1" ht="11.25">
      <c r="B507" s="150"/>
      <c r="D507" s="151" t="s">
        <v>270</v>
      </c>
      <c r="E507" s="152" t="s">
        <v>1</v>
      </c>
      <c r="F507" s="153" t="s">
        <v>624</v>
      </c>
      <c r="H507" s="154">
        <v>10.93</v>
      </c>
      <c r="I507" s="155"/>
      <c r="L507" s="150"/>
      <c r="M507" s="156"/>
      <c r="T507" s="157"/>
      <c r="AT507" s="152" t="s">
        <v>270</v>
      </c>
      <c r="AU507" s="152" t="s">
        <v>87</v>
      </c>
      <c r="AV507" s="12" t="s">
        <v>87</v>
      </c>
      <c r="AW507" s="12" t="s">
        <v>32</v>
      </c>
      <c r="AX507" s="12" t="s">
        <v>77</v>
      </c>
      <c r="AY507" s="152" t="s">
        <v>262</v>
      </c>
    </row>
    <row r="508" spans="2:51" s="12" customFormat="1" ht="11.25">
      <c r="B508" s="150"/>
      <c r="D508" s="151" t="s">
        <v>270</v>
      </c>
      <c r="E508" s="152" t="s">
        <v>1</v>
      </c>
      <c r="F508" s="153" t="s">
        <v>625</v>
      </c>
      <c r="H508" s="154">
        <v>13.84</v>
      </c>
      <c r="I508" s="155"/>
      <c r="L508" s="150"/>
      <c r="M508" s="156"/>
      <c r="T508" s="157"/>
      <c r="AT508" s="152" t="s">
        <v>270</v>
      </c>
      <c r="AU508" s="152" t="s">
        <v>87</v>
      </c>
      <c r="AV508" s="12" t="s">
        <v>87</v>
      </c>
      <c r="AW508" s="12" t="s">
        <v>32</v>
      </c>
      <c r="AX508" s="12" t="s">
        <v>77</v>
      </c>
      <c r="AY508" s="152" t="s">
        <v>262</v>
      </c>
    </row>
    <row r="509" spans="2:51" s="12" customFormat="1" ht="11.25">
      <c r="B509" s="150"/>
      <c r="D509" s="151" t="s">
        <v>270</v>
      </c>
      <c r="E509" s="152" t="s">
        <v>1</v>
      </c>
      <c r="F509" s="153" t="s">
        <v>626</v>
      </c>
      <c r="H509" s="154">
        <v>15.34</v>
      </c>
      <c r="I509" s="155"/>
      <c r="L509" s="150"/>
      <c r="M509" s="156"/>
      <c r="T509" s="157"/>
      <c r="AT509" s="152" t="s">
        <v>270</v>
      </c>
      <c r="AU509" s="152" t="s">
        <v>87</v>
      </c>
      <c r="AV509" s="12" t="s">
        <v>87</v>
      </c>
      <c r="AW509" s="12" t="s">
        <v>32</v>
      </c>
      <c r="AX509" s="12" t="s">
        <v>77</v>
      </c>
      <c r="AY509" s="152" t="s">
        <v>262</v>
      </c>
    </row>
    <row r="510" spans="2:51" s="12" customFormat="1" ht="11.25">
      <c r="B510" s="150"/>
      <c r="D510" s="151" t="s">
        <v>270</v>
      </c>
      <c r="E510" s="152" t="s">
        <v>1</v>
      </c>
      <c r="F510" s="153" t="s">
        <v>627</v>
      </c>
      <c r="H510" s="154">
        <v>15.34</v>
      </c>
      <c r="I510" s="155"/>
      <c r="L510" s="150"/>
      <c r="M510" s="156"/>
      <c r="T510" s="157"/>
      <c r="AT510" s="152" t="s">
        <v>270</v>
      </c>
      <c r="AU510" s="152" t="s">
        <v>87</v>
      </c>
      <c r="AV510" s="12" t="s">
        <v>87</v>
      </c>
      <c r="AW510" s="12" t="s">
        <v>32</v>
      </c>
      <c r="AX510" s="12" t="s">
        <v>77</v>
      </c>
      <c r="AY510" s="152" t="s">
        <v>262</v>
      </c>
    </row>
    <row r="511" spans="2:51" s="15" customFormat="1" ht="11.25">
      <c r="B511" s="171"/>
      <c r="D511" s="151" t="s">
        <v>270</v>
      </c>
      <c r="E511" s="172" t="s">
        <v>1</v>
      </c>
      <c r="F511" s="173" t="s">
        <v>281</v>
      </c>
      <c r="H511" s="174">
        <v>55.45</v>
      </c>
      <c r="I511" s="175"/>
      <c r="L511" s="171"/>
      <c r="M511" s="176"/>
      <c r="T511" s="177"/>
      <c r="AT511" s="172" t="s">
        <v>270</v>
      </c>
      <c r="AU511" s="172" t="s">
        <v>87</v>
      </c>
      <c r="AV511" s="15" t="s">
        <v>103</v>
      </c>
      <c r="AW511" s="15" t="s">
        <v>32</v>
      </c>
      <c r="AX511" s="15" t="s">
        <v>77</v>
      </c>
      <c r="AY511" s="172" t="s">
        <v>262</v>
      </c>
    </row>
    <row r="512" spans="2:51" s="12" customFormat="1" ht="11.25">
      <c r="B512" s="150"/>
      <c r="D512" s="151" t="s">
        <v>270</v>
      </c>
      <c r="E512" s="152" t="s">
        <v>1</v>
      </c>
      <c r="F512" s="153" t="s">
        <v>628</v>
      </c>
      <c r="H512" s="154">
        <v>3.88</v>
      </c>
      <c r="I512" s="155"/>
      <c r="L512" s="150"/>
      <c r="M512" s="156"/>
      <c r="T512" s="157"/>
      <c r="AT512" s="152" t="s">
        <v>270</v>
      </c>
      <c r="AU512" s="152" t="s">
        <v>87</v>
      </c>
      <c r="AV512" s="12" t="s">
        <v>87</v>
      </c>
      <c r="AW512" s="12" t="s">
        <v>32</v>
      </c>
      <c r="AX512" s="12" t="s">
        <v>77</v>
      </c>
      <c r="AY512" s="152" t="s">
        <v>262</v>
      </c>
    </row>
    <row r="513" spans="2:51" s="12" customFormat="1" ht="11.25">
      <c r="B513" s="150"/>
      <c r="D513" s="151" t="s">
        <v>270</v>
      </c>
      <c r="E513" s="152" t="s">
        <v>1</v>
      </c>
      <c r="F513" s="153" t="s">
        <v>629</v>
      </c>
      <c r="H513" s="154">
        <v>7.76</v>
      </c>
      <c r="I513" s="155"/>
      <c r="L513" s="150"/>
      <c r="M513" s="156"/>
      <c r="T513" s="157"/>
      <c r="AT513" s="152" t="s">
        <v>270</v>
      </c>
      <c r="AU513" s="152" t="s">
        <v>87</v>
      </c>
      <c r="AV513" s="12" t="s">
        <v>87</v>
      </c>
      <c r="AW513" s="12" t="s">
        <v>32</v>
      </c>
      <c r="AX513" s="12" t="s">
        <v>77</v>
      </c>
      <c r="AY513" s="152" t="s">
        <v>262</v>
      </c>
    </row>
    <row r="514" spans="2:51" s="12" customFormat="1" ht="11.25">
      <c r="B514" s="150"/>
      <c r="D514" s="151" t="s">
        <v>270</v>
      </c>
      <c r="E514" s="152" t="s">
        <v>1</v>
      </c>
      <c r="F514" s="153" t="s">
        <v>630</v>
      </c>
      <c r="H514" s="154">
        <v>10.36</v>
      </c>
      <c r="I514" s="155"/>
      <c r="L514" s="150"/>
      <c r="M514" s="156"/>
      <c r="T514" s="157"/>
      <c r="AT514" s="152" t="s">
        <v>270</v>
      </c>
      <c r="AU514" s="152" t="s">
        <v>87</v>
      </c>
      <c r="AV514" s="12" t="s">
        <v>87</v>
      </c>
      <c r="AW514" s="12" t="s">
        <v>32</v>
      </c>
      <c r="AX514" s="12" t="s">
        <v>77</v>
      </c>
      <c r="AY514" s="152" t="s">
        <v>262</v>
      </c>
    </row>
    <row r="515" spans="2:51" s="15" customFormat="1" ht="11.25">
      <c r="B515" s="171"/>
      <c r="D515" s="151" t="s">
        <v>270</v>
      </c>
      <c r="E515" s="172" t="s">
        <v>1</v>
      </c>
      <c r="F515" s="173" t="s">
        <v>281</v>
      </c>
      <c r="H515" s="174">
        <v>22</v>
      </c>
      <c r="I515" s="175"/>
      <c r="L515" s="171"/>
      <c r="M515" s="176"/>
      <c r="T515" s="177"/>
      <c r="AT515" s="172" t="s">
        <v>270</v>
      </c>
      <c r="AU515" s="172" t="s">
        <v>87</v>
      </c>
      <c r="AV515" s="15" t="s">
        <v>103</v>
      </c>
      <c r="AW515" s="15" t="s">
        <v>32</v>
      </c>
      <c r="AX515" s="15" t="s">
        <v>77</v>
      </c>
      <c r="AY515" s="172" t="s">
        <v>262</v>
      </c>
    </row>
    <row r="516" spans="2:51" s="13" customFormat="1" ht="11.25">
      <c r="B516" s="158"/>
      <c r="D516" s="151" t="s">
        <v>270</v>
      </c>
      <c r="E516" s="159" t="s">
        <v>1</v>
      </c>
      <c r="F516" s="160" t="s">
        <v>273</v>
      </c>
      <c r="H516" s="161">
        <v>77.45</v>
      </c>
      <c r="I516" s="162"/>
      <c r="L516" s="158"/>
      <c r="M516" s="163"/>
      <c r="T516" s="164"/>
      <c r="AT516" s="159" t="s">
        <v>270</v>
      </c>
      <c r="AU516" s="159" t="s">
        <v>87</v>
      </c>
      <c r="AV516" s="13" t="s">
        <v>268</v>
      </c>
      <c r="AW516" s="13" t="s">
        <v>32</v>
      </c>
      <c r="AX516" s="13" t="s">
        <v>85</v>
      </c>
      <c r="AY516" s="159" t="s">
        <v>262</v>
      </c>
    </row>
    <row r="517" spans="2:65" s="1" customFormat="1" ht="24.2" customHeight="1">
      <c r="B517" s="32"/>
      <c r="C517" s="138" t="s">
        <v>631</v>
      </c>
      <c r="D517" s="138" t="s">
        <v>264</v>
      </c>
      <c r="E517" s="139" t="s">
        <v>632</v>
      </c>
      <c r="F517" s="140" t="s">
        <v>633</v>
      </c>
      <c r="G517" s="141" t="s">
        <v>416</v>
      </c>
      <c r="H517" s="142">
        <v>861.41</v>
      </c>
      <c r="I517" s="143"/>
      <c r="J517" s="142">
        <f>ROUND(I517*H517,2)</f>
        <v>0</v>
      </c>
      <c r="K517" s="140" t="s">
        <v>267</v>
      </c>
      <c r="L517" s="32"/>
      <c r="M517" s="144" t="s">
        <v>1</v>
      </c>
      <c r="N517" s="145" t="s">
        <v>42</v>
      </c>
      <c r="P517" s="146">
        <f>O517*H517</f>
        <v>0</v>
      </c>
      <c r="Q517" s="146">
        <v>8E-05</v>
      </c>
      <c r="R517" s="146">
        <f>Q517*H517</f>
        <v>0.0689128</v>
      </c>
      <c r="S517" s="146">
        <v>0</v>
      </c>
      <c r="T517" s="147">
        <f>S517*H517</f>
        <v>0</v>
      </c>
      <c r="AR517" s="148" t="s">
        <v>268</v>
      </c>
      <c r="AT517" s="148" t="s">
        <v>264</v>
      </c>
      <c r="AU517" s="148" t="s">
        <v>87</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634</v>
      </c>
    </row>
    <row r="518" spans="2:51" s="14" customFormat="1" ht="11.25">
      <c r="B518" s="165"/>
      <c r="D518" s="151" t="s">
        <v>270</v>
      </c>
      <c r="E518" s="166" t="s">
        <v>1</v>
      </c>
      <c r="F518" s="167" t="s">
        <v>601</v>
      </c>
      <c r="H518" s="166" t="s">
        <v>1</v>
      </c>
      <c r="I518" s="168"/>
      <c r="L518" s="165"/>
      <c r="M518" s="169"/>
      <c r="T518" s="170"/>
      <c r="AT518" s="166" t="s">
        <v>270</v>
      </c>
      <c r="AU518" s="166" t="s">
        <v>87</v>
      </c>
      <c r="AV518" s="14" t="s">
        <v>85</v>
      </c>
      <c r="AW518" s="14" t="s">
        <v>32</v>
      </c>
      <c r="AX518" s="14" t="s">
        <v>77</v>
      </c>
      <c r="AY518" s="166" t="s">
        <v>262</v>
      </c>
    </row>
    <row r="519" spans="2:51" s="12" customFormat="1" ht="11.25">
      <c r="B519" s="150"/>
      <c r="D519" s="151" t="s">
        <v>270</v>
      </c>
      <c r="E519" s="152" t="s">
        <v>1</v>
      </c>
      <c r="F519" s="153" t="s">
        <v>602</v>
      </c>
      <c r="H519" s="154">
        <v>38.52</v>
      </c>
      <c r="I519" s="155"/>
      <c r="L519" s="150"/>
      <c r="M519" s="156"/>
      <c r="T519" s="157"/>
      <c r="AT519" s="152" t="s">
        <v>270</v>
      </c>
      <c r="AU519" s="152" t="s">
        <v>87</v>
      </c>
      <c r="AV519" s="12" t="s">
        <v>87</v>
      </c>
      <c r="AW519" s="12" t="s">
        <v>32</v>
      </c>
      <c r="AX519" s="12" t="s">
        <v>77</v>
      </c>
      <c r="AY519" s="152" t="s">
        <v>262</v>
      </c>
    </row>
    <row r="520" spans="2:51" s="12" customFormat="1" ht="22.5">
      <c r="B520" s="150"/>
      <c r="D520" s="151" t="s">
        <v>270</v>
      </c>
      <c r="E520" s="152" t="s">
        <v>1</v>
      </c>
      <c r="F520" s="153" t="s">
        <v>603</v>
      </c>
      <c r="H520" s="154">
        <v>69.76</v>
      </c>
      <c r="I520" s="155"/>
      <c r="L520" s="150"/>
      <c r="M520" s="156"/>
      <c r="T520" s="157"/>
      <c r="AT520" s="152" t="s">
        <v>270</v>
      </c>
      <c r="AU520" s="152" t="s">
        <v>87</v>
      </c>
      <c r="AV520" s="12" t="s">
        <v>87</v>
      </c>
      <c r="AW520" s="12" t="s">
        <v>32</v>
      </c>
      <c r="AX520" s="12" t="s">
        <v>77</v>
      </c>
      <c r="AY520" s="152" t="s">
        <v>262</v>
      </c>
    </row>
    <row r="521" spans="2:51" s="12" customFormat="1" ht="11.25">
      <c r="B521" s="150"/>
      <c r="D521" s="151" t="s">
        <v>270</v>
      </c>
      <c r="E521" s="152" t="s">
        <v>1</v>
      </c>
      <c r="F521" s="153" t="s">
        <v>604</v>
      </c>
      <c r="H521" s="154">
        <v>17.95</v>
      </c>
      <c r="I521" s="155"/>
      <c r="L521" s="150"/>
      <c r="M521" s="156"/>
      <c r="T521" s="157"/>
      <c r="AT521" s="152" t="s">
        <v>270</v>
      </c>
      <c r="AU521" s="152" t="s">
        <v>87</v>
      </c>
      <c r="AV521" s="12" t="s">
        <v>87</v>
      </c>
      <c r="AW521" s="12" t="s">
        <v>32</v>
      </c>
      <c r="AX521" s="12" t="s">
        <v>77</v>
      </c>
      <c r="AY521" s="152" t="s">
        <v>262</v>
      </c>
    </row>
    <row r="522" spans="2:51" s="15" customFormat="1" ht="11.25">
      <c r="B522" s="171"/>
      <c r="D522" s="151" t="s">
        <v>270</v>
      </c>
      <c r="E522" s="172" t="s">
        <v>1</v>
      </c>
      <c r="F522" s="173" t="s">
        <v>281</v>
      </c>
      <c r="H522" s="174">
        <v>126.23</v>
      </c>
      <c r="I522" s="175"/>
      <c r="L522" s="171"/>
      <c r="M522" s="176"/>
      <c r="T522" s="177"/>
      <c r="AT522" s="172" t="s">
        <v>270</v>
      </c>
      <c r="AU522" s="172" t="s">
        <v>87</v>
      </c>
      <c r="AV522" s="15" t="s">
        <v>103</v>
      </c>
      <c r="AW522" s="15" t="s">
        <v>32</v>
      </c>
      <c r="AX522" s="15" t="s">
        <v>77</v>
      </c>
      <c r="AY522" s="172" t="s">
        <v>262</v>
      </c>
    </row>
    <row r="523" spans="2:51" s="14" customFormat="1" ht="11.25">
      <c r="B523" s="165"/>
      <c r="D523" s="151" t="s">
        <v>270</v>
      </c>
      <c r="E523" s="166" t="s">
        <v>1</v>
      </c>
      <c r="F523" s="167" t="s">
        <v>601</v>
      </c>
      <c r="H523" s="166" t="s">
        <v>1</v>
      </c>
      <c r="I523" s="168"/>
      <c r="L523" s="165"/>
      <c r="M523" s="169"/>
      <c r="T523" s="170"/>
      <c r="AT523" s="166" t="s">
        <v>270</v>
      </c>
      <c r="AU523" s="166" t="s">
        <v>87</v>
      </c>
      <c r="AV523" s="14" t="s">
        <v>85</v>
      </c>
      <c r="AW523" s="14" t="s">
        <v>32</v>
      </c>
      <c r="AX523" s="14" t="s">
        <v>77</v>
      </c>
      <c r="AY523" s="166" t="s">
        <v>262</v>
      </c>
    </row>
    <row r="524" spans="2:51" s="12" customFormat="1" ht="11.25">
      <c r="B524" s="150"/>
      <c r="D524" s="151" t="s">
        <v>270</v>
      </c>
      <c r="E524" s="152" t="s">
        <v>1</v>
      </c>
      <c r="F524" s="153" t="s">
        <v>605</v>
      </c>
      <c r="H524" s="154">
        <v>73.68</v>
      </c>
      <c r="I524" s="155"/>
      <c r="L524" s="150"/>
      <c r="M524" s="156"/>
      <c r="T524" s="157"/>
      <c r="AT524" s="152" t="s">
        <v>270</v>
      </c>
      <c r="AU524" s="152" t="s">
        <v>87</v>
      </c>
      <c r="AV524" s="12" t="s">
        <v>87</v>
      </c>
      <c r="AW524" s="12" t="s">
        <v>32</v>
      </c>
      <c r="AX524" s="12" t="s">
        <v>77</v>
      </c>
      <c r="AY524" s="152" t="s">
        <v>262</v>
      </c>
    </row>
    <row r="525" spans="2:51" s="12" customFormat="1" ht="11.25">
      <c r="B525" s="150"/>
      <c r="D525" s="151" t="s">
        <v>270</v>
      </c>
      <c r="E525" s="152" t="s">
        <v>1</v>
      </c>
      <c r="F525" s="153" t="s">
        <v>606</v>
      </c>
      <c r="H525" s="154">
        <v>182.7</v>
      </c>
      <c r="I525" s="155"/>
      <c r="L525" s="150"/>
      <c r="M525" s="156"/>
      <c r="T525" s="157"/>
      <c r="AT525" s="152" t="s">
        <v>270</v>
      </c>
      <c r="AU525" s="152" t="s">
        <v>87</v>
      </c>
      <c r="AV525" s="12" t="s">
        <v>87</v>
      </c>
      <c r="AW525" s="12" t="s">
        <v>32</v>
      </c>
      <c r="AX525" s="12" t="s">
        <v>77</v>
      </c>
      <c r="AY525" s="152" t="s">
        <v>262</v>
      </c>
    </row>
    <row r="526" spans="2:51" s="15" customFormat="1" ht="11.25">
      <c r="B526" s="171"/>
      <c r="D526" s="151" t="s">
        <v>270</v>
      </c>
      <c r="E526" s="172" t="s">
        <v>1</v>
      </c>
      <c r="F526" s="173" t="s">
        <v>281</v>
      </c>
      <c r="H526" s="174">
        <v>256.38</v>
      </c>
      <c r="I526" s="175"/>
      <c r="L526" s="171"/>
      <c r="M526" s="176"/>
      <c r="T526" s="177"/>
      <c r="AT526" s="172" t="s">
        <v>270</v>
      </c>
      <c r="AU526" s="172" t="s">
        <v>87</v>
      </c>
      <c r="AV526" s="15" t="s">
        <v>103</v>
      </c>
      <c r="AW526" s="15" t="s">
        <v>32</v>
      </c>
      <c r="AX526" s="15" t="s">
        <v>77</v>
      </c>
      <c r="AY526" s="172" t="s">
        <v>262</v>
      </c>
    </row>
    <row r="527" spans="2:51" s="14" customFormat="1" ht="11.25">
      <c r="B527" s="165"/>
      <c r="D527" s="151" t="s">
        <v>270</v>
      </c>
      <c r="E527" s="166" t="s">
        <v>1</v>
      </c>
      <c r="F527" s="167" t="s">
        <v>601</v>
      </c>
      <c r="H527" s="166" t="s">
        <v>1</v>
      </c>
      <c r="I527" s="168"/>
      <c r="L527" s="165"/>
      <c r="M527" s="169"/>
      <c r="T527" s="170"/>
      <c r="AT527" s="166" t="s">
        <v>270</v>
      </c>
      <c r="AU527" s="166" t="s">
        <v>87</v>
      </c>
      <c r="AV527" s="14" t="s">
        <v>85</v>
      </c>
      <c r="AW527" s="14" t="s">
        <v>32</v>
      </c>
      <c r="AX527" s="14" t="s">
        <v>77</v>
      </c>
      <c r="AY527" s="166" t="s">
        <v>262</v>
      </c>
    </row>
    <row r="528" spans="2:51" s="12" customFormat="1" ht="11.25">
      <c r="B528" s="150"/>
      <c r="D528" s="151" t="s">
        <v>270</v>
      </c>
      <c r="E528" s="152" t="s">
        <v>1</v>
      </c>
      <c r="F528" s="153" t="s">
        <v>607</v>
      </c>
      <c r="H528" s="154">
        <v>24.2</v>
      </c>
      <c r="I528" s="155"/>
      <c r="L528" s="150"/>
      <c r="M528" s="156"/>
      <c r="T528" s="157"/>
      <c r="AT528" s="152" t="s">
        <v>270</v>
      </c>
      <c r="AU528" s="152" t="s">
        <v>87</v>
      </c>
      <c r="AV528" s="12" t="s">
        <v>87</v>
      </c>
      <c r="AW528" s="12" t="s">
        <v>32</v>
      </c>
      <c r="AX528" s="12" t="s">
        <v>77</v>
      </c>
      <c r="AY528" s="152" t="s">
        <v>262</v>
      </c>
    </row>
    <row r="529" spans="2:51" s="12" customFormat="1" ht="11.25">
      <c r="B529" s="150"/>
      <c r="D529" s="151" t="s">
        <v>270</v>
      </c>
      <c r="E529" s="152" t="s">
        <v>1</v>
      </c>
      <c r="F529" s="153" t="s">
        <v>608</v>
      </c>
      <c r="H529" s="154">
        <v>91.26</v>
      </c>
      <c r="I529" s="155"/>
      <c r="L529" s="150"/>
      <c r="M529" s="156"/>
      <c r="T529" s="157"/>
      <c r="AT529" s="152" t="s">
        <v>270</v>
      </c>
      <c r="AU529" s="152" t="s">
        <v>87</v>
      </c>
      <c r="AV529" s="12" t="s">
        <v>87</v>
      </c>
      <c r="AW529" s="12" t="s">
        <v>32</v>
      </c>
      <c r="AX529" s="12" t="s">
        <v>77</v>
      </c>
      <c r="AY529" s="152" t="s">
        <v>262</v>
      </c>
    </row>
    <row r="530" spans="2:51" s="12" customFormat="1" ht="11.25">
      <c r="B530" s="150"/>
      <c r="D530" s="151" t="s">
        <v>270</v>
      </c>
      <c r="E530" s="152" t="s">
        <v>1</v>
      </c>
      <c r="F530" s="153" t="s">
        <v>609</v>
      </c>
      <c r="H530" s="154">
        <v>47.45</v>
      </c>
      <c r="I530" s="155"/>
      <c r="L530" s="150"/>
      <c r="M530" s="156"/>
      <c r="T530" s="157"/>
      <c r="AT530" s="152" t="s">
        <v>270</v>
      </c>
      <c r="AU530" s="152" t="s">
        <v>87</v>
      </c>
      <c r="AV530" s="12" t="s">
        <v>87</v>
      </c>
      <c r="AW530" s="12" t="s">
        <v>32</v>
      </c>
      <c r="AX530" s="12" t="s">
        <v>77</v>
      </c>
      <c r="AY530" s="152" t="s">
        <v>262</v>
      </c>
    </row>
    <row r="531" spans="2:51" s="15" customFormat="1" ht="11.25">
      <c r="B531" s="171"/>
      <c r="D531" s="151" t="s">
        <v>270</v>
      </c>
      <c r="E531" s="172" t="s">
        <v>1</v>
      </c>
      <c r="F531" s="173" t="s">
        <v>281</v>
      </c>
      <c r="H531" s="174">
        <v>162.91</v>
      </c>
      <c r="I531" s="175"/>
      <c r="L531" s="171"/>
      <c r="M531" s="176"/>
      <c r="T531" s="177"/>
      <c r="AT531" s="172" t="s">
        <v>270</v>
      </c>
      <c r="AU531" s="172" t="s">
        <v>87</v>
      </c>
      <c r="AV531" s="15" t="s">
        <v>103</v>
      </c>
      <c r="AW531" s="15" t="s">
        <v>32</v>
      </c>
      <c r="AX531" s="15" t="s">
        <v>77</v>
      </c>
      <c r="AY531" s="172" t="s">
        <v>262</v>
      </c>
    </row>
    <row r="532" spans="2:51" s="14" customFormat="1" ht="11.25">
      <c r="B532" s="165"/>
      <c r="D532" s="151" t="s">
        <v>270</v>
      </c>
      <c r="E532" s="166" t="s">
        <v>1</v>
      </c>
      <c r="F532" s="167" t="s">
        <v>610</v>
      </c>
      <c r="H532" s="166" t="s">
        <v>1</v>
      </c>
      <c r="I532" s="168"/>
      <c r="L532" s="165"/>
      <c r="M532" s="169"/>
      <c r="T532" s="170"/>
      <c r="AT532" s="166" t="s">
        <v>270</v>
      </c>
      <c r="AU532" s="166" t="s">
        <v>87</v>
      </c>
      <c r="AV532" s="14" t="s">
        <v>85</v>
      </c>
      <c r="AW532" s="14" t="s">
        <v>32</v>
      </c>
      <c r="AX532" s="14" t="s">
        <v>77</v>
      </c>
      <c r="AY532" s="166" t="s">
        <v>262</v>
      </c>
    </row>
    <row r="533" spans="2:51" s="12" customFormat="1" ht="11.25">
      <c r="B533" s="150"/>
      <c r="D533" s="151" t="s">
        <v>270</v>
      </c>
      <c r="E533" s="152" t="s">
        <v>1</v>
      </c>
      <c r="F533" s="153" t="s">
        <v>611</v>
      </c>
      <c r="H533" s="154">
        <v>60.65</v>
      </c>
      <c r="I533" s="155"/>
      <c r="L533" s="150"/>
      <c r="M533" s="156"/>
      <c r="T533" s="157"/>
      <c r="AT533" s="152" t="s">
        <v>270</v>
      </c>
      <c r="AU533" s="152" t="s">
        <v>87</v>
      </c>
      <c r="AV533" s="12" t="s">
        <v>87</v>
      </c>
      <c r="AW533" s="12" t="s">
        <v>32</v>
      </c>
      <c r="AX533" s="12" t="s">
        <v>77</v>
      </c>
      <c r="AY533" s="152" t="s">
        <v>262</v>
      </c>
    </row>
    <row r="534" spans="2:51" s="12" customFormat="1" ht="11.25">
      <c r="B534" s="150"/>
      <c r="D534" s="151" t="s">
        <v>270</v>
      </c>
      <c r="E534" s="152" t="s">
        <v>1</v>
      </c>
      <c r="F534" s="153" t="s">
        <v>612</v>
      </c>
      <c r="H534" s="154">
        <v>59.55</v>
      </c>
      <c r="I534" s="155"/>
      <c r="L534" s="150"/>
      <c r="M534" s="156"/>
      <c r="T534" s="157"/>
      <c r="AT534" s="152" t="s">
        <v>270</v>
      </c>
      <c r="AU534" s="152" t="s">
        <v>87</v>
      </c>
      <c r="AV534" s="12" t="s">
        <v>87</v>
      </c>
      <c r="AW534" s="12" t="s">
        <v>32</v>
      </c>
      <c r="AX534" s="12" t="s">
        <v>77</v>
      </c>
      <c r="AY534" s="152" t="s">
        <v>262</v>
      </c>
    </row>
    <row r="535" spans="2:51" s="15" customFormat="1" ht="11.25">
      <c r="B535" s="171"/>
      <c r="D535" s="151" t="s">
        <v>270</v>
      </c>
      <c r="E535" s="172" t="s">
        <v>1</v>
      </c>
      <c r="F535" s="173" t="s">
        <v>281</v>
      </c>
      <c r="H535" s="174">
        <v>120.2</v>
      </c>
      <c r="I535" s="175"/>
      <c r="L535" s="171"/>
      <c r="M535" s="176"/>
      <c r="T535" s="177"/>
      <c r="AT535" s="172" t="s">
        <v>270</v>
      </c>
      <c r="AU535" s="172" t="s">
        <v>87</v>
      </c>
      <c r="AV535" s="15" t="s">
        <v>103</v>
      </c>
      <c r="AW535" s="15" t="s">
        <v>32</v>
      </c>
      <c r="AX535" s="15" t="s">
        <v>77</v>
      </c>
      <c r="AY535" s="172" t="s">
        <v>262</v>
      </c>
    </row>
    <row r="536" spans="2:51" s="14" customFormat="1" ht="11.25">
      <c r="B536" s="165"/>
      <c r="D536" s="151" t="s">
        <v>270</v>
      </c>
      <c r="E536" s="166" t="s">
        <v>1</v>
      </c>
      <c r="F536" s="167" t="s">
        <v>610</v>
      </c>
      <c r="H536" s="166" t="s">
        <v>1</v>
      </c>
      <c r="I536" s="168"/>
      <c r="L536" s="165"/>
      <c r="M536" s="169"/>
      <c r="T536" s="170"/>
      <c r="AT536" s="166" t="s">
        <v>270</v>
      </c>
      <c r="AU536" s="166" t="s">
        <v>87</v>
      </c>
      <c r="AV536" s="14" t="s">
        <v>85</v>
      </c>
      <c r="AW536" s="14" t="s">
        <v>32</v>
      </c>
      <c r="AX536" s="14" t="s">
        <v>77</v>
      </c>
      <c r="AY536" s="166" t="s">
        <v>262</v>
      </c>
    </row>
    <row r="537" spans="2:51" s="12" customFormat="1" ht="11.25">
      <c r="B537" s="150"/>
      <c r="D537" s="151" t="s">
        <v>270</v>
      </c>
      <c r="E537" s="152" t="s">
        <v>1</v>
      </c>
      <c r="F537" s="153" t="s">
        <v>613</v>
      </c>
      <c r="H537" s="154">
        <v>37.15</v>
      </c>
      <c r="I537" s="155"/>
      <c r="L537" s="150"/>
      <c r="M537" s="156"/>
      <c r="T537" s="157"/>
      <c r="AT537" s="152" t="s">
        <v>270</v>
      </c>
      <c r="AU537" s="152" t="s">
        <v>87</v>
      </c>
      <c r="AV537" s="12" t="s">
        <v>87</v>
      </c>
      <c r="AW537" s="12" t="s">
        <v>32</v>
      </c>
      <c r="AX537" s="12" t="s">
        <v>77</v>
      </c>
      <c r="AY537" s="152" t="s">
        <v>262</v>
      </c>
    </row>
    <row r="538" spans="2:51" s="12" customFormat="1" ht="11.25">
      <c r="B538" s="150"/>
      <c r="D538" s="151" t="s">
        <v>270</v>
      </c>
      <c r="E538" s="152" t="s">
        <v>1</v>
      </c>
      <c r="F538" s="153" t="s">
        <v>614</v>
      </c>
      <c r="H538" s="154">
        <v>37.64</v>
      </c>
      <c r="I538" s="155"/>
      <c r="L538" s="150"/>
      <c r="M538" s="156"/>
      <c r="T538" s="157"/>
      <c r="AT538" s="152" t="s">
        <v>270</v>
      </c>
      <c r="AU538" s="152" t="s">
        <v>87</v>
      </c>
      <c r="AV538" s="12" t="s">
        <v>87</v>
      </c>
      <c r="AW538" s="12" t="s">
        <v>32</v>
      </c>
      <c r="AX538" s="12" t="s">
        <v>77</v>
      </c>
      <c r="AY538" s="152" t="s">
        <v>262</v>
      </c>
    </row>
    <row r="539" spans="2:51" s="15" customFormat="1" ht="11.25">
      <c r="B539" s="171"/>
      <c r="D539" s="151" t="s">
        <v>270</v>
      </c>
      <c r="E539" s="172" t="s">
        <v>1</v>
      </c>
      <c r="F539" s="173" t="s">
        <v>281</v>
      </c>
      <c r="H539" s="174">
        <v>74.79</v>
      </c>
      <c r="I539" s="175"/>
      <c r="L539" s="171"/>
      <c r="M539" s="176"/>
      <c r="T539" s="177"/>
      <c r="AT539" s="172" t="s">
        <v>270</v>
      </c>
      <c r="AU539" s="172" t="s">
        <v>87</v>
      </c>
      <c r="AV539" s="15" t="s">
        <v>103</v>
      </c>
      <c r="AW539" s="15" t="s">
        <v>32</v>
      </c>
      <c r="AX539" s="15" t="s">
        <v>77</v>
      </c>
      <c r="AY539" s="172" t="s">
        <v>262</v>
      </c>
    </row>
    <row r="540" spans="2:51" s="14" customFormat="1" ht="11.25">
      <c r="B540" s="165"/>
      <c r="D540" s="151" t="s">
        <v>270</v>
      </c>
      <c r="E540" s="166" t="s">
        <v>1</v>
      </c>
      <c r="F540" s="167" t="s">
        <v>554</v>
      </c>
      <c r="H540" s="166" t="s">
        <v>1</v>
      </c>
      <c r="I540" s="168"/>
      <c r="L540" s="165"/>
      <c r="M540" s="169"/>
      <c r="T540" s="170"/>
      <c r="AT540" s="166" t="s">
        <v>270</v>
      </c>
      <c r="AU540" s="166" t="s">
        <v>87</v>
      </c>
      <c r="AV540" s="14" t="s">
        <v>85</v>
      </c>
      <c r="AW540" s="14" t="s">
        <v>32</v>
      </c>
      <c r="AX540" s="14" t="s">
        <v>77</v>
      </c>
      <c r="AY540" s="166" t="s">
        <v>262</v>
      </c>
    </row>
    <row r="541" spans="2:51" s="12" customFormat="1" ht="11.25">
      <c r="B541" s="150"/>
      <c r="D541" s="151" t="s">
        <v>270</v>
      </c>
      <c r="E541" s="152" t="s">
        <v>1</v>
      </c>
      <c r="F541" s="153" t="s">
        <v>596</v>
      </c>
      <c r="H541" s="154">
        <v>54.42</v>
      </c>
      <c r="I541" s="155"/>
      <c r="L541" s="150"/>
      <c r="M541" s="156"/>
      <c r="T541" s="157"/>
      <c r="AT541" s="152" t="s">
        <v>270</v>
      </c>
      <c r="AU541" s="152" t="s">
        <v>87</v>
      </c>
      <c r="AV541" s="12" t="s">
        <v>87</v>
      </c>
      <c r="AW541" s="12" t="s">
        <v>32</v>
      </c>
      <c r="AX541" s="12" t="s">
        <v>77</v>
      </c>
      <c r="AY541" s="152" t="s">
        <v>262</v>
      </c>
    </row>
    <row r="542" spans="2:51" s="15" customFormat="1" ht="11.25">
      <c r="B542" s="171"/>
      <c r="D542" s="151" t="s">
        <v>270</v>
      </c>
      <c r="E542" s="172" t="s">
        <v>1</v>
      </c>
      <c r="F542" s="173" t="s">
        <v>281</v>
      </c>
      <c r="H542" s="174">
        <v>54.42</v>
      </c>
      <c r="I542" s="175"/>
      <c r="L542" s="171"/>
      <c r="M542" s="176"/>
      <c r="T542" s="177"/>
      <c r="AT542" s="172" t="s">
        <v>270</v>
      </c>
      <c r="AU542" s="172" t="s">
        <v>87</v>
      </c>
      <c r="AV542" s="15" t="s">
        <v>103</v>
      </c>
      <c r="AW542" s="15" t="s">
        <v>32</v>
      </c>
      <c r="AX542" s="15" t="s">
        <v>77</v>
      </c>
      <c r="AY542" s="172" t="s">
        <v>262</v>
      </c>
    </row>
    <row r="543" spans="2:51" s="14" customFormat="1" ht="11.25">
      <c r="B543" s="165"/>
      <c r="D543" s="151" t="s">
        <v>270</v>
      </c>
      <c r="E543" s="166" t="s">
        <v>1</v>
      </c>
      <c r="F543" s="167" t="s">
        <v>556</v>
      </c>
      <c r="H543" s="166" t="s">
        <v>1</v>
      </c>
      <c r="I543" s="168"/>
      <c r="L543" s="165"/>
      <c r="M543" s="169"/>
      <c r="T543" s="170"/>
      <c r="AT543" s="166" t="s">
        <v>270</v>
      </c>
      <c r="AU543" s="166" t="s">
        <v>87</v>
      </c>
      <c r="AV543" s="14" t="s">
        <v>85</v>
      </c>
      <c r="AW543" s="14" t="s">
        <v>32</v>
      </c>
      <c r="AX543" s="14" t="s">
        <v>77</v>
      </c>
      <c r="AY543" s="166" t="s">
        <v>262</v>
      </c>
    </row>
    <row r="544" spans="2:51" s="12" customFormat="1" ht="11.25">
      <c r="B544" s="150"/>
      <c r="D544" s="151" t="s">
        <v>270</v>
      </c>
      <c r="E544" s="152" t="s">
        <v>1</v>
      </c>
      <c r="F544" s="153" t="s">
        <v>619</v>
      </c>
      <c r="H544" s="154">
        <v>66.48</v>
      </c>
      <c r="I544" s="155"/>
      <c r="L544" s="150"/>
      <c r="M544" s="156"/>
      <c r="T544" s="157"/>
      <c r="AT544" s="152" t="s">
        <v>270</v>
      </c>
      <c r="AU544" s="152" t="s">
        <v>87</v>
      </c>
      <c r="AV544" s="12" t="s">
        <v>87</v>
      </c>
      <c r="AW544" s="12" t="s">
        <v>32</v>
      </c>
      <c r="AX544" s="12" t="s">
        <v>77</v>
      </c>
      <c r="AY544" s="152" t="s">
        <v>262</v>
      </c>
    </row>
    <row r="545" spans="2:51" s="15" customFormat="1" ht="11.25">
      <c r="B545" s="171"/>
      <c r="D545" s="151" t="s">
        <v>270</v>
      </c>
      <c r="E545" s="172" t="s">
        <v>1</v>
      </c>
      <c r="F545" s="173" t="s">
        <v>281</v>
      </c>
      <c r="H545" s="174">
        <v>66.48</v>
      </c>
      <c r="I545" s="175"/>
      <c r="L545" s="171"/>
      <c r="M545" s="176"/>
      <c r="T545" s="177"/>
      <c r="AT545" s="172" t="s">
        <v>270</v>
      </c>
      <c r="AU545" s="172" t="s">
        <v>87</v>
      </c>
      <c r="AV545" s="15" t="s">
        <v>103</v>
      </c>
      <c r="AW545" s="15" t="s">
        <v>32</v>
      </c>
      <c r="AX545" s="15" t="s">
        <v>77</v>
      </c>
      <c r="AY545" s="172" t="s">
        <v>262</v>
      </c>
    </row>
    <row r="546" spans="2:51" s="13" customFormat="1" ht="11.25">
      <c r="B546" s="158"/>
      <c r="D546" s="151" t="s">
        <v>270</v>
      </c>
      <c r="E546" s="159" t="s">
        <v>1</v>
      </c>
      <c r="F546" s="160" t="s">
        <v>273</v>
      </c>
      <c r="H546" s="161">
        <v>861.41</v>
      </c>
      <c r="I546" s="162"/>
      <c r="L546" s="158"/>
      <c r="M546" s="163"/>
      <c r="T546" s="164"/>
      <c r="AT546" s="159" t="s">
        <v>270</v>
      </c>
      <c r="AU546" s="159" t="s">
        <v>87</v>
      </c>
      <c r="AV546" s="13" t="s">
        <v>268</v>
      </c>
      <c r="AW546" s="13" t="s">
        <v>32</v>
      </c>
      <c r="AX546" s="13" t="s">
        <v>85</v>
      </c>
      <c r="AY546" s="159" t="s">
        <v>262</v>
      </c>
    </row>
    <row r="547" spans="2:63" s="11" customFormat="1" ht="22.9" customHeight="1">
      <c r="B547" s="126"/>
      <c r="D547" s="127" t="s">
        <v>76</v>
      </c>
      <c r="E547" s="136" t="s">
        <v>325</v>
      </c>
      <c r="F547" s="136" t="s">
        <v>635</v>
      </c>
      <c r="I547" s="129"/>
      <c r="J547" s="137">
        <f>BK547</f>
        <v>0</v>
      </c>
      <c r="L547" s="126"/>
      <c r="M547" s="131"/>
      <c r="P547" s="132">
        <f>SUM(P548:P607)</f>
        <v>0</v>
      </c>
      <c r="R547" s="132">
        <f>SUM(R548:R607)</f>
        <v>0.44353900000000007</v>
      </c>
      <c r="T547" s="133">
        <f>SUM(T548:T607)</f>
        <v>0</v>
      </c>
      <c r="AR547" s="127" t="s">
        <v>85</v>
      </c>
      <c r="AT547" s="134" t="s">
        <v>76</v>
      </c>
      <c r="AU547" s="134" t="s">
        <v>85</v>
      </c>
      <c r="AY547" s="127" t="s">
        <v>262</v>
      </c>
      <c r="BK547" s="135">
        <f>SUM(BK548:BK607)</f>
        <v>0</v>
      </c>
    </row>
    <row r="548" spans="2:65" s="1" customFormat="1" ht="49.15" customHeight="1">
      <c r="B548" s="32"/>
      <c r="C548" s="138" t="s">
        <v>636</v>
      </c>
      <c r="D548" s="138" t="s">
        <v>264</v>
      </c>
      <c r="E548" s="139" t="s">
        <v>637</v>
      </c>
      <c r="F548" s="140" t="s">
        <v>638</v>
      </c>
      <c r="G548" s="141" t="s">
        <v>152</v>
      </c>
      <c r="H548" s="142">
        <v>1749</v>
      </c>
      <c r="I548" s="143"/>
      <c r="J548" s="142">
        <f>ROUND(I548*H548,2)</f>
        <v>0</v>
      </c>
      <c r="K548" s="140" t="s">
        <v>267</v>
      </c>
      <c r="L548" s="32"/>
      <c r="M548" s="144" t="s">
        <v>1</v>
      </c>
      <c r="N548" s="145" t="s">
        <v>42</v>
      </c>
      <c r="P548" s="146">
        <f>O548*H548</f>
        <v>0</v>
      </c>
      <c r="Q548" s="146">
        <v>0</v>
      </c>
      <c r="R548" s="146">
        <f>Q548*H548</f>
        <v>0</v>
      </c>
      <c r="S548" s="146">
        <v>0</v>
      </c>
      <c r="T548" s="147">
        <f>S548*H548</f>
        <v>0</v>
      </c>
      <c r="AR548" s="148" t="s">
        <v>268</v>
      </c>
      <c r="AT548" s="148" t="s">
        <v>264</v>
      </c>
      <c r="AU548" s="148" t="s">
        <v>87</v>
      </c>
      <c r="AY548" s="17" t="s">
        <v>262</v>
      </c>
      <c r="BE548" s="149">
        <f>IF(N548="základní",J548,0)</f>
        <v>0</v>
      </c>
      <c r="BF548" s="149">
        <f>IF(N548="snížená",J548,0)</f>
        <v>0</v>
      </c>
      <c r="BG548" s="149">
        <f>IF(N548="zákl. přenesená",J548,0)</f>
        <v>0</v>
      </c>
      <c r="BH548" s="149">
        <f>IF(N548="sníž. přenesená",J548,0)</f>
        <v>0</v>
      </c>
      <c r="BI548" s="149">
        <f>IF(N548="nulová",J548,0)</f>
        <v>0</v>
      </c>
      <c r="BJ548" s="17" t="s">
        <v>85</v>
      </c>
      <c r="BK548" s="149">
        <f>ROUND(I548*H548,2)</f>
        <v>0</v>
      </c>
      <c r="BL548" s="17" t="s">
        <v>268</v>
      </c>
      <c r="BM548" s="148" t="s">
        <v>639</v>
      </c>
    </row>
    <row r="549" spans="2:51" s="12" customFormat="1" ht="11.25">
      <c r="B549" s="150"/>
      <c r="D549" s="151" t="s">
        <v>270</v>
      </c>
      <c r="E549" s="152" t="s">
        <v>1</v>
      </c>
      <c r="F549" s="153" t="s">
        <v>640</v>
      </c>
      <c r="H549" s="154">
        <v>480</v>
      </c>
      <c r="I549" s="155"/>
      <c r="L549" s="150"/>
      <c r="M549" s="156"/>
      <c r="T549" s="157"/>
      <c r="AT549" s="152" t="s">
        <v>270</v>
      </c>
      <c r="AU549" s="152" t="s">
        <v>87</v>
      </c>
      <c r="AV549" s="12" t="s">
        <v>87</v>
      </c>
      <c r="AW549" s="12" t="s">
        <v>32</v>
      </c>
      <c r="AX549" s="12" t="s">
        <v>77</v>
      </c>
      <c r="AY549" s="152" t="s">
        <v>262</v>
      </c>
    </row>
    <row r="550" spans="2:51" s="12" customFormat="1" ht="11.25">
      <c r="B550" s="150"/>
      <c r="D550" s="151" t="s">
        <v>270</v>
      </c>
      <c r="E550" s="152" t="s">
        <v>1</v>
      </c>
      <c r="F550" s="153" t="s">
        <v>641</v>
      </c>
      <c r="H550" s="154">
        <v>489</v>
      </c>
      <c r="I550" s="155"/>
      <c r="L550" s="150"/>
      <c r="M550" s="156"/>
      <c r="T550" s="157"/>
      <c r="AT550" s="152" t="s">
        <v>270</v>
      </c>
      <c r="AU550" s="152" t="s">
        <v>87</v>
      </c>
      <c r="AV550" s="12" t="s">
        <v>87</v>
      </c>
      <c r="AW550" s="12" t="s">
        <v>32</v>
      </c>
      <c r="AX550" s="12" t="s">
        <v>77</v>
      </c>
      <c r="AY550" s="152" t="s">
        <v>262</v>
      </c>
    </row>
    <row r="551" spans="2:51" s="12" customFormat="1" ht="11.25">
      <c r="B551" s="150"/>
      <c r="D551" s="151" t="s">
        <v>270</v>
      </c>
      <c r="E551" s="152" t="s">
        <v>1</v>
      </c>
      <c r="F551" s="153" t="s">
        <v>642</v>
      </c>
      <c r="H551" s="154">
        <v>340</v>
      </c>
      <c r="I551" s="155"/>
      <c r="L551" s="150"/>
      <c r="M551" s="156"/>
      <c r="T551" s="157"/>
      <c r="AT551" s="152" t="s">
        <v>270</v>
      </c>
      <c r="AU551" s="152" t="s">
        <v>87</v>
      </c>
      <c r="AV551" s="12" t="s">
        <v>87</v>
      </c>
      <c r="AW551" s="12" t="s">
        <v>32</v>
      </c>
      <c r="AX551" s="12" t="s">
        <v>77</v>
      </c>
      <c r="AY551" s="152" t="s">
        <v>262</v>
      </c>
    </row>
    <row r="552" spans="2:51" s="12" customFormat="1" ht="11.25">
      <c r="B552" s="150"/>
      <c r="D552" s="151" t="s">
        <v>270</v>
      </c>
      <c r="E552" s="152" t="s">
        <v>1</v>
      </c>
      <c r="F552" s="153" t="s">
        <v>643</v>
      </c>
      <c r="H552" s="154">
        <v>306</v>
      </c>
      <c r="I552" s="155"/>
      <c r="L552" s="150"/>
      <c r="M552" s="156"/>
      <c r="T552" s="157"/>
      <c r="AT552" s="152" t="s">
        <v>270</v>
      </c>
      <c r="AU552" s="152" t="s">
        <v>87</v>
      </c>
      <c r="AV552" s="12" t="s">
        <v>87</v>
      </c>
      <c r="AW552" s="12" t="s">
        <v>32</v>
      </c>
      <c r="AX552" s="12" t="s">
        <v>77</v>
      </c>
      <c r="AY552" s="152" t="s">
        <v>262</v>
      </c>
    </row>
    <row r="553" spans="2:51" s="12" customFormat="1" ht="11.25">
      <c r="B553" s="150"/>
      <c r="D553" s="151" t="s">
        <v>270</v>
      </c>
      <c r="E553" s="152" t="s">
        <v>1</v>
      </c>
      <c r="F553" s="153" t="s">
        <v>644</v>
      </c>
      <c r="H553" s="154">
        <v>64</v>
      </c>
      <c r="I553" s="155"/>
      <c r="L553" s="150"/>
      <c r="M553" s="156"/>
      <c r="T553" s="157"/>
      <c r="AT553" s="152" t="s">
        <v>270</v>
      </c>
      <c r="AU553" s="152" t="s">
        <v>87</v>
      </c>
      <c r="AV553" s="12" t="s">
        <v>87</v>
      </c>
      <c r="AW553" s="12" t="s">
        <v>32</v>
      </c>
      <c r="AX553" s="12" t="s">
        <v>77</v>
      </c>
      <c r="AY553" s="152" t="s">
        <v>262</v>
      </c>
    </row>
    <row r="554" spans="2:51" s="12" customFormat="1" ht="11.25">
      <c r="B554" s="150"/>
      <c r="D554" s="151" t="s">
        <v>270</v>
      </c>
      <c r="E554" s="152" t="s">
        <v>1</v>
      </c>
      <c r="F554" s="153" t="s">
        <v>645</v>
      </c>
      <c r="H554" s="154">
        <v>70</v>
      </c>
      <c r="I554" s="155"/>
      <c r="L554" s="150"/>
      <c r="M554" s="156"/>
      <c r="T554" s="157"/>
      <c r="AT554" s="152" t="s">
        <v>270</v>
      </c>
      <c r="AU554" s="152" t="s">
        <v>87</v>
      </c>
      <c r="AV554" s="12" t="s">
        <v>87</v>
      </c>
      <c r="AW554" s="12" t="s">
        <v>32</v>
      </c>
      <c r="AX554" s="12" t="s">
        <v>77</v>
      </c>
      <c r="AY554" s="152" t="s">
        <v>262</v>
      </c>
    </row>
    <row r="555" spans="2:51" s="13" customFormat="1" ht="11.25">
      <c r="B555" s="158"/>
      <c r="D555" s="151" t="s">
        <v>270</v>
      </c>
      <c r="E555" s="159" t="s">
        <v>1</v>
      </c>
      <c r="F555" s="160" t="s">
        <v>273</v>
      </c>
      <c r="H555" s="161">
        <v>1749</v>
      </c>
      <c r="I555" s="162"/>
      <c r="L555" s="158"/>
      <c r="M555" s="163"/>
      <c r="T555" s="164"/>
      <c r="AT555" s="159" t="s">
        <v>270</v>
      </c>
      <c r="AU555" s="159" t="s">
        <v>87</v>
      </c>
      <c r="AV555" s="13" t="s">
        <v>268</v>
      </c>
      <c r="AW555" s="13" t="s">
        <v>32</v>
      </c>
      <c r="AX555" s="13" t="s">
        <v>85</v>
      </c>
      <c r="AY555" s="159" t="s">
        <v>262</v>
      </c>
    </row>
    <row r="556" spans="2:65" s="1" customFormat="1" ht="49.15" customHeight="1">
      <c r="B556" s="32"/>
      <c r="C556" s="138" t="s">
        <v>646</v>
      </c>
      <c r="D556" s="138" t="s">
        <v>264</v>
      </c>
      <c r="E556" s="139" t="s">
        <v>647</v>
      </c>
      <c r="F556" s="140" t="s">
        <v>648</v>
      </c>
      <c r="G556" s="141" t="s">
        <v>152</v>
      </c>
      <c r="H556" s="142">
        <v>209880</v>
      </c>
      <c r="I556" s="143"/>
      <c r="J556" s="142">
        <f>ROUND(I556*H556,2)</f>
        <v>0</v>
      </c>
      <c r="K556" s="140" t="s">
        <v>267</v>
      </c>
      <c r="L556" s="32"/>
      <c r="M556" s="144" t="s">
        <v>1</v>
      </c>
      <c r="N556" s="145" t="s">
        <v>42</v>
      </c>
      <c r="P556" s="146">
        <f>O556*H556</f>
        <v>0</v>
      </c>
      <c r="Q556" s="146">
        <v>0</v>
      </c>
      <c r="R556" s="146">
        <f>Q556*H556</f>
        <v>0</v>
      </c>
      <c r="S556" s="146">
        <v>0</v>
      </c>
      <c r="T556" s="147">
        <f>S556*H556</f>
        <v>0</v>
      </c>
      <c r="AR556" s="148" t="s">
        <v>268</v>
      </c>
      <c r="AT556" s="148" t="s">
        <v>264</v>
      </c>
      <c r="AU556" s="148" t="s">
        <v>87</v>
      </c>
      <c r="AY556" s="17" t="s">
        <v>262</v>
      </c>
      <c r="BE556" s="149">
        <f>IF(N556="základní",J556,0)</f>
        <v>0</v>
      </c>
      <c r="BF556" s="149">
        <f>IF(N556="snížená",J556,0)</f>
        <v>0</v>
      </c>
      <c r="BG556" s="149">
        <f>IF(N556="zákl. přenesená",J556,0)</f>
        <v>0</v>
      </c>
      <c r="BH556" s="149">
        <f>IF(N556="sníž. přenesená",J556,0)</f>
        <v>0</v>
      </c>
      <c r="BI556" s="149">
        <f>IF(N556="nulová",J556,0)</f>
        <v>0</v>
      </c>
      <c r="BJ556" s="17" t="s">
        <v>85</v>
      </c>
      <c r="BK556" s="149">
        <f>ROUND(I556*H556,2)</f>
        <v>0</v>
      </c>
      <c r="BL556" s="17" t="s">
        <v>268</v>
      </c>
      <c r="BM556" s="148" t="s">
        <v>649</v>
      </c>
    </row>
    <row r="557" spans="2:51" s="14" customFormat="1" ht="11.25">
      <c r="B557" s="165"/>
      <c r="D557" s="151" t="s">
        <v>270</v>
      </c>
      <c r="E557" s="166" t="s">
        <v>1</v>
      </c>
      <c r="F557" s="167" t="s">
        <v>650</v>
      </c>
      <c r="H557" s="166" t="s">
        <v>1</v>
      </c>
      <c r="I557" s="168"/>
      <c r="L557" s="165"/>
      <c r="M557" s="169"/>
      <c r="T557" s="170"/>
      <c r="AT557" s="166" t="s">
        <v>270</v>
      </c>
      <c r="AU557" s="166" t="s">
        <v>87</v>
      </c>
      <c r="AV557" s="14" t="s">
        <v>85</v>
      </c>
      <c r="AW557" s="14" t="s">
        <v>32</v>
      </c>
      <c r="AX557" s="14" t="s">
        <v>77</v>
      </c>
      <c r="AY557" s="166" t="s">
        <v>262</v>
      </c>
    </row>
    <row r="558" spans="2:51" s="12" customFormat="1" ht="11.25">
      <c r="B558" s="150"/>
      <c r="D558" s="151" t="s">
        <v>270</v>
      </c>
      <c r="E558" s="152" t="s">
        <v>1</v>
      </c>
      <c r="F558" s="153" t="s">
        <v>651</v>
      </c>
      <c r="H558" s="154">
        <v>209880</v>
      </c>
      <c r="I558" s="155"/>
      <c r="L558" s="150"/>
      <c r="M558" s="156"/>
      <c r="T558" s="157"/>
      <c r="AT558" s="152" t="s">
        <v>270</v>
      </c>
      <c r="AU558" s="152" t="s">
        <v>87</v>
      </c>
      <c r="AV558" s="12" t="s">
        <v>87</v>
      </c>
      <c r="AW558" s="12" t="s">
        <v>32</v>
      </c>
      <c r="AX558" s="12" t="s">
        <v>85</v>
      </c>
      <c r="AY558" s="152" t="s">
        <v>262</v>
      </c>
    </row>
    <row r="559" spans="2:65" s="1" customFormat="1" ht="49.15" customHeight="1">
      <c r="B559" s="32"/>
      <c r="C559" s="138" t="s">
        <v>652</v>
      </c>
      <c r="D559" s="138" t="s">
        <v>264</v>
      </c>
      <c r="E559" s="139" t="s">
        <v>653</v>
      </c>
      <c r="F559" s="140" t="s">
        <v>654</v>
      </c>
      <c r="G559" s="141" t="s">
        <v>152</v>
      </c>
      <c r="H559" s="142">
        <v>1749</v>
      </c>
      <c r="I559" s="143"/>
      <c r="J559" s="142">
        <f>ROUND(I559*H559,2)</f>
        <v>0</v>
      </c>
      <c r="K559" s="140" t="s">
        <v>267</v>
      </c>
      <c r="L559" s="32"/>
      <c r="M559" s="144" t="s">
        <v>1</v>
      </c>
      <c r="N559" s="145" t="s">
        <v>42</v>
      </c>
      <c r="P559" s="146">
        <f>O559*H559</f>
        <v>0</v>
      </c>
      <c r="Q559" s="146">
        <v>0</v>
      </c>
      <c r="R559" s="146">
        <f>Q559*H559</f>
        <v>0</v>
      </c>
      <c r="S559" s="146">
        <v>0</v>
      </c>
      <c r="T559" s="147">
        <f>S559*H559</f>
        <v>0</v>
      </c>
      <c r="AR559" s="148" t="s">
        <v>268</v>
      </c>
      <c r="AT559" s="148" t="s">
        <v>264</v>
      </c>
      <c r="AU559" s="148" t="s">
        <v>87</v>
      </c>
      <c r="AY559" s="17" t="s">
        <v>262</v>
      </c>
      <c r="BE559" s="149">
        <f>IF(N559="základní",J559,0)</f>
        <v>0</v>
      </c>
      <c r="BF559" s="149">
        <f>IF(N559="snížená",J559,0)</f>
        <v>0</v>
      </c>
      <c r="BG559" s="149">
        <f>IF(N559="zákl. přenesená",J559,0)</f>
        <v>0</v>
      </c>
      <c r="BH559" s="149">
        <f>IF(N559="sníž. přenesená",J559,0)</f>
        <v>0</v>
      </c>
      <c r="BI559" s="149">
        <f>IF(N559="nulová",J559,0)</f>
        <v>0</v>
      </c>
      <c r="BJ559" s="17" t="s">
        <v>85</v>
      </c>
      <c r="BK559" s="149">
        <f>ROUND(I559*H559,2)</f>
        <v>0</v>
      </c>
      <c r="BL559" s="17" t="s">
        <v>268</v>
      </c>
      <c r="BM559" s="148" t="s">
        <v>655</v>
      </c>
    </row>
    <row r="560" spans="2:65" s="1" customFormat="1" ht="24.2" customHeight="1">
      <c r="B560" s="32"/>
      <c r="C560" s="138" t="s">
        <v>656</v>
      </c>
      <c r="D560" s="138" t="s">
        <v>264</v>
      </c>
      <c r="E560" s="139" t="s">
        <v>657</v>
      </c>
      <c r="F560" s="140" t="s">
        <v>658</v>
      </c>
      <c r="G560" s="141" t="s">
        <v>152</v>
      </c>
      <c r="H560" s="142">
        <v>1749</v>
      </c>
      <c r="I560" s="143"/>
      <c r="J560" s="142">
        <f>ROUND(I560*H560,2)</f>
        <v>0</v>
      </c>
      <c r="K560" s="140" t="s">
        <v>267</v>
      </c>
      <c r="L560" s="32"/>
      <c r="M560" s="144" t="s">
        <v>1</v>
      </c>
      <c r="N560" s="145" t="s">
        <v>42</v>
      </c>
      <c r="P560" s="146">
        <f>O560*H560</f>
        <v>0</v>
      </c>
      <c r="Q560" s="146">
        <v>0</v>
      </c>
      <c r="R560" s="146">
        <f>Q560*H560</f>
        <v>0</v>
      </c>
      <c r="S560" s="146">
        <v>0</v>
      </c>
      <c r="T560" s="147">
        <f>S560*H560</f>
        <v>0</v>
      </c>
      <c r="AR560" s="148" t="s">
        <v>268</v>
      </c>
      <c r="AT560" s="148" t="s">
        <v>264</v>
      </c>
      <c r="AU560" s="148" t="s">
        <v>87</v>
      </c>
      <c r="AY560" s="17" t="s">
        <v>262</v>
      </c>
      <c r="BE560" s="149">
        <f>IF(N560="základní",J560,0)</f>
        <v>0</v>
      </c>
      <c r="BF560" s="149">
        <f>IF(N560="snížená",J560,0)</f>
        <v>0</v>
      </c>
      <c r="BG560" s="149">
        <f>IF(N560="zákl. přenesená",J560,0)</f>
        <v>0</v>
      </c>
      <c r="BH560" s="149">
        <f>IF(N560="sníž. přenesená",J560,0)</f>
        <v>0</v>
      </c>
      <c r="BI560" s="149">
        <f>IF(N560="nulová",J560,0)</f>
        <v>0</v>
      </c>
      <c r="BJ560" s="17" t="s">
        <v>85</v>
      </c>
      <c r="BK560" s="149">
        <f>ROUND(I560*H560,2)</f>
        <v>0</v>
      </c>
      <c r="BL560" s="17" t="s">
        <v>268</v>
      </c>
      <c r="BM560" s="148" t="s">
        <v>659</v>
      </c>
    </row>
    <row r="561" spans="2:65" s="1" customFormat="1" ht="24.2" customHeight="1">
      <c r="B561" s="32"/>
      <c r="C561" s="138" t="s">
        <v>660</v>
      </c>
      <c r="D561" s="138" t="s">
        <v>264</v>
      </c>
      <c r="E561" s="139" t="s">
        <v>661</v>
      </c>
      <c r="F561" s="140" t="s">
        <v>662</v>
      </c>
      <c r="G561" s="141" t="s">
        <v>152</v>
      </c>
      <c r="H561" s="142">
        <v>209880</v>
      </c>
      <c r="I561" s="143"/>
      <c r="J561" s="142">
        <f>ROUND(I561*H561,2)</f>
        <v>0</v>
      </c>
      <c r="K561" s="140" t="s">
        <v>267</v>
      </c>
      <c r="L561" s="32"/>
      <c r="M561" s="144" t="s">
        <v>1</v>
      </c>
      <c r="N561" s="145" t="s">
        <v>42</v>
      </c>
      <c r="P561" s="146">
        <f>O561*H561</f>
        <v>0</v>
      </c>
      <c r="Q561" s="146">
        <v>0</v>
      </c>
      <c r="R561" s="146">
        <f>Q561*H561</f>
        <v>0</v>
      </c>
      <c r="S561" s="146">
        <v>0</v>
      </c>
      <c r="T561" s="147">
        <f>S561*H561</f>
        <v>0</v>
      </c>
      <c r="AR561" s="148" t="s">
        <v>268</v>
      </c>
      <c r="AT561" s="148" t="s">
        <v>264</v>
      </c>
      <c r="AU561" s="148" t="s">
        <v>87</v>
      </c>
      <c r="AY561" s="17" t="s">
        <v>262</v>
      </c>
      <c r="BE561" s="149">
        <f>IF(N561="základní",J561,0)</f>
        <v>0</v>
      </c>
      <c r="BF561" s="149">
        <f>IF(N561="snížená",J561,0)</f>
        <v>0</v>
      </c>
      <c r="BG561" s="149">
        <f>IF(N561="zákl. přenesená",J561,0)</f>
        <v>0</v>
      </c>
      <c r="BH561" s="149">
        <f>IF(N561="sníž. přenesená",J561,0)</f>
        <v>0</v>
      </c>
      <c r="BI561" s="149">
        <f>IF(N561="nulová",J561,0)</f>
        <v>0</v>
      </c>
      <c r="BJ561" s="17" t="s">
        <v>85</v>
      </c>
      <c r="BK561" s="149">
        <f>ROUND(I561*H561,2)</f>
        <v>0</v>
      </c>
      <c r="BL561" s="17" t="s">
        <v>268</v>
      </c>
      <c r="BM561" s="148" t="s">
        <v>663</v>
      </c>
    </row>
    <row r="562" spans="2:65" s="1" customFormat="1" ht="24.2" customHeight="1">
      <c r="B562" s="32"/>
      <c r="C562" s="138" t="s">
        <v>664</v>
      </c>
      <c r="D562" s="138" t="s">
        <v>264</v>
      </c>
      <c r="E562" s="139" t="s">
        <v>665</v>
      </c>
      <c r="F562" s="140" t="s">
        <v>666</v>
      </c>
      <c r="G562" s="141" t="s">
        <v>152</v>
      </c>
      <c r="H562" s="142">
        <v>1749</v>
      </c>
      <c r="I562" s="143"/>
      <c r="J562" s="142">
        <f>ROUND(I562*H562,2)</f>
        <v>0</v>
      </c>
      <c r="K562" s="140" t="s">
        <v>267</v>
      </c>
      <c r="L562" s="32"/>
      <c r="M562" s="144" t="s">
        <v>1</v>
      </c>
      <c r="N562" s="145" t="s">
        <v>42</v>
      </c>
      <c r="P562" s="146">
        <f>O562*H562</f>
        <v>0</v>
      </c>
      <c r="Q562" s="146">
        <v>0</v>
      </c>
      <c r="R562" s="146">
        <f>Q562*H562</f>
        <v>0</v>
      </c>
      <c r="S562" s="146">
        <v>0</v>
      </c>
      <c r="T562" s="147">
        <f>S562*H562</f>
        <v>0</v>
      </c>
      <c r="AR562" s="148" t="s">
        <v>268</v>
      </c>
      <c r="AT562" s="148" t="s">
        <v>264</v>
      </c>
      <c r="AU562" s="148" t="s">
        <v>87</v>
      </c>
      <c r="AY562" s="17" t="s">
        <v>262</v>
      </c>
      <c r="BE562" s="149">
        <f>IF(N562="základní",J562,0)</f>
        <v>0</v>
      </c>
      <c r="BF562" s="149">
        <f>IF(N562="snížená",J562,0)</f>
        <v>0</v>
      </c>
      <c r="BG562" s="149">
        <f>IF(N562="zákl. přenesená",J562,0)</f>
        <v>0</v>
      </c>
      <c r="BH562" s="149">
        <f>IF(N562="sníž. přenesená",J562,0)</f>
        <v>0</v>
      </c>
      <c r="BI562" s="149">
        <f>IF(N562="nulová",J562,0)</f>
        <v>0</v>
      </c>
      <c r="BJ562" s="17" t="s">
        <v>85</v>
      </c>
      <c r="BK562" s="149">
        <f>ROUND(I562*H562,2)</f>
        <v>0</v>
      </c>
      <c r="BL562" s="17" t="s">
        <v>268</v>
      </c>
      <c r="BM562" s="148" t="s">
        <v>667</v>
      </c>
    </row>
    <row r="563" spans="2:65" s="1" customFormat="1" ht="37.9" customHeight="1">
      <c r="B563" s="32"/>
      <c r="C563" s="138" t="s">
        <v>668</v>
      </c>
      <c r="D563" s="138" t="s">
        <v>264</v>
      </c>
      <c r="E563" s="139" t="s">
        <v>669</v>
      </c>
      <c r="F563" s="140" t="s">
        <v>670</v>
      </c>
      <c r="G563" s="141" t="s">
        <v>152</v>
      </c>
      <c r="H563" s="142">
        <v>1362.2</v>
      </c>
      <c r="I563" s="143"/>
      <c r="J563" s="142">
        <f>ROUND(I563*H563,2)</f>
        <v>0</v>
      </c>
      <c r="K563" s="140" t="s">
        <v>267</v>
      </c>
      <c r="L563" s="32"/>
      <c r="M563" s="144" t="s">
        <v>1</v>
      </c>
      <c r="N563" s="145" t="s">
        <v>42</v>
      </c>
      <c r="P563" s="146">
        <f>O563*H563</f>
        <v>0</v>
      </c>
      <c r="Q563" s="146">
        <v>0.00021</v>
      </c>
      <c r="R563" s="146">
        <f>Q563*H563</f>
        <v>0.28606200000000004</v>
      </c>
      <c r="S563" s="146">
        <v>0</v>
      </c>
      <c r="T563" s="147">
        <f>S563*H563</f>
        <v>0</v>
      </c>
      <c r="AR563" s="148" t="s">
        <v>268</v>
      </c>
      <c r="AT563" s="148" t="s">
        <v>264</v>
      </c>
      <c r="AU563" s="148" t="s">
        <v>87</v>
      </c>
      <c r="AY563" s="17" t="s">
        <v>262</v>
      </c>
      <c r="BE563" s="149">
        <f>IF(N563="základní",J563,0)</f>
        <v>0</v>
      </c>
      <c r="BF563" s="149">
        <f>IF(N563="snížená",J563,0)</f>
        <v>0</v>
      </c>
      <c r="BG563" s="149">
        <f>IF(N563="zákl. přenesená",J563,0)</f>
        <v>0</v>
      </c>
      <c r="BH563" s="149">
        <f>IF(N563="sníž. přenesená",J563,0)</f>
        <v>0</v>
      </c>
      <c r="BI563" s="149">
        <f>IF(N563="nulová",J563,0)</f>
        <v>0</v>
      </c>
      <c r="BJ563" s="17" t="s">
        <v>85</v>
      </c>
      <c r="BK563" s="149">
        <f>ROUND(I563*H563,2)</f>
        <v>0</v>
      </c>
      <c r="BL563" s="17" t="s">
        <v>268</v>
      </c>
      <c r="BM563" s="148" t="s">
        <v>671</v>
      </c>
    </row>
    <row r="564" spans="2:51" s="12" customFormat="1" ht="11.25">
      <c r="B564" s="150"/>
      <c r="D564" s="151" t="s">
        <v>270</v>
      </c>
      <c r="E564" s="152" t="s">
        <v>1</v>
      </c>
      <c r="F564" s="153" t="s">
        <v>672</v>
      </c>
      <c r="H564" s="154">
        <v>448</v>
      </c>
      <c r="I564" s="155"/>
      <c r="L564" s="150"/>
      <c r="M564" s="156"/>
      <c r="T564" s="157"/>
      <c r="AT564" s="152" t="s">
        <v>270</v>
      </c>
      <c r="AU564" s="152" t="s">
        <v>87</v>
      </c>
      <c r="AV564" s="12" t="s">
        <v>87</v>
      </c>
      <c r="AW564" s="12" t="s">
        <v>32</v>
      </c>
      <c r="AX564" s="12" t="s">
        <v>77</v>
      </c>
      <c r="AY564" s="152" t="s">
        <v>262</v>
      </c>
    </row>
    <row r="565" spans="2:51" s="12" customFormat="1" ht="11.25">
      <c r="B565" s="150"/>
      <c r="D565" s="151" t="s">
        <v>270</v>
      </c>
      <c r="E565" s="152" t="s">
        <v>1</v>
      </c>
      <c r="F565" s="153" t="s">
        <v>673</v>
      </c>
      <c r="H565" s="154">
        <v>251.1</v>
      </c>
      <c r="I565" s="155"/>
      <c r="L565" s="150"/>
      <c r="M565" s="156"/>
      <c r="T565" s="157"/>
      <c r="AT565" s="152" t="s">
        <v>270</v>
      </c>
      <c r="AU565" s="152" t="s">
        <v>87</v>
      </c>
      <c r="AV565" s="12" t="s">
        <v>87</v>
      </c>
      <c r="AW565" s="12" t="s">
        <v>32</v>
      </c>
      <c r="AX565" s="12" t="s">
        <v>77</v>
      </c>
      <c r="AY565" s="152" t="s">
        <v>262</v>
      </c>
    </row>
    <row r="566" spans="2:51" s="12" customFormat="1" ht="11.25">
      <c r="B566" s="150"/>
      <c r="D566" s="151" t="s">
        <v>270</v>
      </c>
      <c r="E566" s="152" t="s">
        <v>1</v>
      </c>
      <c r="F566" s="153" t="s">
        <v>674</v>
      </c>
      <c r="H566" s="154">
        <v>227</v>
      </c>
      <c r="I566" s="155"/>
      <c r="L566" s="150"/>
      <c r="M566" s="156"/>
      <c r="T566" s="157"/>
      <c r="AT566" s="152" t="s">
        <v>270</v>
      </c>
      <c r="AU566" s="152" t="s">
        <v>87</v>
      </c>
      <c r="AV566" s="12" t="s">
        <v>87</v>
      </c>
      <c r="AW566" s="12" t="s">
        <v>32</v>
      </c>
      <c r="AX566" s="12" t="s">
        <v>77</v>
      </c>
      <c r="AY566" s="152" t="s">
        <v>262</v>
      </c>
    </row>
    <row r="567" spans="2:51" s="12" customFormat="1" ht="11.25">
      <c r="B567" s="150"/>
      <c r="D567" s="151" t="s">
        <v>270</v>
      </c>
      <c r="E567" s="152" t="s">
        <v>1</v>
      </c>
      <c r="F567" s="153" t="s">
        <v>675</v>
      </c>
      <c r="H567" s="154">
        <v>216.1</v>
      </c>
      <c r="I567" s="155"/>
      <c r="L567" s="150"/>
      <c r="M567" s="156"/>
      <c r="T567" s="157"/>
      <c r="AT567" s="152" t="s">
        <v>270</v>
      </c>
      <c r="AU567" s="152" t="s">
        <v>87</v>
      </c>
      <c r="AV567" s="12" t="s">
        <v>87</v>
      </c>
      <c r="AW567" s="12" t="s">
        <v>32</v>
      </c>
      <c r="AX567" s="12" t="s">
        <v>77</v>
      </c>
      <c r="AY567" s="152" t="s">
        <v>262</v>
      </c>
    </row>
    <row r="568" spans="2:51" s="12" customFormat="1" ht="11.25">
      <c r="B568" s="150"/>
      <c r="D568" s="151" t="s">
        <v>270</v>
      </c>
      <c r="E568" s="152" t="s">
        <v>1</v>
      </c>
      <c r="F568" s="153" t="s">
        <v>676</v>
      </c>
      <c r="H568" s="154">
        <v>220</v>
      </c>
      <c r="I568" s="155"/>
      <c r="L568" s="150"/>
      <c r="M568" s="156"/>
      <c r="T568" s="157"/>
      <c r="AT568" s="152" t="s">
        <v>270</v>
      </c>
      <c r="AU568" s="152" t="s">
        <v>87</v>
      </c>
      <c r="AV568" s="12" t="s">
        <v>87</v>
      </c>
      <c r="AW568" s="12" t="s">
        <v>32</v>
      </c>
      <c r="AX568" s="12" t="s">
        <v>77</v>
      </c>
      <c r="AY568" s="152" t="s">
        <v>262</v>
      </c>
    </row>
    <row r="569" spans="2:51" s="13" customFormat="1" ht="11.25">
      <c r="B569" s="158"/>
      <c r="D569" s="151" t="s">
        <v>270</v>
      </c>
      <c r="E569" s="159" t="s">
        <v>1</v>
      </c>
      <c r="F569" s="160" t="s">
        <v>273</v>
      </c>
      <c r="H569" s="161">
        <v>1362.2</v>
      </c>
      <c r="I569" s="162"/>
      <c r="L569" s="158"/>
      <c r="M569" s="163"/>
      <c r="T569" s="164"/>
      <c r="AT569" s="159" t="s">
        <v>270</v>
      </c>
      <c r="AU569" s="159" t="s">
        <v>87</v>
      </c>
      <c r="AV569" s="13" t="s">
        <v>268</v>
      </c>
      <c r="AW569" s="13" t="s">
        <v>32</v>
      </c>
      <c r="AX569" s="13" t="s">
        <v>85</v>
      </c>
      <c r="AY569" s="159" t="s">
        <v>262</v>
      </c>
    </row>
    <row r="570" spans="2:65" s="1" customFormat="1" ht="37.9" customHeight="1">
      <c r="B570" s="32"/>
      <c r="C570" s="138" t="s">
        <v>677</v>
      </c>
      <c r="D570" s="138" t="s">
        <v>264</v>
      </c>
      <c r="E570" s="139" t="s">
        <v>678</v>
      </c>
      <c r="F570" s="140" t="s">
        <v>679</v>
      </c>
      <c r="G570" s="141" t="s">
        <v>152</v>
      </c>
      <c r="H570" s="142">
        <v>1362.2</v>
      </c>
      <c r="I570" s="143"/>
      <c r="J570" s="142">
        <f aca="true" t="shared" si="0" ref="J570:J575">ROUND(I570*H570,2)</f>
        <v>0</v>
      </c>
      <c r="K570" s="140" t="s">
        <v>267</v>
      </c>
      <c r="L570" s="32"/>
      <c r="M570" s="144" t="s">
        <v>1</v>
      </c>
      <c r="N570" s="145" t="s">
        <v>42</v>
      </c>
      <c r="P570" s="146">
        <f aca="true" t="shared" si="1" ref="P570:P575">O570*H570</f>
        <v>0</v>
      </c>
      <c r="Q570" s="146">
        <v>3.5E-05</v>
      </c>
      <c r="R570" s="146">
        <f aca="true" t="shared" si="2" ref="R570:R575">Q570*H570</f>
        <v>0.047677</v>
      </c>
      <c r="S570" s="146">
        <v>0</v>
      </c>
      <c r="T570" s="147">
        <f aca="true" t="shared" si="3" ref="T570:T575">S570*H570</f>
        <v>0</v>
      </c>
      <c r="AR570" s="148" t="s">
        <v>268</v>
      </c>
      <c r="AT570" s="148" t="s">
        <v>264</v>
      </c>
      <c r="AU570" s="148" t="s">
        <v>87</v>
      </c>
      <c r="AY570" s="17" t="s">
        <v>262</v>
      </c>
      <c r="BE570" s="149">
        <f aca="true" t="shared" si="4" ref="BE570:BE575">IF(N570="základní",J570,0)</f>
        <v>0</v>
      </c>
      <c r="BF570" s="149">
        <f aca="true" t="shared" si="5" ref="BF570:BF575">IF(N570="snížená",J570,0)</f>
        <v>0</v>
      </c>
      <c r="BG570" s="149">
        <f aca="true" t="shared" si="6" ref="BG570:BG575">IF(N570="zákl. přenesená",J570,0)</f>
        <v>0</v>
      </c>
      <c r="BH570" s="149">
        <f aca="true" t="shared" si="7" ref="BH570:BH575">IF(N570="sníž. přenesená",J570,0)</f>
        <v>0</v>
      </c>
      <c r="BI570" s="149">
        <f aca="true" t="shared" si="8" ref="BI570:BI575">IF(N570="nulová",J570,0)</f>
        <v>0</v>
      </c>
      <c r="BJ570" s="17" t="s">
        <v>85</v>
      </c>
      <c r="BK570" s="149">
        <f aca="true" t="shared" si="9" ref="BK570:BK575">ROUND(I570*H570,2)</f>
        <v>0</v>
      </c>
      <c r="BL570" s="17" t="s">
        <v>268</v>
      </c>
      <c r="BM570" s="148" t="s">
        <v>680</v>
      </c>
    </row>
    <row r="571" spans="2:65" s="1" customFormat="1" ht="24.2" customHeight="1">
      <c r="B571" s="32"/>
      <c r="C571" s="138" t="s">
        <v>681</v>
      </c>
      <c r="D571" s="138" t="s">
        <v>264</v>
      </c>
      <c r="E571" s="139" t="s">
        <v>682</v>
      </c>
      <c r="F571" s="140" t="s">
        <v>683</v>
      </c>
      <c r="G571" s="141" t="s">
        <v>684</v>
      </c>
      <c r="H571" s="142">
        <v>9</v>
      </c>
      <c r="I571" s="143"/>
      <c r="J571" s="142">
        <f t="shared" si="0"/>
        <v>0</v>
      </c>
      <c r="K571" s="140" t="s">
        <v>267</v>
      </c>
      <c r="L571" s="32"/>
      <c r="M571" s="144" t="s">
        <v>1</v>
      </c>
      <c r="N571" s="145" t="s">
        <v>42</v>
      </c>
      <c r="P571" s="146">
        <f t="shared" si="1"/>
        <v>0</v>
      </c>
      <c r="Q571" s="146">
        <v>0.00018</v>
      </c>
      <c r="R571" s="146">
        <f t="shared" si="2"/>
        <v>0.0016200000000000001</v>
      </c>
      <c r="S571" s="146">
        <v>0</v>
      </c>
      <c r="T571" s="147">
        <f t="shared" si="3"/>
        <v>0</v>
      </c>
      <c r="AR571" s="148" t="s">
        <v>268</v>
      </c>
      <c r="AT571" s="148" t="s">
        <v>264</v>
      </c>
      <c r="AU571" s="148" t="s">
        <v>87</v>
      </c>
      <c r="AY571" s="17" t="s">
        <v>262</v>
      </c>
      <c r="BE571" s="149">
        <f t="shared" si="4"/>
        <v>0</v>
      </c>
      <c r="BF571" s="149">
        <f t="shared" si="5"/>
        <v>0</v>
      </c>
      <c r="BG571" s="149">
        <f t="shared" si="6"/>
        <v>0</v>
      </c>
      <c r="BH571" s="149">
        <f t="shared" si="7"/>
        <v>0</v>
      </c>
      <c r="BI571" s="149">
        <f t="shared" si="8"/>
        <v>0</v>
      </c>
      <c r="BJ571" s="17" t="s">
        <v>85</v>
      </c>
      <c r="BK571" s="149">
        <f t="shared" si="9"/>
        <v>0</v>
      </c>
      <c r="BL571" s="17" t="s">
        <v>268</v>
      </c>
      <c r="BM571" s="148" t="s">
        <v>685</v>
      </c>
    </row>
    <row r="572" spans="2:65" s="1" customFormat="1" ht="16.5" customHeight="1">
      <c r="B572" s="32"/>
      <c r="C572" s="178" t="s">
        <v>686</v>
      </c>
      <c r="D572" s="178" t="s">
        <v>300</v>
      </c>
      <c r="E572" s="179" t="s">
        <v>687</v>
      </c>
      <c r="F572" s="180" t="s">
        <v>688</v>
      </c>
      <c r="G572" s="181" t="s">
        <v>684</v>
      </c>
      <c r="H572" s="182">
        <v>6</v>
      </c>
      <c r="I572" s="183"/>
      <c r="J572" s="182">
        <f t="shared" si="0"/>
        <v>0</v>
      </c>
      <c r="K572" s="180" t="s">
        <v>1</v>
      </c>
      <c r="L572" s="184"/>
      <c r="M572" s="185" t="s">
        <v>1</v>
      </c>
      <c r="N572" s="186" t="s">
        <v>42</v>
      </c>
      <c r="P572" s="146">
        <f t="shared" si="1"/>
        <v>0</v>
      </c>
      <c r="Q572" s="146">
        <v>0.012</v>
      </c>
      <c r="R572" s="146">
        <f t="shared" si="2"/>
        <v>0.07200000000000001</v>
      </c>
      <c r="S572" s="146">
        <v>0</v>
      </c>
      <c r="T572" s="147">
        <f t="shared" si="3"/>
        <v>0</v>
      </c>
      <c r="AR572" s="148" t="s">
        <v>304</v>
      </c>
      <c r="AT572" s="148" t="s">
        <v>300</v>
      </c>
      <c r="AU572" s="148" t="s">
        <v>87</v>
      </c>
      <c r="AY572" s="17" t="s">
        <v>262</v>
      </c>
      <c r="BE572" s="149">
        <f t="shared" si="4"/>
        <v>0</v>
      </c>
      <c r="BF572" s="149">
        <f t="shared" si="5"/>
        <v>0</v>
      </c>
      <c r="BG572" s="149">
        <f t="shared" si="6"/>
        <v>0</v>
      </c>
      <c r="BH572" s="149">
        <f t="shared" si="7"/>
        <v>0</v>
      </c>
      <c r="BI572" s="149">
        <f t="shared" si="8"/>
        <v>0</v>
      </c>
      <c r="BJ572" s="17" t="s">
        <v>85</v>
      </c>
      <c r="BK572" s="149">
        <f t="shared" si="9"/>
        <v>0</v>
      </c>
      <c r="BL572" s="17" t="s">
        <v>268</v>
      </c>
      <c r="BM572" s="148" t="s">
        <v>689</v>
      </c>
    </row>
    <row r="573" spans="2:65" s="1" customFormat="1" ht="16.5" customHeight="1">
      <c r="B573" s="32"/>
      <c r="C573" s="178" t="s">
        <v>690</v>
      </c>
      <c r="D573" s="178" t="s">
        <v>300</v>
      </c>
      <c r="E573" s="179" t="s">
        <v>691</v>
      </c>
      <c r="F573" s="180" t="s">
        <v>692</v>
      </c>
      <c r="G573" s="181" t="s">
        <v>684</v>
      </c>
      <c r="H573" s="182">
        <v>3</v>
      </c>
      <c r="I573" s="183"/>
      <c r="J573" s="182">
        <f t="shared" si="0"/>
        <v>0</v>
      </c>
      <c r="K573" s="180" t="s">
        <v>1</v>
      </c>
      <c r="L573" s="184"/>
      <c r="M573" s="185" t="s">
        <v>1</v>
      </c>
      <c r="N573" s="186" t="s">
        <v>42</v>
      </c>
      <c r="P573" s="146">
        <f t="shared" si="1"/>
        <v>0</v>
      </c>
      <c r="Q573" s="146">
        <v>0.012</v>
      </c>
      <c r="R573" s="146">
        <f t="shared" si="2"/>
        <v>0.036000000000000004</v>
      </c>
      <c r="S573" s="146">
        <v>0</v>
      </c>
      <c r="T573" s="147">
        <f t="shared" si="3"/>
        <v>0</v>
      </c>
      <c r="AR573" s="148" t="s">
        <v>304</v>
      </c>
      <c r="AT573" s="148" t="s">
        <v>300</v>
      </c>
      <c r="AU573" s="148" t="s">
        <v>87</v>
      </c>
      <c r="AY573" s="17" t="s">
        <v>262</v>
      </c>
      <c r="BE573" s="149">
        <f t="shared" si="4"/>
        <v>0</v>
      </c>
      <c r="BF573" s="149">
        <f t="shared" si="5"/>
        <v>0</v>
      </c>
      <c r="BG573" s="149">
        <f t="shared" si="6"/>
        <v>0</v>
      </c>
      <c r="BH573" s="149">
        <f t="shared" si="7"/>
        <v>0</v>
      </c>
      <c r="BI573" s="149">
        <f t="shared" si="8"/>
        <v>0</v>
      </c>
      <c r="BJ573" s="17" t="s">
        <v>85</v>
      </c>
      <c r="BK573" s="149">
        <f t="shared" si="9"/>
        <v>0</v>
      </c>
      <c r="BL573" s="17" t="s">
        <v>268</v>
      </c>
      <c r="BM573" s="148" t="s">
        <v>693</v>
      </c>
    </row>
    <row r="574" spans="2:65" s="1" customFormat="1" ht="24.2" customHeight="1">
      <c r="B574" s="32"/>
      <c r="C574" s="138" t="s">
        <v>694</v>
      </c>
      <c r="D574" s="138" t="s">
        <v>264</v>
      </c>
      <c r="E574" s="139" t="s">
        <v>695</v>
      </c>
      <c r="F574" s="140" t="s">
        <v>696</v>
      </c>
      <c r="G574" s="141" t="s">
        <v>152</v>
      </c>
      <c r="H574" s="142">
        <v>1749</v>
      </c>
      <c r="I574" s="143"/>
      <c r="J574" s="142">
        <f t="shared" si="0"/>
        <v>0</v>
      </c>
      <c r="K574" s="140" t="s">
        <v>267</v>
      </c>
      <c r="L574" s="32"/>
      <c r="M574" s="144" t="s">
        <v>1</v>
      </c>
      <c r="N574" s="145" t="s">
        <v>42</v>
      </c>
      <c r="P574" s="146">
        <f t="shared" si="1"/>
        <v>0</v>
      </c>
      <c r="Q574" s="146">
        <v>0</v>
      </c>
      <c r="R574" s="146">
        <f t="shared" si="2"/>
        <v>0</v>
      </c>
      <c r="S574" s="146">
        <v>0</v>
      </c>
      <c r="T574" s="147">
        <f t="shared" si="3"/>
        <v>0</v>
      </c>
      <c r="AR574" s="148" t="s">
        <v>268</v>
      </c>
      <c r="AT574" s="148" t="s">
        <v>264</v>
      </c>
      <c r="AU574" s="148" t="s">
        <v>87</v>
      </c>
      <c r="AY574" s="17" t="s">
        <v>262</v>
      </c>
      <c r="BE574" s="149">
        <f t="shared" si="4"/>
        <v>0</v>
      </c>
      <c r="BF574" s="149">
        <f t="shared" si="5"/>
        <v>0</v>
      </c>
      <c r="BG574" s="149">
        <f t="shared" si="6"/>
        <v>0</v>
      </c>
      <c r="BH574" s="149">
        <f t="shared" si="7"/>
        <v>0</v>
      </c>
      <c r="BI574" s="149">
        <f t="shared" si="8"/>
        <v>0</v>
      </c>
      <c r="BJ574" s="17" t="s">
        <v>85</v>
      </c>
      <c r="BK574" s="149">
        <f t="shared" si="9"/>
        <v>0</v>
      </c>
      <c r="BL574" s="17" t="s">
        <v>268</v>
      </c>
      <c r="BM574" s="148" t="s">
        <v>697</v>
      </c>
    </row>
    <row r="575" spans="2:65" s="1" customFormat="1" ht="44.25" customHeight="1">
      <c r="B575" s="32"/>
      <c r="C575" s="138" t="s">
        <v>698</v>
      </c>
      <c r="D575" s="138" t="s">
        <v>264</v>
      </c>
      <c r="E575" s="139" t="s">
        <v>699</v>
      </c>
      <c r="F575" s="140" t="s">
        <v>700</v>
      </c>
      <c r="G575" s="141" t="s">
        <v>152</v>
      </c>
      <c r="H575" s="142">
        <v>8745</v>
      </c>
      <c r="I575" s="143"/>
      <c r="J575" s="142">
        <f t="shared" si="0"/>
        <v>0</v>
      </c>
      <c r="K575" s="140" t="s">
        <v>267</v>
      </c>
      <c r="L575" s="32"/>
      <c r="M575" s="144" t="s">
        <v>1</v>
      </c>
      <c r="N575" s="145" t="s">
        <v>42</v>
      </c>
      <c r="P575" s="146">
        <f t="shared" si="1"/>
        <v>0</v>
      </c>
      <c r="Q575" s="146">
        <v>0</v>
      </c>
      <c r="R575" s="146">
        <f t="shared" si="2"/>
        <v>0</v>
      </c>
      <c r="S575" s="146">
        <v>0</v>
      </c>
      <c r="T575" s="147">
        <f t="shared" si="3"/>
        <v>0</v>
      </c>
      <c r="AR575" s="148" t="s">
        <v>268</v>
      </c>
      <c r="AT575" s="148" t="s">
        <v>264</v>
      </c>
      <c r="AU575" s="148" t="s">
        <v>87</v>
      </c>
      <c r="AY575" s="17" t="s">
        <v>262</v>
      </c>
      <c r="BE575" s="149">
        <f t="shared" si="4"/>
        <v>0</v>
      </c>
      <c r="BF575" s="149">
        <f t="shared" si="5"/>
        <v>0</v>
      </c>
      <c r="BG575" s="149">
        <f t="shared" si="6"/>
        <v>0</v>
      </c>
      <c r="BH575" s="149">
        <f t="shared" si="7"/>
        <v>0</v>
      </c>
      <c r="BI575" s="149">
        <f t="shared" si="8"/>
        <v>0</v>
      </c>
      <c r="BJ575" s="17" t="s">
        <v>85</v>
      </c>
      <c r="BK575" s="149">
        <f t="shared" si="9"/>
        <v>0</v>
      </c>
      <c r="BL575" s="17" t="s">
        <v>268</v>
      </c>
      <c r="BM575" s="148" t="s">
        <v>701</v>
      </c>
    </row>
    <row r="576" spans="2:51" s="12" customFormat="1" ht="11.25">
      <c r="B576" s="150"/>
      <c r="D576" s="151" t="s">
        <v>270</v>
      </c>
      <c r="F576" s="153" t="s">
        <v>702</v>
      </c>
      <c r="H576" s="154">
        <v>8745</v>
      </c>
      <c r="I576" s="155"/>
      <c r="L576" s="150"/>
      <c r="M576" s="156"/>
      <c r="T576" s="157"/>
      <c r="AT576" s="152" t="s">
        <v>270</v>
      </c>
      <c r="AU576" s="152" t="s">
        <v>87</v>
      </c>
      <c r="AV576" s="12" t="s">
        <v>87</v>
      </c>
      <c r="AW576" s="12" t="s">
        <v>4</v>
      </c>
      <c r="AX576" s="12" t="s">
        <v>85</v>
      </c>
      <c r="AY576" s="152" t="s">
        <v>262</v>
      </c>
    </row>
    <row r="577" spans="2:65" s="1" customFormat="1" ht="55.5" customHeight="1">
      <c r="B577" s="32"/>
      <c r="C577" s="138" t="s">
        <v>703</v>
      </c>
      <c r="D577" s="138" t="s">
        <v>264</v>
      </c>
      <c r="E577" s="139" t="s">
        <v>704</v>
      </c>
      <c r="F577" s="140" t="s">
        <v>705</v>
      </c>
      <c r="G577" s="141" t="s">
        <v>706</v>
      </c>
      <c r="H577" s="142">
        <v>1</v>
      </c>
      <c r="I577" s="143"/>
      <c r="J577" s="142">
        <f>ROUND(I577*H577,2)</f>
        <v>0</v>
      </c>
      <c r="K577" s="140" t="s">
        <v>1</v>
      </c>
      <c r="L577" s="32"/>
      <c r="M577" s="144" t="s">
        <v>1</v>
      </c>
      <c r="N577" s="145" t="s">
        <v>42</v>
      </c>
      <c r="P577" s="146">
        <f>O577*H577</f>
        <v>0</v>
      </c>
      <c r="Q577" s="146">
        <v>0</v>
      </c>
      <c r="R577" s="146">
        <f>Q577*H577</f>
        <v>0</v>
      </c>
      <c r="S577" s="146">
        <v>0</v>
      </c>
      <c r="T577" s="147">
        <f>S577*H577</f>
        <v>0</v>
      </c>
      <c r="AR577" s="148" t="s">
        <v>268</v>
      </c>
      <c r="AT577" s="148" t="s">
        <v>264</v>
      </c>
      <c r="AU577" s="148" t="s">
        <v>87</v>
      </c>
      <c r="AY577" s="17" t="s">
        <v>262</v>
      </c>
      <c r="BE577" s="149">
        <f>IF(N577="základní",J577,0)</f>
        <v>0</v>
      </c>
      <c r="BF577" s="149">
        <f>IF(N577="snížená",J577,0)</f>
        <v>0</v>
      </c>
      <c r="BG577" s="149">
        <f>IF(N577="zákl. přenesená",J577,0)</f>
        <v>0</v>
      </c>
      <c r="BH577" s="149">
        <f>IF(N577="sníž. přenesená",J577,0)</f>
        <v>0</v>
      </c>
      <c r="BI577" s="149">
        <f>IF(N577="nulová",J577,0)</f>
        <v>0</v>
      </c>
      <c r="BJ577" s="17" t="s">
        <v>85</v>
      </c>
      <c r="BK577" s="149">
        <f>ROUND(I577*H577,2)</f>
        <v>0</v>
      </c>
      <c r="BL577" s="17" t="s">
        <v>268</v>
      </c>
      <c r="BM577" s="148" t="s">
        <v>707</v>
      </c>
    </row>
    <row r="578" spans="2:47" s="1" customFormat="1" ht="68.25">
      <c r="B578" s="32"/>
      <c r="D578" s="151" t="s">
        <v>708</v>
      </c>
      <c r="F578" s="260" t="s">
        <v>709</v>
      </c>
      <c r="I578" s="188"/>
      <c r="L578" s="32"/>
      <c r="M578" s="189"/>
      <c r="T578" s="56"/>
      <c r="AT578" s="17" t="s">
        <v>708</v>
      </c>
      <c r="AU578" s="17" t="s">
        <v>87</v>
      </c>
    </row>
    <row r="579" spans="2:65" s="1" customFormat="1" ht="66.75" customHeight="1">
      <c r="B579" s="32"/>
      <c r="C579" s="138" t="s">
        <v>710</v>
      </c>
      <c r="D579" s="138" t="s">
        <v>264</v>
      </c>
      <c r="E579" s="139" t="s">
        <v>711</v>
      </c>
      <c r="F579" s="140" t="s">
        <v>712</v>
      </c>
      <c r="G579" s="141" t="s">
        <v>706</v>
      </c>
      <c r="H579" s="142">
        <v>1</v>
      </c>
      <c r="I579" s="143"/>
      <c r="J579" s="142">
        <f>ROUND(I579*H579,2)</f>
        <v>0</v>
      </c>
      <c r="K579" s="140" t="s">
        <v>1</v>
      </c>
      <c r="L579" s="32"/>
      <c r="M579" s="144" t="s">
        <v>1</v>
      </c>
      <c r="N579" s="145" t="s">
        <v>42</v>
      </c>
      <c r="P579" s="146">
        <f>O579*H579</f>
        <v>0</v>
      </c>
      <c r="Q579" s="146">
        <v>0</v>
      </c>
      <c r="R579" s="146">
        <f>Q579*H579</f>
        <v>0</v>
      </c>
      <c r="S579" s="146">
        <v>0</v>
      </c>
      <c r="T579" s="147">
        <f>S579*H579</f>
        <v>0</v>
      </c>
      <c r="AR579" s="148" t="s">
        <v>268</v>
      </c>
      <c r="AT579" s="148" t="s">
        <v>264</v>
      </c>
      <c r="AU579" s="148" t="s">
        <v>87</v>
      </c>
      <c r="AY579" s="17" t="s">
        <v>262</v>
      </c>
      <c r="BE579" s="149">
        <f>IF(N579="základní",J579,0)</f>
        <v>0</v>
      </c>
      <c r="BF579" s="149">
        <f>IF(N579="snížená",J579,0)</f>
        <v>0</v>
      </c>
      <c r="BG579" s="149">
        <f>IF(N579="zákl. přenesená",J579,0)</f>
        <v>0</v>
      </c>
      <c r="BH579" s="149">
        <f>IF(N579="sníž. přenesená",J579,0)</f>
        <v>0</v>
      </c>
      <c r="BI579" s="149">
        <f>IF(N579="nulová",J579,0)</f>
        <v>0</v>
      </c>
      <c r="BJ579" s="17" t="s">
        <v>85</v>
      </c>
      <c r="BK579" s="149">
        <f>ROUND(I579*H579,2)</f>
        <v>0</v>
      </c>
      <c r="BL579" s="17" t="s">
        <v>268</v>
      </c>
      <c r="BM579" s="148" t="s">
        <v>713</v>
      </c>
    </row>
    <row r="580" spans="2:47" s="1" customFormat="1" ht="48.75">
      <c r="B580" s="32"/>
      <c r="D580" s="151" t="s">
        <v>708</v>
      </c>
      <c r="F580" s="187" t="s">
        <v>714</v>
      </c>
      <c r="I580" s="188"/>
      <c r="L580" s="32"/>
      <c r="M580" s="189"/>
      <c r="T580" s="56"/>
      <c r="AT580" s="17" t="s">
        <v>708</v>
      </c>
      <c r="AU580" s="17" t="s">
        <v>87</v>
      </c>
    </row>
    <row r="581" spans="2:65" s="1" customFormat="1" ht="37.9" customHeight="1">
      <c r="B581" s="32"/>
      <c r="C581" s="138" t="s">
        <v>715</v>
      </c>
      <c r="D581" s="138" t="s">
        <v>264</v>
      </c>
      <c r="E581" s="139" t="s">
        <v>716</v>
      </c>
      <c r="F581" s="140" t="s">
        <v>717</v>
      </c>
      <c r="G581" s="141" t="s">
        <v>684</v>
      </c>
      <c r="H581" s="142">
        <v>1</v>
      </c>
      <c r="I581" s="143"/>
      <c r="J581" s="142">
        <f>ROUND(I581*H581,2)</f>
        <v>0</v>
      </c>
      <c r="K581" s="140" t="s">
        <v>1</v>
      </c>
      <c r="L581" s="32"/>
      <c r="M581" s="144" t="s">
        <v>1</v>
      </c>
      <c r="N581" s="145" t="s">
        <v>42</v>
      </c>
      <c r="P581" s="146">
        <f>O581*H581</f>
        <v>0</v>
      </c>
      <c r="Q581" s="146">
        <v>0.00018</v>
      </c>
      <c r="R581" s="146">
        <f>Q581*H581</f>
        <v>0.00018</v>
      </c>
      <c r="S581" s="146">
        <v>0</v>
      </c>
      <c r="T581" s="147">
        <f>S581*H581</f>
        <v>0</v>
      </c>
      <c r="AR581" s="148" t="s">
        <v>268</v>
      </c>
      <c r="AT581" s="148" t="s">
        <v>264</v>
      </c>
      <c r="AU581" s="148" t="s">
        <v>87</v>
      </c>
      <c r="AY581" s="17" t="s">
        <v>262</v>
      </c>
      <c r="BE581" s="149">
        <f>IF(N581="základní",J581,0)</f>
        <v>0</v>
      </c>
      <c r="BF581" s="149">
        <f>IF(N581="snížená",J581,0)</f>
        <v>0</v>
      </c>
      <c r="BG581" s="149">
        <f>IF(N581="zákl. přenesená",J581,0)</f>
        <v>0</v>
      </c>
      <c r="BH581" s="149">
        <f>IF(N581="sníž. přenesená",J581,0)</f>
        <v>0</v>
      </c>
      <c r="BI581" s="149">
        <f>IF(N581="nulová",J581,0)</f>
        <v>0</v>
      </c>
      <c r="BJ581" s="17" t="s">
        <v>85</v>
      </c>
      <c r="BK581" s="149">
        <f>ROUND(I581*H581,2)</f>
        <v>0</v>
      </c>
      <c r="BL581" s="17" t="s">
        <v>268</v>
      </c>
      <c r="BM581" s="148" t="s">
        <v>718</v>
      </c>
    </row>
    <row r="582" spans="2:51" s="12" customFormat="1" ht="11.25">
      <c r="B582" s="150"/>
      <c r="D582" s="151" t="s">
        <v>270</v>
      </c>
      <c r="E582" s="152" t="s">
        <v>1</v>
      </c>
      <c r="F582" s="153" t="s">
        <v>719</v>
      </c>
      <c r="H582" s="154">
        <v>1</v>
      </c>
      <c r="I582" s="155"/>
      <c r="L582" s="150"/>
      <c r="M582" s="156"/>
      <c r="T582" s="157"/>
      <c r="AT582" s="152" t="s">
        <v>270</v>
      </c>
      <c r="AU582" s="152" t="s">
        <v>87</v>
      </c>
      <c r="AV582" s="12" t="s">
        <v>87</v>
      </c>
      <c r="AW582" s="12" t="s">
        <v>32</v>
      </c>
      <c r="AX582" s="12" t="s">
        <v>77</v>
      </c>
      <c r="AY582" s="152" t="s">
        <v>262</v>
      </c>
    </row>
    <row r="583" spans="2:51" s="13" customFormat="1" ht="11.25">
      <c r="B583" s="158"/>
      <c r="D583" s="151" t="s">
        <v>270</v>
      </c>
      <c r="E583" s="159" t="s">
        <v>1</v>
      </c>
      <c r="F583" s="160" t="s">
        <v>273</v>
      </c>
      <c r="H583" s="161">
        <v>1</v>
      </c>
      <c r="I583" s="162"/>
      <c r="L583" s="158"/>
      <c r="M583" s="163"/>
      <c r="T583" s="164"/>
      <c r="AT583" s="159" t="s">
        <v>270</v>
      </c>
      <c r="AU583" s="159" t="s">
        <v>87</v>
      </c>
      <c r="AV583" s="13" t="s">
        <v>268</v>
      </c>
      <c r="AW583" s="13" t="s">
        <v>32</v>
      </c>
      <c r="AX583" s="13" t="s">
        <v>85</v>
      </c>
      <c r="AY583" s="159" t="s">
        <v>262</v>
      </c>
    </row>
    <row r="584" spans="2:65" s="1" customFormat="1" ht="49.15" customHeight="1">
      <c r="B584" s="32"/>
      <c r="C584" s="138" t="s">
        <v>720</v>
      </c>
      <c r="D584" s="138" t="s">
        <v>264</v>
      </c>
      <c r="E584" s="139" t="s">
        <v>721</v>
      </c>
      <c r="F584" s="140" t="s">
        <v>722</v>
      </c>
      <c r="G584" s="141" t="s">
        <v>416</v>
      </c>
      <c r="H584" s="142">
        <v>26.65</v>
      </c>
      <c r="I584" s="143"/>
      <c r="J584" s="142">
        <f>ROUND(I584*H584,2)</f>
        <v>0</v>
      </c>
      <c r="K584" s="140" t="s">
        <v>1</v>
      </c>
      <c r="L584" s="32"/>
      <c r="M584" s="144" t="s">
        <v>1</v>
      </c>
      <c r="N584" s="145" t="s">
        <v>42</v>
      </c>
      <c r="P584" s="146">
        <f>O584*H584</f>
        <v>0</v>
      </c>
      <c r="Q584" s="146">
        <v>0</v>
      </c>
      <c r="R584" s="146">
        <f>Q584*H584</f>
        <v>0</v>
      </c>
      <c r="S584" s="146">
        <v>0</v>
      </c>
      <c r="T584" s="147">
        <f>S584*H584</f>
        <v>0</v>
      </c>
      <c r="AR584" s="148" t="s">
        <v>268</v>
      </c>
      <c r="AT584" s="148" t="s">
        <v>264</v>
      </c>
      <c r="AU584" s="148" t="s">
        <v>87</v>
      </c>
      <c r="AY584" s="17" t="s">
        <v>262</v>
      </c>
      <c r="BE584" s="149">
        <f>IF(N584="základní",J584,0)</f>
        <v>0</v>
      </c>
      <c r="BF584" s="149">
        <f>IF(N584="snížená",J584,0)</f>
        <v>0</v>
      </c>
      <c r="BG584" s="149">
        <f>IF(N584="zákl. přenesená",J584,0)</f>
        <v>0</v>
      </c>
      <c r="BH584" s="149">
        <f>IF(N584="sníž. přenesená",J584,0)</f>
        <v>0</v>
      </c>
      <c r="BI584" s="149">
        <f>IF(N584="nulová",J584,0)</f>
        <v>0</v>
      </c>
      <c r="BJ584" s="17" t="s">
        <v>85</v>
      </c>
      <c r="BK584" s="149">
        <f>ROUND(I584*H584,2)</f>
        <v>0</v>
      </c>
      <c r="BL584" s="17" t="s">
        <v>268</v>
      </c>
      <c r="BM584" s="148" t="s">
        <v>723</v>
      </c>
    </row>
    <row r="585" spans="2:47" s="1" customFormat="1" ht="48.75">
      <c r="B585" s="32"/>
      <c r="D585" s="151" t="s">
        <v>708</v>
      </c>
      <c r="F585" s="187" t="s">
        <v>714</v>
      </c>
      <c r="I585" s="188"/>
      <c r="L585" s="32"/>
      <c r="M585" s="189"/>
      <c r="T585" s="56"/>
      <c r="AT585" s="17" t="s">
        <v>708</v>
      </c>
      <c r="AU585" s="17" t="s">
        <v>87</v>
      </c>
    </row>
    <row r="586" spans="2:65" s="1" customFormat="1" ht="49.15" customHeight="1">
      <c r="B586" s="32"/>
      <c r="C586" s="138" t="s">
        <v>724</v>
      </c>
      <c r="D586" s="138" t="s">
        <v>264</v>
      </c>
      <c r="E586" s="139" t="s">
        <v>725</v>
      </c>
      <c r="F586" s="140" t="s">
        <v>726</v>
      </c>
      <c r="G586" s="141" t="s">
        <v>416</v>
      </c>
      <c r="H586" s="142">
        <v>13.55</v>
      </c>
      <c r="I586" s="143"/>
      <c r="J586" s="142">
        <f>ROUND(I586*H586,2)</f>
        <v>0</v>
      </c>
      <c r="K586" s="140" t="s">
        <v>1</v>
      </c>
      <c r="L586" s="32"/>
      <c r="M586" s="144" t="s">
        <v>1</v>
      </c>
      <c r="N586" s="145" t="s">
        <v>42</v>
      </c>
      <c r="P586" s="146">
        <f>O586*H586</f>
        <v>0</v>
      </c>
      <c r="Q586" s="146">
        <v>0</v>
      </c>
      <c r="R586" s="146">
        <f>Q586*H586</f>
        <v>0</v>
      </c>
      <c r="S586" s="146">
        <v>0</v>
      </c>
      <c r="T586" s="147">
        <f>S586*H586</f>
        <v>0</v>
      </c>
      <c r="AR586" s="148" t="s">
        <v>268</v>
      </c>
      <c r="AT586" s="148" t="s">
        <v>264</v>
      </c>
      <c r="AU586" s="148" t="s">
        <v>87</v>
      </c>
      <c r="AY586" s="17" t="s">
        <v>262</v>
      </c>
      <c r="BE586" s="149">
        <f>IF(N586="základní",J586,0)</f>
        <v>0</v>
      </c>
      <c r="BF586" s="149">
        <f>IF(N586="snížená",J586,0)</f>
        <v>0</v>
      </c>
      <c r="BG586" s="149">
        <f>IF(N586="zákl. přenesená",J586,0)</f>
        <v>0</v>
      </c>
      <c r="BH586" s="149">
        <f>IF(N586="sníž. přenesená",J586,0)</f>
        <v>0</v>
      </c>
      <c r="BI586" s="149">
        <f>IF(N586="nulová",J586,0)</f>
        <v>0</v>
      </c>
      <c r="BJ586" s="17" t="s">
        <v>85</v>
      </c>
      <c r="BK586" s="149">
        <f>ROUND(I586*H586,2)</f>
        <v>0</v>
      </c>
      <c r="BL586" s="17" t="s">
        <v>268</v>
      </c>
      <c r="BM586" s="148" t="s">
        <v>727</v>
      </c>
    </row>
    <row r="587" spans="2:47" s="1" customFormat="1" ht="48.75">
      <c r="B587" s="32"/>
      <c r="D587" s="151" t="s">
        <v>708</v>
      </c>
      <c r="F587" s="187" t="s">
        <v>714</v>
      </c>
      <c r="I587" s="188"/>
      <c r="L587" s="32"/>
      <c r="M587" s="189"/>
      <c r="T587" s="56"/>
      <c r="AT587" s="17" t="s">
        <v>708</v>
      </c>
      <c r="AU587" s="17" t="s">
        <v>87</v>
      </c>
    </row>
    <row r="588" spans="2:65" s="1" customFormat="1" ht="62.65" customHeight="1">
      <c r="B588" s="32"/>
      <c r="C588" s="138" t="s">
        <v>728</v>
      </c>
      <c r="D588" s="138" t="s">
        <v>264</v>
      </c>
      <c r="E588" s="139" t="s">
        <v>729</v>
      </c>
      <c r="F588" s="140" t="s">
        <v>730</v>
      </c>
      <c r="G588" s="141" t="s">
        <v>152</v>
      </c>
      <c r="H588" s="142">
        <v>6.39</v>
      </c>
      <c r="I588" s="143"/>
      <c r="J588" s="142">
        <f>ROUND(I588*H588,2)</f>
        <v>0</v>
      </c>
      <c r="K588" s="140" t="s">
        <v>1</v>
      </c>
      <c r="L588" s="32"/>
      <c r="M588" s="144" t="s">
        <v>1</v>
      </c>
      <c r="N588" s="145" t="s">
        <v>42</v>
      </c>
      <c r="P588" s="146">
        <f>O588*H588</f>
        <v>0</v>
      </c>
      <c r="Q588" s="146">
        <v>0</v>
      </c>
      <c r="R588" s="146">
        <f>Q588*H588</f>
        <v>0</v>
      </c>
      <c r="S588" s="146">
        <v>0</v>
      </c>
      <c r="T588" s="147">
        <f>S588*H588</f>
        <v>0</v>
      </c>
      <c r="AR588" s="148" t="s">
        <v>268</v>
      </c>
      <c r="AT588" s="148" t="s">
        <v>264</v>
      </c>
      <c r="AU588" s="148" t="s">
        <v>87</v>
      </c>
      <c r="AY588" s="17" t="s">
        <v>262</v>
      </c>
      <c r="BE588" s="149">
        <f>IF(N588="základní",J588,0)</f>
        <v>0</v>
      </c>
      <c r="BF588" s="149">
        <f>IF(N588="snížená",J588,0)</f>
        <v>0</v>
      </c>
      <c r="BG588" s="149">
        <f>IF(N588="zákl. přenesená",J588,0)</f>
        <v>0</v>
      </c>
      <c r="BH588" s="149">
        <f>IF(N588="sníž. přenesená",J588,0)</f>
        <v>0</v>
      </c>
      <c r="BI588" s="149">
        <f>IF(N588="nulová",J588,0)</f>
        <v>0</v>
      </c>
      <c r="BJ588" s="17" t="s">
        <v>85</v>
      </c>
      <c r="BK588" s="149">
        <f>ROUND(I588*H588,2)</f>
        <v>0</v>
      </c>
      <c r="BL588" s="17" t="s">
        <v>268</v>
      </c>
      <c r="BM588" s="148" t="s">
        <v>731</v>
      </c>
    </row>
    <row r="589" spans="2:47" s="1" customFormat="1" ht="48.75">
      <c r="B589" s="32"/>
      <c r="D589" s="151" t="s">
        <v>708</v>
      </c>
      <c r="F589" s="187" t="s">
        <v>714</v>
      </c>
      <c r="I589" s="188"/>
      <c r="L589" s="32"/>
      <c r="M589" s="189"/>
      <c r="T589" s="56"/>
      <c r="AT589" s="17" t="s">
        <v>708</v>
      </c>
      <c r="AU589" s="17" t="s">
        <v>87</v>
      </c>
    </row>
    <row r="590" spans="2:51" s="12" customFormat="1" ht="11.25">
      <c r="B590" s="150"/>
      <c r="D590" s="151" t="s">
        <v>270</v>
      </c>
      <c r="E590" s="152" t="s">
        <v>1</v>
      </c>
      <c r="F590" s="153" t="s">
        <v>732</v>
      </c>
      <c r="H590" s="154">
        <v>6.39</v>
      </c>
      <c r="I590" s="155"/>
      <c r="L590" s="150"/>
      <c r="M590" s="156"/>
      <c r="T590" s="157"/>
      <c r="AT590" s="152" t="s">
        <v>270</v>
      </c>
      <c r="AU590" s="152" t="s">
        <v>87</v>
      </c>
      <c r="AV590" s="12" t="s">
        <v>87</v>
      </c>
      <c r="AW590" s="12" t="s">
        <v>32</v>
      </c>
      <c r="AX590" s="12" t="s">
        <v>77</v>
      </c>
      <c r="AY590" s="152" t="s">
        <v>262</v>
      </c>
    </row>
    <row r="591" spans="2:51" s="13" customFormat="1" ht="11.25">
      <c r="B591" s="158"/>
      <c r="D591" s="151" t="s">
        <v>270</v>
      </c>
      <c r="E591" s="159" t="s">
        <v>1</v>
      </c>
      <c r="F591" s="160" t="s">
        <v>273</v>
      </c>
      <c r="H591" s="161">
        <v>6.39</v>
      </c>
      <c r="I591" s="162"/>
      <c r="L591" s="158"/>
      <c r="M591" s="163"/>
      <c r="T591" s="164"/>
      <c r="AT591" s="159" t="s">
        <v>270</v>
      </c>
      <c r="AU591" s="159" t="s">
        <v>87</v>
      </c>
      <c r="AV591" s="13" t="s">
        <v>268</v>
      </c>
      <c r="AW591" s="13" t="s">
        <v>32</v>
      </c>
      <c r="AX591" s="13" t="s">
        <v>85</v>
      </c>
      <c r="AY591" s="159" t="s">
        <v>262</v>
      </c>
    </row>
    <row r="592" spans="2:65" s="1" customFormat="1" ht="55.5" customHeight="1">
      <c r="B592" s="32"/>
      <c r="C592" s="138" t="s">
        <v>733</v>
      </c>
      <c r="D592" s="138" t="s">
        <v>264</v>
      </c>
      <c r="E592" s="139" t="s">
        <v>734</v>
      </c>
      <c r="F592" s="140" t="s">
        <v>735</v>
      </c>
      <c r="G592" s="141" t="s">
        <v>152</v>
      </c>
      <c r="H592" s="142">
        <v>2.7</v>
      </c>
      <c r="I592" s="143"/>
      <c r="J592" s="142">
        <f>ROUND(I592*H592,2)</f>
        <v>0</v>
      </c>
      <c r="K592" s="140" t="s">
        <v>1</v>
      </c>
      <c r="L592" s="32"/>
      <c r="M592" s="144" t="s">
        <v>1</v>
      </c>
      <c r="N592" s="145" t="s">
        <v>42</v>
      </c>
      <c r="P592" s="146">
        <f>O592*H592</f>
        <v>0</v>
      </c>
      <c r="Q592" s="146">
        <v>0</v>
      </c>
      <c r="R592" s="146">
        <f>Q592*H592</f>
        <v>0</v>
      </c>
      <c r="S592" s="146">
        <v>0</v>
      </c>
      <c r="T592" s="147">
        <f>S592*H592</f>
        <v>0</v>
      </c>
      <c r="AR592" s="148" t="s">
        <v>268</v>
      </c>
      <c r="AT592" s="148" t="s">
        <v>264</v>
      </c>
      <c r="AU592" s="148" t="s">
        <v>87</v>
      </c>
      <c r="AY592" s="17" t="s">
        <v>262</v>
      </c>
      <c r="BE592" s="149">
        <f>IF(N592="základní",J592,0)</f>
        <v>0</v>
      </c>
      <c r="BF592" s="149">
        <f>IF(N592="snížená",J592,0)</f>
        <v>0</v>
      </c>
      <c r="BG592" s="149">
        <f>IF(N592="zákl. přenesená",J592,0)</f>
        <v>0</v>
      </c>
      <c r="BH592" s="149">
        <f>IF(N592="sníž. přenesená",J592,0)</f>
        <v>0</v>
      </c>
      <c r="BI592" s="149">
        <f>IF(N592="nulová",J592,0)</f>
        <v>0</v>
      </c>
      <c r="BJ592" s="17" t="s">
        <v>85</v>
      </c>
      <c r="BK592" s="149">
        <f>ROUND(I592*H592,2)</f>
        <v>0</v>
      </c>
      <c r="BL592" s="17" t="s">
        <v>268</v>
      </c>
      <c r="BM592" s="148" t="s">
        <v>736</v>
      </c>
    </row>
    <row r="593" spans="2:47" s="1" customFormat="1" ht="48.75">
      <c r="B593" s="32"/>
      <c r="D593" s="151" t="s">
        <v>708</v>
      </c>
      <c r="F593" s="187" t="s">
        <v>714</v>
      </c>
      <c r="I593" s="188"/>
      <c r="L593" s="32"/>
      <c r="M593" s="189"/>
      <c r="T593" s="56"/>
      <c r="AT593" s="17" t="s">
        <v>708</v>
      </c>
      <c r="AU593" s="17" t="s">
        <v>87</v>
      </c>
    </row>
    <row r="594" spans="2:51" s="12" customFormat="1" ht="11.25">
      <c r="B594" s="150"/>
      <c r="D594" s="151" t="s">
        <v>270</v>
      </c>
      <c r="E594" s="152" t="s">
        <v>1</v>
      </c>
      <c r="F594" s="153" t="s">
        <v>737</v>
      </c>
      <c r="H594" s="154">
        <v>2.7</v>
      </c>
      <c r="I594" s="155"/>
      <c r="L594" s="150"/>
      <c r="M594" s="156"/>
      <c r="T594" s="157"/>
      <c r="AT594" s="152" t="s">
        <v>270</v>
      </c>
      <c r="AU594" s="152" t="s">
        <v>87</v>
      </c>
      <c r="AV594" s="12" t="s">
        <v>87</v>
      </c>
      <c r="AW594" s="12" t="s">
        <v>32</v>
      </c>
      <c r="AX594" s="12" t="s">
        <v>77</v>
      </c>
      <c r="AY594" s="152" t="s">
        <v>262</v>
      </c>
    </row>
    <row r="595" spans="2:51" s="13" customFormat="1" ht="11.25">
      <c r="B595" s="158"/>
      <c r="D595" s="151" t="s">
        <v>270</v>
      </c>
      <c r="E595" s="159" t="s">
        <v>1</v>
      </c>
      <c r="F595" s="160" t="s">
        <v>273</v>
      </c>
      <c r="H595" s="161">
        <v>2.7</v>
      </c>
      <c r="I595" s="162"/>
      <c r="L595" s="158"/>
      <c r="M595" s="163"/>
      <c r="T595" s="164"/>
      <c r="AT595" s="159" t="s">
        <v>270</v>
      </c>
      <c r="AU595" s="159" t="s">
        <v>87</v>
      </c>
      <c r="AV595" s="13" t="s">
        <v>268</v>
      </c>
      <c r="AW595" s="13" t="s">
        <v>32</v>
      </c>
      <c r="AX595" s="13" t="s">
        <v>85</v>
      </c>
      <c r="AY595" s="159" t="s">
        <v>262</v>
      </c>
    </row>
    <row r="596" spans="2:65" s="1" customFormat="1" ht="66.75" customHeight="1">
      <c r="B596" s="32"/>
      <c r="C596" s="138" t="s">
        <v>738</v>
      </c>
      <c r="D596" s="138" t="s">
        <v>264</v>
      </c>
      <c r="E596" s="139" t="s">
        <v>739</v>
      </c>
      <c r="F596" s="140" t="s">
        <v>740</v>
      </c>
      <c r="G596" s="141" t="s">
        <v>152</v>
      </c>
      <c r="H596" s="142">
        <v>10.15</v>
      </c>
      <c r="I596" s="143"/>
      <c r="J596" s="142">
        <f>ROUND(I596*H596,2)</f>
        <v>0</v>
      </c>
      <c r="K596" s="140" t="s">
        <v>1</v>
      </c>
      <c r="L596" s="32"/>
      <c r="M596" s="144" t="s">
        <v>1</v>
      </c>
      <c r="N596" s="145" t="s">
        <v>42</v>
      </c>
      <c r="P596" s="146">
        <f>O596*H596</f>
        <v>0</v>
      </c>
      <c r="Q596" s="146">
        <v>0</v>
      </c>
      <c r="R596" s="146">
        <f>Q596*H596</f>
        <v>0</v>
      </c>
      <c r="S596" s="146">
        <v>0</v>
      </c>
      <c r="T596" s="147">
        <f>S596*H596</f>
        <v>0</v>
      </c>
      <c r="AR596" s="148" t="s">
        <v>268</v>
      </c>
      <c r="AT596" s="148" t="s">
        <v>264</v>
      </c>
      <c r="AU596" s="148" t="s">
        <v>87</v>
      </c>
      <c r="AY596" s="17" t="s">
        <v>262</v>
      </c>
      <c r="BE596" s="149">
        <f>IF(N596="základní",J596,0)</f>
        <v>0</v>
      </c>
      <c r="BF596" s="149">
        <f>IF(N596="snížená",J596,0)</f>
        <v>0</v>
      </c>
      <c r="BG596" s="149">
        <f>IF(N596="zákl. přenesená",J596,0)</f>
        <v>0</v>
      </c>
      <c r="BH596" s="149">
        <f>IF(N596="sníž. přenesená",J596,0)</f>
        <v>0</v>
      </c>
      <c r="BI596" s="149">
        <f>IF(N596="nulová",J596,0)</f>
        <v>0</v>
      </c>
      <c r="BJ596" s="17" t="s">
        <v>85</v>
      </c>
      <c r="BK596" s="149">
        <f>ROUND(I596*H596,2)</f>
        <v>0</v>
      </c>
      <c r="BL596" s="17" t="s">
        <v>268</v>
      </c>
      <c r="BM596" s="148" t="s">
        <v>741</v>
      </c>
    </row>
    <row r="597" spans="2:47" s="1" customFormat="1" ht="48.75">
      <c r="B597" s="32"/>
      <c r="D597" s="151" t="s">
        <v>708</v>
      </c>
      <c r="F597" s="187" t="s">
        <v>714</v>
      </c>
      <c r="I597" s="188"/>
      <c r="L597" s="32"/>
      <c r="M597" s="189"/>
      <c r="T597" s="56"/>
      <c r="AT597" s="17" t="s">
        <v>708</v>
      </c>
      <c r="AU597" s="17" t="s">
        <v>87</v>
      </c>
    </row>
    <row r="598" spans="2:51" s="12" customFormat="1" ht="11.25">
      <c r="B598" s="150"/>
      <c r="D598" s="151" t="s">
        <v>270</v>
      </c>
      <c r="E598" s="152" t="s">
        <v>1</v>
      </c>
      <c r="F598" s="153" t="s">
        <v>742</v>
      </c>
      <c r="H598" s="154">
        <v>10.15</v>
      </c>
      <c r="I598" s="155"/>
      <c r="L598" s="150"/>
      <c r="M598" s="156"/>
      <c r="T598" s="157"/>
      <c r="AT598" s="152" t="s">
        <v>270</v>
      </c>
      <c r="AU598" s="152" t="s">
        <v>87</v>
      </c>
      <c r="AV598" s="12" t="s">
        <v>87</v>
      </c>
      <c r="AW598" s="12" t="s">
        <v>32</v>
      </c>
      <c r="AX598" s="12" t="s">
        <v>77</v>
      </c>
      <c r="AY598" s="152" t="s">
        <v>262</v>
      </c>
    </row>
    <row r="599" spans="2:51" s="13" customFormat="1" ht="11.25">
      <c r="B599" s="158"/>
      <c r="D599" s="151" t="s">
        <v>270</v>
      </c>
      <c r="E599" s="159" t="s">
        <v>1</v>
      </c>
      <c r="F599" s="160" t="s">
        <v>273</v>
      </c>
      <c r="H599" s="161">
        <v>10.15</v>
      </c>
      <c r="I599" s="162"/>
      <c r="L599" s="158"/>
      <c r="M599" s="163"/>
      <c r="T599" s="164"/>
      <c r="AT599" s="159" t="s">
        <v>270</v>
      </c>
      <c r="AU599" s="159" t="s">
        <v>87</v>
      </c>
      <c r="AV599" s="13" t="s">
        <v>268</v>
      </c>
      <c r="AW599" s="13" t="s">
        <v>32</v>
      </c>
      <c r="AX599" s="13" t="s">
        <v>85</v>
      </c>
      <c r="AY599" s="159" t="s">
        <v>262</v>
      </c>
    </row>
    <row r="600" spans="2:65" s="1" customFormat="1" ht="62.65" customHeight="1">
      <c r="B600" s="32"/>
      <c r="C600" s="138" t="s">
        <v>743</v>
      </c>
      <c r="D600" s="138" t="s">
        <v>264</v>
      </c>
      <c r="E600" s="139" t="s">
        <v>744</v>
      </c>
      <c r="F600" s="140" t="s">
        <v>745</v>
      </c>
      <c r="G600" s="141" t="s">
        <v>152</v>
      </c>
      <c r="H600" s="142">
        <v>6.28</v>
      </c>
      <c r="I600" s="143"/>
      <c r="J600" s="142">
        <f>ROUND(I600*H600,2)</f>
        <v>0</v>
      </c>
      <c r="K600" s="140" t="s">
        <v>1</v>
      </c>
      <c r="L600" s="32"/>
      <c r="M600" s="144" t="s">
        <v>1</v>
      </c>
      <c r="N600" s="145" t="s">
        <v>42</v>
      </c>
      <c r="P600" s="146">
        <f>O600*H600</f>
        <v>0</v>
      </c>
      <c r="Q600" s="146">
        <v>0</v>
      </c>
      <c r="R600" s="146">
        <f>Q600*H600</f>
        <v>0</v>
      </c>
      <c r="S600" s="146">
        <v>0</v>
      </c>
      <c r="T600" s="147">
        <f>S600*H600</f>
        <v>0</v>
      </c>
      <c r="AR600" s="148" t="s">
        <v>268</v>
      </c>
      <c r="AT600" s="148" t="s">
        <v>264</v>
      </c>
      <c r="AU600" s="148" t="s">
        <v>87</v>
      </c>
      <c r="AY600" s="17" t="s">
        <v>262</v>
      </c>
      <c r="BE600" s="149">
        <f>IF(N600="základní",J600,0)</f>
        <v>0</v>
      </c>
      <c r="BF600" s="149">
        <f>IF(N600="snížená",J600,0)</f>
        <v>0</v>
      </c>
      <c r="BG600" s="149">
        <f>IF(N600="zákl. přenesená",J600,0)</f>
        <v>0</v>
      </c>
      <c r="BH600" s="149">
        <f>IF(N600="sníž. přenesená",J600,0)</f>
        <v>0</v>
      </c>
      <c r="BI600" s="149">
        <f>IF(N600="nulová",J600,0)</f>
        <v>0</v>
      </c>
      <c r="BJ600" s="17" t="s">
        <v>85</v>
      </c>
      <c r="BK600" s="149">
        <f>ROUND(I600*H600,2)</f>
        <v>0</v>
      </c>
      <c r="BL600" s="17" t="s">
        <v>268</v>
      </c>
      <c r="BM600" s="148" t="s">
        <v>746</v>
      </c>
    </row>
    <row r="601" spans="2:47" s="1" customFormat="1" ht="48.75">
      <c r="B601" s="32"/>
      <c r="D601" s="151" t="s">
        <v>708</v>
      </c>
      <c r="F601" s="187" t="s">
        <v>714</v>
      </c>
      <c r="I601" s="188"/>
      <c r="L601" s="32"/>
      <c r="M601" s="189"/>
      <c r="T601" s="56"/>
      <c r="AT601" s="17" t="s">
        <v>708</v>
      </c>
      <c r="AU601" s="17" t="s">
        <v>87</v>
      </c>
    </row>
    <row r="602" spans="2:51" s="12" customFormat="1" ht="11.25">
      <c r="B602" s="150"/>
      <c r="D602" s="151" t="s">
        <v>270</v>
      </c>
      <c r="E602" s="152" t="s">
        <v>1</v>
      </c>
      <c r="F602" s="153" t="s">
        <v>747</v>
      </c>
      <c r="H602" s="154">
        <v>6.28</v>
      </c>
      <c r="I602" s="155"/>
      <c r="L602" s="150"/>
      <c r="M602" s="156"/>
      <c r="T602" s="157"/>
      <c r="AT602" s="152" t="s">
        <v>270</v>
      </c>
      <c r="AU602" s="152" t="s">
        <v>87</v>
      </c>
      <c r="AV602" s="12" t="s">
        <v>87</v>
      </c>
      <c r="AW602" s="12" t="s">
        <v>32</v>
      </c>
      <c r="AX602" s="12" t="s">
        <v>77</v>
      </c>
      <c r="AY602" s="152" t="s">
        <v>262</v>
      </c>
    </row>
    <row r="603" spans="2:51" s="13" customFormat="1" ht="11.25">
      <c r="B603" s="158"/>
      <c r="D603" s="151" t="s">
        <v>270</v>
      </c>
      <c r="E603" s="159" t="s">
        <v>1</v>
      </c>
      <c r="F603" s="160" t="s">
        <v>273</v>
      </c>
      <c r="H603" s="161">
        <v>6.28</v>
      </c>
      <c r="I603" s="162"/>
      <c r="L603" s="158"/>
      <c r="M603" s="163"/>
      <c r="T603" s="164"/>
      <c r="AT603" s="159" t="s">
        <v>270</v>
      </c>
      <c r="AU603" s="159" t="s">
        <v>87</v>
      </c>
      <c r="AV603" s="13" t="s">
        <v>268</v>
      </c>
      <c r="AW603" s="13" t="s">
        <v>32</v>
      </c>
      <c r="AX603" s="13" t="s">
        <v>85</v>
      </c>
      <c r="AY603" s="159" t="s">
        <v>262</v>
      </c>
    </row>
    <row r="604" spans="2:65" s="1" customFormat="1" ht="62.65" customHeight="1">
      <c r="B604" s="32"/>
      <c r="C604" s="138" t="s">
        <v>748</v>
      </c>
      <c r="D604" s="138" t="s">
        <v>264</v>
      </c>
      <c r="E604" s="139" t="s">
        <v>749</v>
      </c>
      <c r="F604" s="140" t="s">
        <v>750</v>
      </c>
      <c r="G604" s="141" t="s">
        <v>152</v>
      </c>
      <c r="H604" s="142">
        <v>5.26</v>
      </c>
      <c r="I604" s="143"/>
      <c r="J604" s="142">
        <f>ROUND(I604*H604,2)</f>
        <v>0</v>
      </c>
      <c r="K604" s="140" t="s">
        <v>1</v>
      </c>
      <c r="L604" s="32"/>
      <c r="M604" s="144" t="s">
        <v>1</v>
      </c>
      <c r="N604" s="145" t="s">
        <v>42</v>
      </c>
      <c r="P604" s="146">
        <f>O604*H604</f>
        <v>0</v>
      </c>
      <c r="Q604" s="146">
        <v>0</v>
      </c>
      <c r="R604" s="146">
        <f>Q604*H604</f>
        <v>0</v>
      </c>
      <c r="S604" s="146">
        <v>0</v>
      </c>
      <c r="T604" s="147">
        <f>S604*H604</f>
        <v>0</v>
      </c>
      <c r="AR604" s="148" t="s">
        <v>268</v>
      </c>
      <c r="AT604" s="148" t="s">
        <v>264</v>
      </c>
      <c r="AU604" s="148" t="s">
        <v>87</v>
      </c>
      <c r="AY604" s="17" t="s">
        <v>262</v>
      </c>
      <c r="BE604" s="149">
        <f>IF(N604="základní",J604,0)</f>
        <v>0</v>
      </c>
      <c r="BF604" s="149">
        <f>IF(N604="snížená",J604,0)</f>
        <v>0</v>
      </c>
      <c r="BG604" s="149">
        <f>IF(N604="zákl. přenesená",J604,0)</f>
        <v>0</v>
      </c>
      <c r="BH604" s="149">
        <f>IF(N604="sníž. přenesená",J604,0)</f>
        <v>0</v>
      </c>
      <c r="BI604" s="149">
        <f>IF(N604="nulová",J604,0)</f>
        <v>0</v>
      </c>
      <c r="BJ604" s="17" t="s">
        <v>85</v>
      </c>
      <c r="BK604" s="149">
        <f>ROUND(I604*H604,2)</f>
        <v>0</v>
      </c>
      <c r="BL604" s="17" t="s">
        <v>268</v>
      </c>
      <c r="BM604" s="148" t="s">
        <v>751</v>
      </c>
    </row>
    <row r="605" spans="2:47" s="1" customFormat="1" ht="48.75">
      <c r="B605" s="32"/>
      <c r="D605" s="151" t="s">
        <v>708</v>
      </c>
      <c r="F605" s="187" t="s">
        <v>714</v>
      </c>
      <c r="I605" s="188"/>
      <c r="L605" s="32"/>
      <c r="M605" s="189"/>
      <c r="T605" s="56"/>
      <c r="AT605" s="17" t="s">
        <v>708</v>
      </c>
      <c r="AU605" s="17" t="s">
        <v>87</v>
      </c>
    </row>
    <row r="606" spans="2:51" s="12" customFormat="1" ht="11.25">
      <c r="B606" s="150"/>
      <c r="D606" s="151" t="s">
        <v>270</v>
      </c>
      <c r="E606" s="152" t="s">
        <v>1</v>
      </c>
      <c r="F606" s="153" t="s">
        <v>752</v>
      </c>
      <c r="H606" s="154">
        <v>5.26</v>
      </c>
      <c r="I606" s="155"/>
      <c r="L606" s="150"/>
      <c r="M606" s="156"/>
      <c r="T606" s="157"/>
      <c r="AT606" s="152" t="s">
        <v>270</v>
      </c>
      <c r="AU606" s="152" t="s">
        <v>87</v>
      </c>
      <c r="AV606" s="12" t="s">
        <v>87</v>
      </c>
      <c r="AW606" s="12" t="s">
        <v>32</v>
      </c>
      <c r="AX606" s="12" t="s">
        <v>77</v>
      </c>
      <c r="AY606" s="152" t="s">
        <v>262</v>
      </c>
    </row>
    <row r="607" spans="2:51" s="13" customFormat="1" ht="11.25">
      <c r="B607" s="158"/>
      <c r="D607" s="151" t="s">
        <v>270</v>
      </c>
      <c r="E607" s="159" t="s">
        <v>1</v>
      </c>
      <c r="F607" s="160" t="s">
        <v>273</v>
      </c>
      <c r="H607" s="161">
        <v>5.26</v>
      </c>
      <c r="I607" s="162"/>
      <c r="L607" s="158"/>
      <c r="M607" s="163"/>
      <c r="T607" s="164"/>
      <c r="AT607" s="159" t="s">
        <v>270</v>
      </c>
      <c r="AU607" s="159" t="s">
        <v>87</v>
      </c>
      <c r="AV607" s="13" t="s">
        <v>268</v>
      </c>
      <c r="AW607" s="13" t="s">
        <v>32</v>
      </c>
      <c r="AX607" s="13" t="s">
        <v>85</v>
      </c>
      <c r="AY607" s="159" t="s">
        <v>262</v>
      </c>
    </row>
    <row r="608" spans="2:63" s="11" customFormat="1" ht="22.9" customHeight="1">
      <c r="B608" s="126"/>
      <c r="D608" s="127" t="s">
        <v>76</v>
      </c>
      <c r="E608" s="136" t="s">
        <v>753</v>
      </c>
      <c r="F608" s="136" t="s">
        <v>754</v>
      </c>
      <c r="I608" s="129"/>
      <c r="J608" s="137">
        <f>BK608</f>
        <v>0</v>
      </c>
      <c r="L608" s="126"/>
      <c r="M608" s="131"/>
      <c r="P608" s="132">
        <f>P609</f>
        <v>0</v>
      </c>
      <c r="R608" s="132">
        <f>R609</f>
        <v>0</v>
      </c>
      <c r="T608" s="133">
        <f>T609</f>
        <v>0</v>
      </c>
      <c r="AR608" s="127" t="s">
        <v>85</v>
      </c>
      <c r="AT608" s="134" t="s">
        <v>76</v>
      </c>
      <c r="AU608" s="134" t="s">
        <v>85</v>
      </c>
      <c r="AY608" s="127" t="s">
        <v>262</v>
      </c>
      <c r="BK608" s="135">
        <f>BK609</f>
        <v>0</v>
      </c>
    </row>
    <row r="609" spans="2:65" s="1" customFormat="1" ht="76.35" customHeight="1">
      <c r="B609" s="32"/>
      <c r="C609" s="138" t="s">
        <v>755</v>
      </c>
      <c r="D609" s="138" t="s">
        <v>264</v>
      </c>
      <c r="E609" s="139" t="s">
        <v>756</v>
      </c>
      <c r="F609" s="140" t="s">
        <v>757</v>
      </c>
      <c r="G609" s="141" t="s">
        <v>303</v>
      </c>
      <c r="H609" s="142">
        <v>253.26</v>
      </c>
      <c r="I609" s="143"/>
      <c r="J609" s="142">
        <f>ROUND(I609*H609,2)</f>
        <v>0</v>
      </c>
      <c r="K609" s="140" t="s">
        <v>267</v>
      </c>
      <c r="L609" s="32"/>
      <c r="M609" s="144" t="s">
        <v>1</v>
      </c>
      <c r="N609" s="145" t="s">
        <v>42</v>
      </c>
      <c r="P609" s="146">
        <f>O609*H609</f>
        <v>0</v>
      </c>
      <c r="Q609" s="146">
        <v>0</v>
      </c>
      <c r="R609" s="146">
        <f>Q609*H609</f>
        <v>0</v>
      </c>
      <c r="S609" s="146">
        <v>0</v>
      </c>
      <c r="T609" s="147">
        <f>S609*H609</f>
        <v>0</v>
      </c>
      <c r="AR609" s="148" t="s">
        <v>268</v>
      </c>
      <c r="AT609" s="148" t="s">
        <v>264</v>
      </c>
      <c r="AU609" s="148" t="s">
        <v>87</v>
      </c>
      <c r="AY609" s="17" t="s">
        <v>262</v>
      </c>
      <c r="BE609" s="149">
        <f>IF(N609="základní",J609,0)</f>
        <v>0</v>
      </c>
      <c r="BF609" s="149">
        <f>IF(N609="snížená",J609,0)</f>
        <v>0</v>
      </c>
      <c r="BG609" s="149">
        <f>IF(N609="zákl. přenesená",J609,0)</f>
        <v>0</v>
      </c>
      <c r="BH609" s="149">
        <f>IF(N609="sníž. přenesená",J609,0)</f>
        <v>0</v>
      </c>
      <c r="BI609" s="149">
        <f>IF(N609="nulová",J609,0)</f>
        <v>0</v>
      </c>
      <c r="BJ609" s="17" t="s">
        <v>85</v>
      </c>
      <c r="BK609" s="149">
        <f>ROUND(I609*H609,2)</f>
        <v>0</v>
      </c>
      <c r="BL609" s="17" t="s">
        <v>268</v>
      </c>
      <c r="BM609" s="148" t="s">
        <v>758</v>
      </c>
    </row>
    <row r="610" spans="2:63" s="11" customFormat="1" ht="25.9" customHeight="1">
      <c r="B610" s="126"/>
      <c r="D610" s="127" t="s">
        <v>76</v>
      </c>
      <c r="E610" s="128" t="s">
        <v>759</v>
      </c>
      <c r="F610" s="128" t="s">
        <v>760</v>
      </c>
      <c r="I610" s="129"/>
      <c r="J610" s="130">
        <f>BK610</f>
        <v>0</v>
      </c>
      <c r="L610" s="126"/>
      <c r="M610" s="131"/>
      <c r="P610" s="132">
        <f>P611+P633+P802+P965+P972+P995+P1296+P1339+P1485+P1773+P1847+P1897+P1933+P1969+P2015+P2099+P2226</f>
        <v>0</v>
      </c>
      <c r="R610" s="132">
        <f>R611+R633+R802+R965+R972+R995+R1296+R1339+R1485+R1773+R1847+R1897+R1933+R1969+R2015+R2099+R2226</f>
        <v>79.63545179</v>
      </c>
      <c r="T610" s="133">
        <f>T611+T633+T802+T965+T972+T995+T1296+T1339+T1485+T1773+T1847+T1897+T1933+T1969+T2015+T2099+T2226</f>
        <v>0</v>
      </c>
      <c r="AR610" s="127" t="s">
        <v>87</v>
      </c>
      <c r="AT610" s="134" t="s">
        <v>76</v>
      </c>
      <c r="AU610" s="134" t="s">
        <v>77</v>
      </c>
      <c r="AY610" s="127" t="s">
        <v>262</v>
      </c>
      <c r="BK610" s="135">
        <f>BK611+BK633+BK802+BK965+BK972+BK995+BK1296+BK1339+BK1485+BK1773+BK1847+BK1897+BK1933+BK1969+BK2015+BK2099+BK2226</f>
        <v>0</v>
      </c>
    </row>
    <row r="611" spans="2:63" s="11" customFormat="1" ht="22.9" customHeight="1">
      <c r="B611" s="126"/>
      <c r="D611" s="127" t="s">
        <v>76</v>
      </c>
      <c r="E611" s="136" t="s">
        <v>761</v>
      </c>
      <c r="F611" s="136" t="s">
        <v>762</v>
      </c>
      <c r="I611" s="129"/>
      <c r="J611" s="137">
        <f>BK611</f>
        <v>0</v>
      </c>
      <c r="L611" s="126"/>
      <c r="M611" s="131"/>
      <c r="P611" s="132">
        <f>SUM(P612:P632)</f>
        <v>0</v>
      </c>
      <c r="R611" s="132">
        <f>SUM(R612:R632)</f>
        <v>0.2603019</v>
      </c>
      <c r="T611" s="133">
        <f>SUM(T612:T632)</f>
        <v>0</v>
      </c>
      <c r="AR611" s="127" t="s">
        <v>87</v>
      </c>
      <c r="AT611" s="134" t="s">
        <v>76</v>
      </c>
      <c r="AU611" s="134" t="s">
        <v>85</v>
      </c>
      <c r="AY611" s="127" t="s">
        <v>262</v>
      </c>
      <c r="BK611" s="135">
        <f>SUM(BK612:BK632)</f>
        <v>0</v>
      </c>
    </row>
    <row r="612" spans="2:65" s="1" customFormat="1" ht="24.2" customHeight="1">
      <c r="B612" s="32"/>
      <c r="C612" s="138" t="s">
        <v>763</v>
      </c>
      <c r="D612" s="138" t="s">
        <v>264</v>
      </c>
      <c r="E612" s="139" t="s">
        <v>764</v>
      </c>
      <c r="F612" s="140" t="s">
        <v>765</v>
      </c>
      <c r="G612" s="141" t="s">
        <v>152</v>
      </c>
      <c r="H612" s="142">
        <v>403.81</v>
      </c>
      <c r="I612" s="143"/>
      <c r="J612" s="142">
        <f>ROUND(I612*H612,2)</f>
        <v>0</v>
      </c>
      <c r="K612" s="140" t="s">
        <v>267</v>
      </c>
      <c r="L612" s="32"/>
      <c r="M612" s="144" t="s">
        <v>1</v>
      </c>
      <c r="N612" s="145" t="s">
        <v>42</v>
      </c>
      <c r="P612" s="146">
        <f>O612*H612</f>
        <v>0</v>
      </c>
      <c r="Q612" s="146">
        <v>0</v>
      </c>
      <c r="R612" s="146">
        <f>Q612*H612</f>
        <v>0</v>
      </c>
      <c r="S612" s="146">
        <v>0</v>
      </c>
      <c r="T612" s="147">
        <f>S612*H612</f>
        <v>0</v>
      </c>
      <c r="AR612" s="148" t="s">
        <v>369</v>
      </c>
      <c r="AT612" s="148" t="s">
        <v>264</v>
      </c>
      <c r="AU612" s="148" t="s">
        <v>87</v>
      </c>
      <c r="AY612" s="17" t="s">
        <v>262</v>
      </c>
      <c r="BE612" s="149">
        <f>IF(N612="základní",J612,0)</f>
        <v>0</v>
      </c>
      <c r="BF612" s="149">
        <f>IF(N612="snížená",J612,0)</f>
        <v>0</v>
      </c>
      <c r="BG612" s="149">
        <f>IF(N612="zákl. přenesená",J612,0)</f>
        <v>0</v>
      </c>
      <c r="BH612" s="149">
        <f>IF(N612="sníž. přenesená",J612,0)</f>
        <v>0</v>
      </c>
      <c r="BI612" s="149">
        <f>IF(N612="nulová",J612,0)</f>
        <v>0</v>
      </c>
      <c r="BJ612" s="17" t="s">
        <v>85</v>
      </c>
      <c r="BK612" s="149">
        <f>ROUND(I612*H612,2)</f>
        <v>0</v>
      </c>
      <c r="BL612" s="17" t="s">
        <v>369</v>
      </c>
      <c r="BM612" s="148" t="s">
        <v>766</v>
      </c>
    </row>
    <row r="613" spans="2:51" s="14" customFormat="1" ht="11.25">
      <c r="B613" s="165"/>
      <c r="D613" s="151" t="s">
        <v>270</v>
      </c>
      <c r="E613" s="166" t="s">
        <v>1</v>
      </c>
      <c r="F613" s="167" t="s">
        <v>583</v>
      </c>
      <c r="H613" s="166" t="s">
        <v>1</v>
      </c>
      <c r="I613" s="168"/>
      <c r="L613" s="165"/>
      <c r="M613" s="169"/>
      <c r="T613" s="170"/>
      <c r="AT613" s="166" t="s">
        <v>270</v>
      </c>
      <c r="AU613" s="166" t="s">
        <v>87</v>
      </c>
      <c r="AV613" s="14" t="s">
        <v>85</v>
      </c>
      <c r="AW613" s="14" t="s">
        <v>32</v>
      </c>
      <c r="AX613" s="14" t="s">
        <v>77</v>
      </c>
      <c r="AY613" s="166" t="s">
        <v>262</v>
      </c>
    </row>
    <row r="614" spans="2:51" s="12" customFormat="1" ht="11.25">
      <c r="B614" s="150"/>
      <c r="D614" s="151" t="s">
        <v>270</v>
      </c>
      <c r="E614" s="152" t="s">
        <v>1</v>
      </c>
      <c r="F614" s="153" t="s">
        <v>767</v>
      </c>
      <c r="H614" s="154">
        <v>166.55</v>
      </c>
      <c r="I614" s="155"/>
      <c r="L614" s="150"/>
      <c r="M614" s="156"/>
      <c r="T614" s="157"/>
      <c r="AT614" s="152" t="s">
        <v>270</v>
      </c>
      <c r="AU614" s="152" t="s">
        <v>87</v>
      </c>
      <c r="AV614" s="12" t="s">
        <v>87</v>
      </c>
      <c r="AW614" s="12" t="s">
        <v>32</v>
      </c>
      <c r="AX614" s="12" t="s">
        <v>77</v>
      </c>
      <c r="AY614" s="152" t="s">
        <v>262</v>
      </c>
    </row>
    <row r="615" spans="2:51" s="12" customFormat="1" ht="11.25">
      <c r="B615" s="150"/>
      <c r="D615" s="151" t="s">
        <v>270</v>
      </c>
      <c r="E615" s="152" t="s">
        <v>1</v>
      </c>
      <c r="F615" s="153" t="s">
        <v>768</v>
      </c>
      <c r="H615" s="154">
        <v>29.65</v>
      </c>
      <c r="I615" s="155"/>
      <c r="L615" s="150"/>
      <c r="M615" s="156"/>
      <c r="T615" s="157"/>
      <c r="AT615" s="152" t="s">
        <v>270</v>
      </c>
      <c r="AU615" s="152" t="s">
        <v>87</v>
      </c>
      <c r="AV615" s="12" t="s">
        <v>87</v>
      </c>
      <c r="AW615" s="12" t="s">
        <v>32</v>
      </c>
      <c r="AX615" s="12" t="s">
        <v>77</v>
      </c>
      <c r="AY615" s="152" t="s">
        <v>262</v>
      </c>
    </row>
    <row r="616" spans="2:51" s="12" customFormat="1" ht="11.25">
      <c r="B616" s="150"/>
      <c r="D616" s="151" t="s">
        <v>270</v>
      </c>
      <c r="E616" s="152" t="s">
        <v>1</v>
      </c>
      <c r="F616" s="153" t="s">
        <v>769</v>
      </c>
      <c r="H616" s="154">
        <v>21.11</v>
      </c>
      <c r="I616" s="155"/>
      <c r="L616" s="150"/>
      <c r="M616" s="156"/>
      <c r="T616" s="157"/>
      <c r="AT616" s="152" t="s">
        <v>270</v>
      </c>
      <c r="AU616" s="152" t="s">
        <v>87</v>
      </c>
      <c r="AV616" s="12" t="s">
        <v>87</v>
      </c>
      <c r="AW616" s="12" t="s">
        <v>32</v>
      </c>
      <c r="AX616" s="12" t="s">
        <v>77</v>
      </c>
      <c r="AY616" s="152" t="s">
        <v>262</v>
      </c>
    </row>
    <row r="617" spans="2:51" s="12" customFormat="1" ht="11.25">
      <c r="B617" s="150"/>
      <c r="D617" s="151" t="s">
        <v>270</v>
      </c>
      <c r="E617" s="152" t="s">
        <v>1</v>
      </c>
      <c r="F617" s="153" t="s">
        <v>770</v>
      </c>
      <c r="H617" s="154">
        <v>153</v>
      </c>
      <c r="I617" s="155"/>
      <c r="L617" s="150"/>
      <c r="M617" s="156"/>
      <c r="T617" s="157"/>
      <c r="AT617" s="152" t="s">
        <v>270</v>
      </c>
      <c r="AU617" s="152" t="s">
        <v>87</v>
      </c>
      <c r="AV617" s="12" t="s">
        <v>87</v>
      </c>
      <c r="AW617" s="12" t="s">
        <v>32</v>
      </c>
      <c r="AX617" s="12" t="s">
        <v>77</v>
      </c>
      <c r="AY617" s="152" t="s">
        <v>262</v>
      </c>
    </row>
    <row r="618" spans="2:51" s="12" customFormat="1" ht="11.25">
      <c r="B618" s="150"/>
      <c r="D618" s="151" t="s">
        <v>270</v>
      </c>
      <c r="E618" s="152" t="s">
        <v>1</v>
      </c>
      <c r="F618" s="153" t="s">
        <v>771</v>
      </c>
      <c r="H618" s="154">
        <v>18.2</v>
      </c>
      <c r="I618" s="155"/>
      <c r="L618" s="150"/>
      <c r="M618" s="156"/>
      <c r="T618" s="157"/>
      <c r="AT618" s="152" t="s">
        <v>270</v>
      </c>
      <c r="AU618" s="152" t="s">
        <v>87</v>
      </c>
      <c r="AV618" s="12" t="s">
        <v>87</v>
      </c>
      <c r="AW618" s="12" t="s">
        <v>32</v>
      </c>
      <c r="AX618" s="12" t="s">
        <v>77</v>
      </c>
      <c r="AY618" s="152" t="s">
        <v>262</v>
      </c>
    </row>
    <row r="619" spans="2:51" s="12" customFormat="1" ht="11.25">
      <c r="B619" s="150"/>
      <c r="D619" s="151" t="s">
        <v>270</v>
      </c>
      <c r="E619" s="152" t="s">
        <v>1</v>
      </c>
      <c r="F619" s="153" t="s">
        <v>772</v>
      </c>
      <c r="H619" s="154">
        <v>2.14</v>
      </c>
      <c r="I619" s="155"/>
      <c r="L619" s="150"/>
      <c r="M619" s="156"/>
      <c r="T619" s="157"/>
      <c r="AT619" s="152" t="s">
        <v>270</v>
      </c>
      <c r="AU619" s="152" t="s">
        <v>87</v>
      </c>
      <c r="AV619" s="12" t="s">
        <v>87</v>
      </c>
      <c r="AW619" s="12" t="s">
        <v>32</v>
      </c>
      <c r="AX619" s="12" t="s">
        <v>77</v>
      </c>
      <c r="AY619" s="152" t="s">
        <v>262</v>
      </c>
    </row>
    <row r="620" spans="2:51" s="12" customFormat="1" ht="11.25">
      <c r="B620" s="150"/>
      <c r="D620" s="151" t="s">
        <v>270</v>
      </c>
      <c r="E620" s="152" t="s">
        <v>1</v>
      </c>
      <c r="F620" s="153" t="s">
        <v>773</v>
      </c>
      <c r="H620" s="154">
        <v>9.99</v>
      </c>
      <c r="I620" s="155"/>
      <c r="L620" s="150"/>
      <c r="M620" s="156"/>
      <c r="T620" s="157"/>
      <c r="AT620" s="152" t="s">
        <v>270</v>
      </c>
      <c r="AU620" s="152" t="s">
        <v>87</v>
      </c>
      <c r="AV620" s="12" t="s">
        <v>87</v>
      </c>
      <c r="AW620" s="12" t="s">
        <v>32</v>
      </c>
      <c r="AX620" s="12" t="s">
        <v>77</v>
      </c>
      <c r="AY620" s="152" t="s">
        <v>262</v>
      </c>
    </row>
    <row r="621" spans="2:51" s="12" customFormat="1" ht="11.25">
      <c r="B621" s="150"/>
      <c r="D621" s="151" t="s">
        <v>270</v>
      </c>
      <c r="E621" s="152" t="s">
        <v>1</v>
      </c>
      <c r="F621" s="153" t="s">
        <v>774</v>
      </c>
      <c r="H621" s="154">
        <v>3.17</v>
      </c>
      <c r="I621" s="155"/>
      <c r="L621" s="150"/>
      <c r="M621" s="156"/>
      <c r="T621" s="157"/>
      <c r="AT621" s="152" t="s">
        <v>270</v>
      </c>
      <c r="AU621" s="152" t="s">
        <v>87</v>
      </c>
      <c r="AV621" s="12" t="s">
        <v>87</v>
      </c>
      <c r="AW621" s="12" t="s">
        <v>32</v>
      </c>
      <c r="AX621" s="12" t="s">
        <v>77</v>
      </c>
      <c r="AY621" s="152" t="s">
        <v>262</v>
      </c>
    </row>
    <row r="622" spans="2:51" s="13" customFormat="1" ht="11.25">
      <c r="B622" s="158"/>
      <c r="D622" s="151" t="s">
        <v>270</v>
      </c>
      <c r="E622" s="159" t="s">
        <v>1</v>
      </c>
      <c r="F622" s="160" t="s">
        <v>273</v>
      </c>
      <c r="H622" s="161">
        <v>403.81</v>
      </c>
      <c r="I622" s="162"/>
      <c r="L622" s="158"/>
      <c r="M622" s="163"/>
      <c r="T622" s="164"/>
      <c r="AT622" s="159" t="s">
        <v>270</v>
      </c>
      <c r="AU622" s="159" t="s">
        <v>87</v>
      </c>
      <c r="AV622" s="13" t="s">
        <v>268</v>
      </c>
      <c r="AW622" s="13" t="s">
        <v>32</v>
      </c>
      <c r="AX622" s="13" t="s">
        <v>85</v>
      </c>
      <c r="AY622" s="159" t="s">
        <v>262</v>
      </c>
    </row>
    <row r="623" spans="2:65" s="1" customFormat="1" ht="24.2" customHeight="1">
      <c r="B623" s="32"/>
      <c r="C623" s="138" t="s">
        <v>775</v>
      </c>
      <c r="D623" s="138" t="s">
        <v>264</v>
      </c>
      <c r="E623" s="139" t="s">
        <v>776</v>
      </c>
      <c r="F623" s="140" t="s">
        <v>777</v>
      </c>
      <c r="G623" s="141" t="s">
        <v>152</v>
      </c>
      <c r="H623" s="142">
        <v>187.87</v>
      </c>
      <c r="I623" s="143"/>
      <c r="J623" s="142">
        <f>ROUND(I623*H623,2)</f>
        <v>0</v>
      </c>
      <c r="K623" s="140" t="s">
        <v>267</v>
      </c>
      <c r="L623" s="32"/>
      <c r="M623" s="144" t="s">
        <v>1</v>
      </c>
      <c r="N623" s="145" t="s">
        <v>42</v>
      </c>
      <c r="P623" s="146">
        <f>O623*H623</f>
        <v>0</v>
      </c>
      <c r="Q623" s="146">
        <v>0</v>
      </c>
      <c r="R623" s="146">
        <f>Q623*H623</f>
        <v>0</v>
      </c>
      <c r="S623" s="146">
        <v>0</v>
      </c>
      <c r="T623" s="147">
        <f>S623*H623</f>
        <v>0</v>
      </c>
      <c r="AR623" s="148" t="s">
        <v>369</v>
      </c>
      <c r="AT623" s="148" t="s">
        <v>264</v>
      </c>
      <c r="AU623" s="148" t="s">
        <v>87</v>
      </c>
      <c r="AY623" s="17" t="s">
        <v>262</v>
      </c>
      <c r="BE623" s="149">
        <f>IF(N623="základní",J623,0)</f>
        <v>0</v>
      </c>
      <c r="BF623" s="149">
        <f>IF(N623="snížená",J623,0)</f>
        <v>0</v>
      </c>
      <c r="BG623" s="149">
        <f>IF(N623="zákl. přenesená",J623,0)</f>
        <v>0</v>
      </c>
      <c r="BH623" s="149">
        <f>IF(N623="sníž. přenesená",J623,0)</f>
        <v>0</v>
      </c>
      <c r="BI623" s="149">
        <f>IF(N623="nulová",J623,0)</f>
        <v>0</v>
      </c>
      <c r="BJ623" s="17" t="s">
        <v>85</v>
      </c>
      <c r="BK623" s="149">
        <f>ROUND(I623*H623,2)</f>
        <v>0</v>
      </c>
      <c r="BL623" s="17" t="s">
        <v>369</v>
      </c>
      <c r="BM623" s="148" t="s">
        <v>778</v>
      </c>
    </row>
    <row r="624" spans="2:51" s="12" customFormat="1" ht="11.25">
      <c r="B624" s="150"/>
      <c r="D624" s="151" t="s">
        <v>270</v>
      </c>
      <c r="E624" s="152" t="s">
        <v>1</v>
      </c>
      <c r="F624" s="153" t="s">
        <v>779</v>
      </c>
      <c r="H624" s="154">
        <v>187.87</v>
      </c>
      <c r="I624" s="155"/>
      <c r="L624" s="150"/>
      <c r="M624" s="156"/>
      <c r="T624" s="157"/>
      <c r="AT624" s="152" t="s">
        <v>270</v>
      </c>
      <c r="AU624" s="152" t="s">
        <v>87</v>
      </c>
      <c r="AV624" s="12" t="s">
        <v>87</v>
      </c>
      <c r="AW624" s="12" t="s">
        <v>32</v>
      </c>
      <c r="AX624" s="12" t="s">
        <v>77</v>
      </c>
      <c r="AY624" s="152" t="s">
        <v>262</v>
      </c>
    </row>
    <row r="625" spans="2:51" s="13" customFormat="1" ht="11.25">
      <c r="B625" s="158"/>
      <c r="D625" s="151" t="s">
        <v>270</v>
      </c>
      <c r="E625" s="159" t="s">
        <v>1</v>
      </c>
      <c r="F625" s="160" t="s">
        <v>273</v>
      </c>
      <c r="H625" s="161">
        <v>187.87</v>
      </c>
      <c r="I625" s="162"/>
      <c r="L625" s="158"/>
      <c r="M625" s="163"/>
      <c r="T625" s="164"/>
      <c r="AT625" s="159" t="s">
        <v>270</v>
      </c>
      <c r="AU625" s="159" t="s">
        <v>87</v>
      </c>
      <c r="AV625" s="13" t="s">
        <v>268</v>
      </c>
      <c r="AW625" s="13" t="s">
        <v>32</v>
      </c>
      <c r="AX625" s="13" t="s">
        <v>85</v>
      </c>
      <c r="AY625" s="159" t="s">
        <v>262</v>
      </c>
    </row>
    <row r="626" spans="2:65" s="1" customFormat="1" ht="24.2" customHeight="1">
      <c r="B626" s="32"/>
      <c r="C626" s="178" t="s">
        <v>780</v>
      </c>
      <c r="D626" s="178" t="s">
        <v>300</v>
      </c>
      <c r="E626" s="179" t="s">
        <v>781</v>
      </c>
      <c r="F626" s="180" t="s">
        <v>782</v>
      </c>
      <c r="G626" s="181" t="s">
        <v>152</v>
      </c>
      <c r="H626" s="182">
        <v>680.43</v>
      </c>
      <c r="I626" s="183"/>
      <c r="J626" s="182">
        <f>ROUND(I626*H626,2)</f>
        <v>0</v>
      </c>
      <c r="K626" s="180" t="s">
        <v>267</v>
      </c>
      <c r="L626" s="184"/>
      <c r="M626" s="185" t="s">
        <v>1</v>
      </c>
      <c r="N626" s="186" t="s">
        <v>42</v>
      </c>
      <c r="P626" s="146">
        <f>O626*H626</f>
        <v>0</v>
      </c>
      <c r="Q626" s="146">
        <v>0.0003</v>
      </c>
      <c r="R626" s="146">
        <f>Q626*H626</f>
        <v>0.20412899999999998</v>
      </c>
      <c r="S626" s="146">
        <v>0</v>
      </c>
      <c r="T626" s="147">
        <f>S626*H626</f>
        <v>0</v>
      </c>
      <c r="AR626" s="148" t="s">
        <v>459</v>
      </c>
      <c r="AT626" s="148" t="s">
        <v>300</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369</v>
      </c>
      <c r="BM626" s="148" t="s">
        <v>783</v>
      </c>
    </row>
    <row r="627" spans="2:51" s="12" customFormat="1" ht="11.25">
      <c r="B627" s="150"/>
      <c r="D627" s="151" t="s">
        <v>270</v>
      </c>
      <c r="F627" s="153" t="s">
        <v>784</v>
      </c>
      <c r="H627" s="154">
        <v>680.43</v>
      </c>
      <c r="I627" s="155"/>
      <c r="L627" s="150"/>
      <c r="M627" s="156"/>
      <c r="T627" s="157"/>
      <c r="AT627" s="152" t="s">
        <v>270</v>
      </c>
      <c r="AU627" s="152" t="s">
        <v>87</v>
      </c>
      <c r="AV627" s="12" t="s">
        <v>87</v>
      </c>
      <c r="AW627" s="12" t="s">
        <v>4</v>
      </c>
      <c r="AX627" s="12" t="s">
        <v>85</v>
      </c>
      <c r="AY627" s="152" t="s">
        <v>262</v>
      </c>
    </row>
    <row r="628" spans="2:65" s="1" customFormat="1" ht="33" customHeight="1">
      <c r="B628" s="32"/>
      <c r="C628" s="138" t="s">
        <v>785</v>
      </c>
      <c r="D628" s="138" t="s">
        <v>264</v>
      </c>
      <c r="E628" s="139" t="s">
        <v>786</v>
      </c>
      <c r="F628" s="140" t="s">
        <v>787</v>
      </c>
      <c r="G628" s="141" t="s">
        <v>152</v>
      </c>
      <c r="H628" s="142">
        <v>244.23</v>
      </c>
      <c r="I628" s="143"/>
      <c r="J628" s="142">
        <f>ROUND(I628*H628,2)</f>
        <v>0</v>
      </c>
      <c r="K628" s="140" t="s">
        <v>1</v>
      </c>
      <c r="L628" s="32"/>
      <c r="M628" s="144" t="s">
        <v>1</v>
      </c>
      <c r="N628" s="145" t="s">
        <v>42</v>
      </c>
      <c r="P628" s="146">
        <f>O628*H628</f>
        <v>0</v>
      </c>
      <c r="Q628" s="146">
        <v>0.00023</v>
      </c>
      <c r="R628" s="146">
        <f>Q628*H628</f>
        <v>0.0561729</v>
      </c>
      <c r="S628" s="146">
        <v>0</v>
      </c>
      <c r="T628" s="147">
        <f>S628*H628</f>
        <v>0</v>
      </c>
      <c r="AR628" s="148" t="s">
        <v>369</v>
      </c>
      <c r="AT628" s="148" t="s">
        <v>264</v>
      </c>
      <c r="AU628" s="148" t="s">
        <v>87</v>
      </c>
      <c r="AY628" s="17" t="s">
        <v>262</v>
      </c>
      <c r="BE628" s="149">
        <f>IF(N628="základní",J628,0)</f>
        <v>0</v>
      </c>
      <c r="BF628" s="149">
        <f>IF(N628="snížená",J628,0)</f>
        <v>0</v>
      </c>
      <c r="BG628" s="149">
        <f>IF(N628="zákl. přenesená",J628,0)</f>
        <v>0</v>
      </c>
      <c r="BH628" s="149">
        <f>IF(N628="sníž. přenesená",J628,0)</f>
        <v>0</v>
      </c>
      <c r="BI628" s="149">
        <f>IF(N628="nulová",J628,0)</f>
        <v>0</v>
      </c>
      <c r="BJ628" s="17" t="s">
        <v>85</v>
      </c>
      <c r="BK628" s="149">
        <f>ROUND(I628*H628,2)</f>
        <v>0</v>
      </c>
      <c r="BL628" s="17" t="s">
        <v>369</v>
      </c>
      <c r="BM628" s="148" t="s">
        <v>788</v>
      </c>
    </row>
    <row r="629" spans="2:51" s="12" customFormat="1" ht="11.25">
      <c r="B629" s="150"/>
      <c r="D629" s="151" t="s">
        <v>270</v>
      </c>
      <c r="E629" s="152" t="s">
        <v>1</v>
      </c>
      <c r="F629" s="153" t="s">
        <v>789</v>
      </c>
      <c r="H629" s="154">
        <v>187.87</v>
      </c>
      <c r="I629" s="155"/>
      <c r="L629" s="150"/>
      <c r="M629" s="156"/>
      <c r="T629" s="157"/>
      <c r="AT629" s="152" t="s">
        <v>270</v>
      </c>
      <c r="AU629" s="152" t="s">
        <v>87</v>
      </c>
      <c r="AV629" s="12" t="s">
        <v>87</v>
      </c>
      <c r="AW629" s="12" t="s">
        <v>32</v>
      </c>
      <c r="AX629" s="12" t="s">
        <v>77</v>
      </c>
      <c r="AY629" s="152" t="s">
        <v>262</v>
      </c>
    </row>
    <row r="630" spans="2:51" s="12" customFormat="1" ht="11.25">
      <c r="B630" s="150"/>
      <c r="D630" s="151" t="s">
        <v>270</v>
      </c>
      <c r="E630" s="152" t="s">
        <v>1</v>
      </c>
      <c r="F630" s="153" t="s">
        <v>790</v>
      </c>
      <c r="H630" s="154">
        <v>56.36</v>
      </c>
      <c r="I630" s="155"/>
      <c r="L630" s="150"/>
      <c r="M630" s="156"/>
      <c r="T630" s="157"/>
      <c r="AT630" s="152" t="s">
        <v>270</v>
      </c>
      <c r="AU630" s="152" t="s">
        <v>87</v>
      </c>
      <c r="AV630" s="12" t="s">
        <v>87</v>
      </c>
      <c r="AW630" s="12" t="s">
        <v>32</v>
      </c>
      <c r="AX630" s="12" t="s">
        <v>77</v>
      </c>
      <c r="AY630" s="152" t="s">
        <v>262</v>
      </c>
    </row>
    <row r="631" spans="2:51" s="13" customFormat="1" ht="11.25">
      <c r="B631" s="158"/>
      <c r="D631" s="151" t="s">
        <v>270</v>
      </c>
      <c r="E631" s="159" t="s">
        <v>1</v>
      </c>
      <c r="F631" s="160" t="s">
        <v>273</v>
      </c>
      <c r="H631" s="161">
        <v>244.23</v>
      </c>
      <c r="I631" s="162"/>
      <c r="L631" s="158"/>
      <c r="M631" s="163"/>
      <c r="T631" s="164"/>
      <c r="AT631" s="159" t="s">
        <v>270</v>
      </c>
      <c r="AU631" s="159" t="s">
        <v>87</v>
      </c>
      <c r="AV631" s="13" t="s">
        <v>268</v>
      </c>
      <c r="AW631" s="13" t="s">
        <v>32</v>
      </c>
      <c r="AX631" s="13" t="s">
        <v>85</v>
      </c>
      <c r="AY631" s="159" t="s">
        <v>262</v>
      </c>
    </row>
    <row r="632" spans="2:65" s="1" customFormat="1" ht="49.15" customHeight="1">
      <c r="B632" s="32"/>
      <c r="C632" s="138" t="s">
        <v>791</v>
      </c>
      <c r="D632" s="138" t="s">
        <v>264</v>
      </c>
      <c r="E632" s="139" t="s">
        <v>792</v>
      </c>
      <c r="F632" s="140" t="s">
        <v>793</v>
      </c>
      <c r="G632" s="141" t="s">
        <v>794</v>
      </c>
      <c r="H632" s="143"/>
      <c r="I632" s="143"/>
      <c r="J632" s="142">
        <f>ROUND(I632*H632,2)</f>
        <v>0</v>
      </c>
      <c r="K632" s="140" t="s">
        <v>267</v>
      </c>
      <c r="L632" s="32"/>
      <c r="M632" s="144" t="s">
        <v>1</v>
      </c>
      <c r="N632" s="145" t="s">
        <v>42</v>
      </c>
      <c r="P632" s="146">
        <f>O632*H632</f>
        <v>0</v>
      </c>
      <c r="Q632" s="146">
        <v>0</v>
      </c>
      <c r="R632" s="146">
        <f>Q632*H632</f>
        <v>0</v>
      </c>
      <c r="S632" s="146">
        <v>0</v>
      </c>
      <c r="T632" s="147">
        <f>S632*H632</f>
        <v>0</v>
      </c>
      <c r="AR632" s="148" t="s">
        <v>369</v>
      </c>
      <c r="AT632" s="148" t="s">
        <v>264</v>
      </c>
      <c r="AU632" s="148" t="s">
        <v>87</v>
      </c>
      <c r="AY632" s="17" t="s">
        <v>262</v>
      </c>
      <c r="BE632" s="149">
        <f>IF(N632="základní",J632,0)</f>
        <v>0</v>
      </c>
      <c r="BF632" s="149">
        <f>IF(N632="snížená",J632,0)</f>
        <v>0</v>
      </c>
      <c r="BG632" s="149">
        <f>IF(N632="zákl. přenesená",J632,0)</f>
        <v>0</v>
      </c>
      <c r="BH632" s="149">
        <f>IF(N632="sníž. přenesená",J632,0)</f>
        <v>0</v>
      </c>
      <c r="BI632" s="149">
        <f>IF(N632="nulová",J632,0)</f>
        <v>0</v>
      </c>
      <c r="BJ632" s="17" t="s">
        <v>85</v>
      </c>
      <c r="BK632" s="149">
        <f>ROUND(I632*H632,2)</f>
        <v>0</v>
      </c>
      <c r="BL632" s="17" t="s">
        <v>369</v>
      </c>
      <c r="BM632" s="148" t="s">
        <v>795</v>
      </c>
    </row>
    <row r="633" spans="2:63" s="11" customFormat="1" ht="22.9" customHeight="1">
      <c r="B633" s="126"/>
      <c r="D633" s="127" t="s">
        <v>76</v>
      </c>
      <c r="E633" s="136" t="s">
        <v>796</v>
      </c>
      <c r="F633" s="136" t="s">
        <v>797</v>
      </c>
      <c r="I633" s="129"/>
      <c r="J633" s="137">
        <f>BK633</f>
        <v>0</v>
      </c>
      <c r="L633" s="126"/>
      <c r="M633" s="131"/>
      <c r="P633" s="132">
        <f>SUM(P634:P801)</f>
        <v>0</v>
      </c>
      <c r="R633" s="132">
        <f>SUM(R634:R801)</f>
        <v>15.784028300000001</v>
      </c>
      <c r="T633" s="133">
        <f>SUM(T634:T801)</f>
        <v>0</v>
      </c>
      <c r="AR633" s="127" t="s">
        <v>87</v>
      </c>
      <c r="AT633" s="134" t="s">
        <v>76</v>
      </c>
      <c r="AU633" s="134" t="s">
        <v>85</v>
      </c>
      <c r="AY633" s="127" t="s">
        <v>262</v>
      </c>
      <c r="BK633" s="135">
        <f>SUM(BK634:BK801)</f>
        <v>0</v>
      </c>
    </row>
    <row r="634" spans="2:65" s="1" customFormat="1" ht="37.9" customHeight="1">
      <c r="B634" s="32"/>
      <c r="C634" s="138" t="s">
        <v>798</v>
      </c>
      <c r="D634" s="138" t="s">
        <v>264</v>
      </c>
      <c r="E634" s="139" t="s">
        <v>799</v>
      </c>
      <c r="F634" s="140" t="s">
        <v>800</v>
      </c>
      <c r="G634" s="141" t="s">
        <v>152</v>
      </c>
      <c r="H634" s="142">
        <v>182.69</v>
      </c>
      <c r="I634" s="143"/>
      <c r="J634" s="142">
        <f>ROUND(I634*H634,2)</f>
        <v>0</v>
      </c>
      <c r="K634" s="140" t="s">
        <v>267</v>
      </c>
      <c r="L634" s="32"/>
      <c r="M634" s="144" t="s">
        <v>1</v>
      </c>
      <c r="N634" s="145" t="s">
        <v>42</v>
      </c>
      <c r="P634" s="146">
        <f>O634*H634</f>
        <v>0</v>
      </c>
      <c r="Q634" s="146">
        <v>0</v>
      </c>
      <c r="R634" s="146">
        <f>Q634*H634</f>
        <v>0</v>
      </c>
      <c r="S634" s="146">
        <v>0</v>
      </c>
      <c r="T634" s="147">
        <f>S634*H634</f>
        <v>0</v>
      </c>
      <c r="AR634" s="148" t="s">
        <v>369</v>
      </c>
      <c r="AT634" s="148" t="s">
        <v>264</v>
      </c>
      <c r="AU634" s="148" t="s">
        <v>87</v>
      </c>
      <c r="AY634" s="17" t="s">
        <v>262</v>
      </c>
      <c r="BE634" s="149">
        <f>IF(N634="základní",J634,0)</f>
        <v>0</v>
      </c>
      <c r="BF634" s="149">
        <f>IF(N634="snížená",J634,0)</f>
        <v>0</v>
      </c>
      <c r="BG634" s="149">
        <f>IF(N634="zákl. přenesená",J634,0)</f>
        <v>0</v>
      </c>
      <c r="BH634" s="149">
        <f>IF(N634="sníž. přenesená",J634,0)</f>
        <v>0</v>
      </c>
      <c r="BI634" s="149">
        <f>IF(N634="nulová",J634,0)</f>
        <v>0</v>
      </c>
      <c r="BJ634" s="17" t="s">
        <v>85</v>
      </c>
      <c r="BK634" s="149">
        <f>ROUND(I634*H634,2)</f>
        <v>0</v>
      </c>
      <c r="BL634" s="17" t="s">
        <v>369</v>
      </c>
      <c r="BM634" s="148" t="s">
        <v>801</v>
      </c>
    </row>
    <row r="635" spans="2:65" s="1" customFormat="1" ht="16.5" customHeight="1">
      <c r="B635" s="32"/>
      <c r="C635" s="178" t="s">
        <v>802</v>
      </c>
      <c r="D635" s="178" t="s">
        <v>300</v>
      </c>
      <c r="E635" s="179" t="s">
        <v>803</v>
      </c>
      <c r="F635" s="180" t="s">
        <v>804</v>
      </c>
      <c r="G635" s="181" t="s">
        <v>303</v>
      </c>
      <c r="H635" s="182">
        <v>0.06</v>
      </c>
      <c r="I635" s="183"/>
      <c r="J635" s="182">
        <f>ROUND(I635*H635,2)</f>
        <v>0</v>
      </c>
      <c r="K635" s="180" t="s">
        <v>267</v>
      </c>
      <c r="L635" s="184"/>
      <c r="M635" s="185" t="s">
        <v>1</v>
      </c>
      <c r="N635" s="186" t="s">
        <v>42</v>
      </c>
      <c r="P635" s="146">
        <f>O635*H635</f>
        <v>0</v>
      </c>
      <c r="Q635" s="146">
        <v>1</v>
      </c>
      <c r="R635" s="146">
        <f>Q635*H635</f>
        <v>0.06</v>
      </c>
      <c r="S635" s="146">
        <v>0</v>
      </c>
      <c r="T635" s="147">
        <f>S635*H635</f>
        <v>0</v>
      </c>
      <c r="AR635" s="148" t="s">
        <v>459</v>
      </c>
      <c r="AT635" s="148" t="s">
        <v>300</v>
      </c>
      <c r="AU635" s="148" t="s">
        <v>87</v>
      </c>
      <c r="AY635" s="17" t="s">
        <v>262</v>
      </c>
      <c r="BE635" s="149">
        <f>IF(N635="základní",J635,0)</f>
        <v>0</v>
      </c>
      <c r="BF635" s="149">
        <f>IF(N635="snížená",J635,0)</f>
        <v>0</v>
      </c>
      <c r="BG635" s="149">
        <f>IF(N635="zákl. přenesená",J635,0)</f>
        <v>0</v>
      </c>
      <c r="BH635" s="149">
        <f>IF(N635="sníž. přenesená",J635,0)</f>
        <v>0</v>
      </c>
      <c r="BI635" s="149">
        <f>IF(N635="nulová",J635,0)</f>
        <v>0</v>
      </c>
      <c r="BJ635" s="17" t="s">
        <v>85</v>
      </c>
      <c r="BK635" s="149">
        <f>ROUND(I635*H635,2)</f>
        <v>0</v>
      </c>
      <c r="BL635" s="17" t="s">
        <v>369</v>
      </c>
      <c r="BM635" s="148" t="s">
        <v>805</v>
      </c>
    </row>
    <row r="636" spans="2:51" s="12" customFormat="1" ht="11.25">
      <c r="B636" s="150"/>
      <c r="D636" s="151" t="s">
        <v>270</v>
      </c>
      <c r="E636" s="152" t="s">
        <v>1</v>
      </c>
      <c r="F636" s="153" t="s">
        <v>154</v>
      </c>
      <c r="H636" s="154">
        <v>2.3</v>
      </c>
      <c r="I636" s="155"/>
      <c r="L636" s="150"/>
      <c r="M636" s="156"/>
      <c r="T636" s="157"/>
      <c r="AT636" s="152" t="s">
        <v>270</v>
      </c>
      <c r="AU636" s="152" t="s">
        <v>87</v>
      </c>
      <c r="AV636" s="12" t="s">
        <v>87</v>
      </c>
      <c r="AW636" s="12" t="s">
        <v>32</v>
      </c>
      <c r="AX636" s="12" t="s">
        <v>77</v>
      </c>
      <c r="AY636" s="152" t="s">
        <v>262</v>
      </c>
    </row>
    <row r="637" spans="2:51" s="15" customFormat="1" ht="11.25">
      <c r="B637" s="171"/>
      <c r="D637" s="151" t="s">
        <v>270</v>
      </c>
      <c r="E637" s="172" t="s">
        <v>1</v>
      </c>
      <c r="F637" s="173" t="s">
        <v>281</v>
      </c>
      <c r="H637" s="174">
        <v>2.3</v>
      </c>
      <c r="I637" s="175"/>
      <c r="L637" s="171"/>
      <c r="M637" s="176"/>
      <c r="T637" s="177"/>
      <c r="AT637" s="172" t="s">
        <v>270</v>
      </c>
      <c r="AU637" s="172" t="s">
        <v>87</v>
      </c>
      <c r="AV637" s="15" t="s">
        <v>103</v>
      </c>
      <c r="AW637" s="15" t="s">
        <v>32</v>
      </c>
      <c r="AX637" s="15" t="s">
        <v>77</v>
      </c>
      <c r="AY637" s="172" t="s">
        <v>262</v>
      </c>
    </row>
    <row r="638" spans="2:51" s="12" customFormat="1" ht="11.25">
      <c r="B638" s="150"/>
      <c r="D638" s="151" t="s">
        <v>270</v>
      </c>
      <c r="E638" s="152" t="s">
        <v>1</v>
      </c>
      <c r="F638" s="153" t="s">
        <v>806</v>
      </c>
      <c r="H638" s="154">
        <v>30.72</v>
      </c>
      <c r="I638" s="155"/>
      <c r="L638" s="150"/>
      <c r="M638" s="156"/>
      <c r="T638" s="157"/>
      <c r="AT638" s="152" t="s">
        <v>270</v>
      </c>
      <c r="AU638" s="152" t="s">
        <v>87</v>
      </c>
      <c r="AV638" s="12" t="s">
        <v>87</v>
      </c>
      <c r="AW638" s="12" t="s">
        <v>32</v>
      </c>
      <c r="AX638" s="12" t="s">
        <v>77</v>
      </c>
      <c r="AY638" s="152" t="s">
        <v>262</v>
      </c>
    </row>
    <row r="639" spans="2:51" s="12" customFormat="1" ht="11.25">
      <c r="B639" s="150"/>
      <c r="D639" s="151" t="s">
        <v>270</v>
      </c>
      <c r="E639" s="152" t="s">
        <v>1</v>
      </c>
      <c r="F639" s="153" t="s">
        <v>807</v>
      </c>
      <c r="H639" s="154">
        <v>22.28</v>
      </c>
      <c r="I639" s="155"/>
      <c r="L639" s="150"/>
      <c r="M639" s="156"/>
      <c r="T639" s="157"/>
      <c r="AT639" s="152" t="s">
        <v>270</v>
      </c>
      <c r="AU639" s="152" t="s">
        <v>87</v>
      </c>
      <c r="AV639" s="12" t="s">
        <v>87</v>
      </c>
      <c r="AW639" s="12" t="s">
        <v>32</v>
      </c>
      <c r="AX639" s="12" t="s">
        <v>77</v>
      </c>
      <c r="AY639" s="152" t="s">
        <v>262</v>
      </c>
    </row>
    <row r="640" spans="2:51" s="12" customFormat="1" ht="11.25">
      <c r="B640" s="150"/>
      <c r="D640" s="151" t="s">
        <v>270</v>
      </c>
      <c r="E640" s="152" t="s">
        <v>1</v>
      </c>
      <c r="F640" s="153" t="s">
        <v>808</v>
      </c>
      <c r="H640" s="154">
        <v>13.08</v>
      </c>
      <c r="I640" s="155"/>
      <c r="L640" s="150"/>
      <c r="M640" s="156"/>
      <c r="T640" s="157"/>
      <c r="AT640" s="152" t="s">
        <v>270</v>
      </c>
      <c r="AU640" s="152" t="s">
        <v>87</v>
      </c>
      <c r="AV640" s="12" t="s">
        <v>87</v>
      </c>
      <c r="AW640" s="12" t="s">
        <v>32</v>
      </c>
      <c r="AX640" s="12" t="s">
        <v>77</v>
      </c>
      <c r="AY640" s="152" t="s">
        <v>262</v>
      </c>
    </row>
    <row r="641" spans="2:51" s="12" customFormat="1" ht="11.25">
      <c r="B641" s="150"/>
      <c r="D641" s="151" t="s">
        <v>270</v>
      </c>
      <c r="E641" s="152" t="s">
        <v>1</v>
      </c>
      <c r="F641" s="153" t="s">
        <v>809</v>
      </c>
      <c r="H641" s="154">
        <v>5.49</v>
      </c>
      <c r="I641" s="155"/>
      <c r="L641" s="150"/>
      <c r="M641" s="156"/>
      <c r="T641" s="157"/>
      <c r="AT641" s="152" t="s">
        <v>270</v>
      </c>
      <c r="AU641" s="152" t="s">
        <v>87</v>
      </c>
      <c r="AV641" s="12" t="s">
        <v>87</v>
      </c>
      <c r="AW641" s="12" t="s">
        <v>32</v>
      </c>
      <c r="AX641" s="12" t="s">
        <v>77</v>
      </c>
      <c r="AY641" s="152" t="s">
        <v>262</v>
      </c>
    </row>
    <row r="642" spans="2:51" s="15" customFormat="1" ht="11.25">
      <c r="B642" s="171"/>
      <c r="D642" s="151" t="s">
        <v>270</v>
      </c>
      <c r="E642" s="172" t="s">
        <v>1</v>
      </c>
      <c r="F642" s="173" t="s">
        <v>281</v>
      </c>
      <c r="H642" s="174">
        <v>71.57</v>
      </c>
      <c r="I642" s="175"/>
      <c r="L642" s="171"/>
      <c r="M642" s="176"/>
      <c r="T642" s="177"/>
      <c r="AT642" s="172" t="s">
        <v>270</v>
      </c>
      <c r="AU642" s="172" t="s">
        <v>87</v>
      </c>
      <c r="AV642" s="15" t="s">
        <v>103</v>
      </c>
      <c r="AW642" s="15" t="s">
        <v>32</v>
      </c>
      <c r="AX642" s="15" t="s">
        <v>77</v>
      </c>
      <c r="AY642" s="172" t="s">
        <v>262</v>
      </c>
    </row>
    <row r="643" spans="2:51" s="12" customFormat="1" ht="11.25">
      <c r="B643" s="150"/>
      <c r="D643" s="151" t="s">
        <v>270</v>
      </c>
      <c r="E643" s="152" t="s">
        <v>1</v>
      </c>
      <c r="F643" s="153" t="s">
        <v>810</v>
      </c>
      <c r="H643" s="154">
        <v>34</v>
      </c>
      <c r="I643" s="155"/>
      <c r="L643" s="150"/>
      <c r="M643" s="156"/>
      <c r="T643" s="157"/>
      <c r="AT643" s="152" t="s">
        <v>270</v>
      </c>
      <c r="AU643" s="152" t="s">
        <v>87</v>
      </c>
      <c r="AV643" s="12" t="s">
        <v>87</v>
      </c>
      <c r="AW643" s="12" t="s">
        <v>32</v>
      </c>
      <c r="AX643" s="12" t="s">
        <v>77</v>
      </c>
      <c r="AY643" s="152" t="s">
        <v>262</v>
      </c>
    </row>
    <row r="644" spans="2:51" s="12" customFormat="1" ht="11.25">
      <c r="B644" s="150"/>
      <c r="D644" s="151" t="s">
        <v>270</v>
      </c>
      <c r="E644" s="152" t="s">
        <v>1</v>
      </c>
      <c r="F644" s="153" t="s">
        <v>811</v>
      </c>
      <c r="H644" s="154">
        <v>8.62</v>
      </c>
      <c r="I644" s="155"/>
      <c r="L644" s="150"/>
      <c r="M644" s="156"/>
      <c r="T644" s="157"/>
      <c r="AT644" s="152" t="s">
        <v>270</v>
      </c>
      <c r="AU644" s="152" t="s">
        <v>87</v>
      </c>
      <c r="AV644" s="12" t="s">
        <v>87</v>
      </c>
      <c r="AW644" s="12" t="s">
        <v>32</v>
      </c>
      <c r="AX644" s="12" t="s">
        <v>77</v>
      </c>
      <c r="AY644" s="152" t="s">
        <v>262</v>
      </c>
    </row>
    <row r="645" spans="2:51" s="12" customFormat="1" ht="11.25">
      <c r="B645" s="150"/>
      <c r="D645" s="151" t="s">
        <v>270</v>
      </c>
      <c r="E645" s="152" t="s">
        <v>1</v>
      </c>
      <c r="F645" s="153" t="s">
        <v>812</v>
      </c>
      <c r="H645" s="154">
        <v>5.14</v>
      </c>
      <c r="I645" s="155"/>
      <c r="L645" s="150"/>
      <c r="M645" s="156"/>
      <c r="T645" s="157"/>
      <c r="AT645" s="152" t="s">
        <v>270</v>
      </c>
      <c r="AU645" s="152" t="s">
        <v>87</v>
      </c>
      <c r="AV645" s="12" t="s">
        <v>87</v>
      </c>
      <c r="AW645" s="12" t="s">
        <v>32</v>
      </c>
      <c r="AX645" s="12" t="s">
        <v>77</v>
      </c>
      <c r="AY645" s="152" t="s">
        <v>262</v>
      </c>
    </row>
    <row r="646" spans="2:51" s="12" customFormat="1" ht="11.25">
      <c r="B646" s="150"/>
      <c r="D646" s="151" t="s">
        <v>270</v>
      </c>
      <c r="E646" s="152" t="s">
        <v>1</v>
      </c>
      <c r="F646" s="153" t="s">
        <v>813</v>
      </c>
      <c r="H646" s="154">
        <v>1.38</v>
      </c>
      <c r="I646" s="155"/>
      <c r="L646" s="150"/>
      <c r="M646" s="156"/>
      <c r="T646" s="157"/>
      <c r="AT646" s="152" t="s">
        <v>270</v>
      </c>
      <c r="AU646" s="152" t="s">
        <v>87</v>
      </c>
      <c r="AV646" s="12" t="s">
        <v>87</v>
      </c>
      <c r="AW646" s="12" t="s">
        <v>32</v>
      </c>
      <c r="AX646" s="12" t="s">
        <v>77</v>
      </c>
      <c r="AY646" s="152" t="s">
        <v>262</v>
      </c>
    </row>
    <row r="647" spans="2:51" s="15" customFormat="1" ht="11.25">
      <c r="B647" s="171"/>
      <c r="D647" s="151" t="s">
        <v>270</v>
      </c>
      <c r="E647" s="172" t="s">
        <v>1</v>
      </c>
      <c r="F647" s="173" t="s">
        <v>281</v>
      </c>
      <c r="H647" s="174">
        <v>49.14</v>
      </c>
      <c r="I647" s="175"/>
      <c r="L647" s="171"/>
      <c r="M647" s="176"/>
      <c r="T647" s="177"/>
      <c r="AT647" s="172" t="s">
        <v>270</v>
      </c>
      <c r="AU647" s="172" t="s">
        <v>87</v>
      </c>
      <c r="AV647" s="15" t="s">
        <v>103</v>
      </c>
      <c r="AW647" s="15" t="s">
        <v>32</v>
      </c>
      <c r="AX647" s="15" t="s">
        <v>77</v>
      </c>
      <c r="AY647" s="172" t="s">
        <v>262</v>
      </c>
    </row>
    <row r="648" spans="2:51" s="12" customFormat="1" ht="11.25">
      <c r="B648" s="150"/>
      <c r="D648" s="151" t="s">
        <v>270</v>
      </c>
      <c r="E648" s="152" t="s">
        <v>1</v>
      </c>
      <c r="F648" s="153" t="s">
        <v>814</v>
      </c>
      <c r="H648" s="154">
        <v>44.46</v>
      </c>
      <c r="I648" s="155"/>
      <c r="L648" s="150"/>
      <c r="M648" s="156"/>
      <c r="T648" s="157"/>
      <c r="AT648" s="152" t="s">
        <v>270</v>
      </c>
      <c r="AU648" s="152" t="s">
        <v>87</v>
      </c>
      <c r="AV648" s="12" t="s">
        <v>87</v>
      </c>
      <c r="AW648" s="12" t="s">
        <v>32</v>
      </c>
      <c r="AX648" s="12" t="s">
        <v>77</v>
      </c>
      <c r="AY648" s="152" t="s">
        <v>262</v>
      </c>
    </row>
    <row r="649" spans="2:51" s="12" customFormat="1" ht="11.25">
      <c r="B649" s="150"/>
      <c r="D649" s="151" t="s">
        <v>270</v>
      </c>
      <c r="E649" s="152" t="s">
        <v>1</v>
      </c>
      <c r="F649" s="153" t="s">
        <v>815</v>
      </c>
      <c r="H649" s="154">
        <v>7.94</v>
      </c>
      <c r="I649" s="155"/>
      <c r="L649" s="150"/>
      <c r="M649" s="156"/>
      <c r="T649" s="157"/>
      <c r="AT649" s="152" t="s">
        <v>270</v>
      </c>
      <c r="AU649" s="152" t="s">
        <v>87</v>
      </c>
      <c r="AV649" s="12" t="s">
        <v>87</v>
      </c>
      <c r="AW649" s="12" t="s">
        <v>32</v>
      </c>
      <c r="AX649" s="12" t="s">
        <v>77</v>
      </c>
      <c r="AY649" s="152" t="s">
        <v>262</v>
      </c>
    </row>
    <row r="650" spans="2:51" s="12" customFormat="1" ht="11.25">
      <c r="B650" s="150"/>
      <c r="D650" s="151" t="s">
        <v>270</v>
      </c>
      <c r="E650" s="152" t="s">
        <v>1</v>
      </c>
      <c r="F650" s="153" t="s">
        <v>816</v>
      </c>
      <c r="H650" s="154">
        <v>4.8</v>
      </c>
      <c r="I650" s="155"/>
      <c r="L650" s="150"/>
      <c r="M650" s="156"/>
      <c r="T650" s="157"/>
      <c r="AT650" s="152" t="s">
        <v>270</v>
      </c>
      <c r="AU650" s="152" t="s">
        <v>87</v>
      </c>
      <c r="AV650" s="12" t="s">
        <v>87</v>
      </c>
      <c r="AW650" s="12" t="s">
        <v>32</v>
      </c>
      <c r="AX650" s="12" t="s">
        <v>77</v>
      </c>
      <c r="AY650" s="152" t="s">
        <v>262</v>
      </c>
    </row>
    <row r="651" spans="2:51" s="12" customFormat="1" ht="11.25">
      <c r="B651" s="150"/>
      <c r="D651" s="151" t="s">
        <v>270</v>
      </c>
      <c r="E651" s="152" t="s">
        <v>1</v>
      </c>
      <c r="F651" s="153" t="s">
        <v>817</v>
      </c>
      <c r="H651" s="154">
        <v>2.48</v>
      </c>
      <c r="I651" s="155"/>
      <c r="L651" s="150"/>
      <c r="M651" s="156"/>
      <c r="T651" s="157"/>
      <c r="AT651" s="152" t="s">
        <v>270</v>
      </c>
      <c r="AU651" s="152" t="s">
        <v>87</v>
      </c>
      <c r="AV651" s="12" t="s">
        <v>87</v>
      </c>
      <c r="AW651" s="12" t="s">
        <v>32</v>
      </c>
      <c r="AX651" s="12" t="s">
        <v>77</v>
      </c>
      <c r="AY651" s="152" t="s">
        <v>262</v>
      </c>
    </row>
    <row r="652" spans="2:51" s="15" customFormat="1" ht="11.25">
      <c r="B652" s="171"/>
      <c r="D652" s="151" t="s">
        <v>270</v>
      </c>
      <c r="E652" s="172" t="s">
        <v>1</v>
      </c>
      <c r="F652" s="173" t="s">
        <v>281</v>
      </c>
      <c r="H652" s="174">
        <v>59.68</v>
      </c>
      <c r="I652" s="175"/>
      <c r="L652" s="171"/>
      <c r="M652" s="176"/>
      <c r="T652" s="177"/>
      <c r="AT652" s="172" t="s">
        <v>270</v>
      </c>
      <c r="AU652" s="172" t="s">
        <v>87</v>
      </c>
      <c r="AV652" s="15" t="s">
        <v>103</v>
      </c>
      <c r="AW652" s="15" t="s">
        <v>32</v>
      </c>
      <c r="AX652" s="15" t="s">
        <v>77</v>
      </c>
      <c r="AY652" s="172" t="s">
        <v>262</v>
      </c>
    </row>
    <row r="653" spans="2:51" s="13" customFormat="1" ht="11.25">
      <c r="B653" s="158"/>
      <c r="D653" s="151" t="s">
        <v>270</v>
      </c>
      <c r="E653" s="159" t="s">
        <v>1</v>
      </c>
      <c r="F653" s="160" t="s">
        <v>273</v>
      </c>
      <c r="H653" s="161">
        <v>182.69</v>
      </c>
      <c r="I653" s="162"/>
      <c r="L653" s="158"/>
      <c r="M653" s="163"/>
      <c r="T653" s="164"/>
      <c r="AT653" s="159" t="s">
        <v>270</v>
      </c>
      <c r="AU653" s="159" t="s">
        <v>87</v>
      </c>
      <c r="AV653" s="13" t="s">
        <v>268</v>
      </c>
      <c r="AW653" s="13" t="s">
        <v>32</v>
      </c>
      <c r="AX653" s="13" t="s">
        <v>85</v>
      </c>
      <c r="AY653" s="159" t="s">
        <v>262</v>
      </c>
    </row>
    <row r="654" spans="2:51" s="12" customFormat="1" ht="11.25">
      <c r="B654" s="150"/>
      <c r="D654" s="151" t="s">
        <v>270</v>
      </c>
      <c r="F654" s="153" t="s">
        <v>818</v>
      </c>
      <c r="H654" s="154">
        <v>0.06</v>
      </c>
      <c r="I654" s="155"/>
      <c r="L654" s="150"/>
      <c r="M654" s="156"/>
      <c r="T654" s="157"/>
      <c r="AT654" s="152" t="s">
        <v>270</v>
      </c>
      <c r="AU654" s="152" t="s">
        <v>87</v>
      </c>
      <c r="AV654" s="12" t="s">
        <v>87</v>
      </c>
      <c r="AW654" s="12" t="s">
        <v>4</v>
      </c>
      <c r="AX654" s="12" t="s">
        <v>85</v>
      </c>
      <c r="AY654" s="152" t="s">
        <v>262</v>
      </c>
    </row>
    <row r="655" spans="2:65" s="1" customFormat="1" ht="37.9" customHeight="1">
      <c r="B655" s="32"/>
      <c r="C655" s="138" t="s">
        <v>819</v>
      </c>
      <c r="D655" s="138" t="s">
        <v>264</v>
      </c>
      <c r="E655" s="139" t="s">
        <v>799</v>
      </c>
      <c r="F655" s="140" t="s">
        <v>800</v>
      </c>
      <c r="G655" s="141" t="s">
        <v>152</v>
      </c>
      <c r="H655" s="142">
        <v>278.6</v>
      </c>
      <c r="I655" s="143"/>
      <c r="J655" s="142">
        <f>ROUND(I655*H655,2)</f>
        <v>0</v>
      </c>
      <c r="K655" s="140" t="s">
        <v>267</v>
      </c>
      <c r="L655" s="32"/>
      <c r="M655" s="144" t="s">
        <v>1</v>
      </c>
      <c r="N655" s="145" t="s">
        <v>42</v>
      </c>
      <c r="P655" s="146">
        <f>O655*H655</f>
        <v>0</v>
      </c>
      <c r="Q655" s="146">
        <v>0</v>
      </c>
      <c r="R655" s="146">
        <f>Q655*H655</f>
        <v>0</v>
      </c>
      <c r="S655" s="146">
        <v>0</v>
      </c>
      <c r="T655" s="147">
        <f>S655*H655</f>
        <v>0</v>
      </c>
      <c r="AR655" s="148" t="s">
        <v>369</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369</v>
      </c>
      <c r="BM655" s="148" t="s">
        <v>820</v>
      </c>
    </row>
    <row r="656" spans="2:65" s="1" customFormat="1" ht="16.5" customHeight="1">
      <c r="B656" s="32"/>
      <c r="C656" s="178" t="s">
        <v>821</v>
      </c>
      <c r="D656" s="178" t="s">
        <v>300</v>
      </c>
      <c r="E656" s="179" t="s">
        <v>822</v>
      </c>
      <c r="F656" s="180" t="s">
        <v>823</v>
      </c>
      <c r="G656" s="181" t="s">
        <v>824</v>
      </c>
      <c r="H656" s="182">
        <v>111.44</v>
      </c>
      <c r="I656" s="183"/>
      <c r="J656" s="182">
        <f>ROUND(I656*H656,2)</f>
        <v>0</v>
      </c>
      <c r="K656" s="180" t="s">
        <v>267</v>
      </c>
      <c r="L656" s="184"/>
      <c r="M656" s="185" t="s">
        <v>1</v>
      </c>
      <c r="N656" s="186" t="s">
        <v>42</v>
      </c>
      <c r="P656" s="146">
        <f>O656*H656</f>
        <v>0</v>
      </c>
      <c r="Q656" s="146">
        <v>0.001</v>
      </c>
      <c r="R656" s="146">
        <f>Q656*H656</f>
        <v>0.11144</v>
      </c>
      <c r="S656" s="146">
        <v>0</v>
      </c>
      <c r="T656" s="147">
        <f>S656*H656</f>
        <v>0</v>
      </c>
      <c r="AR656" s="148" t="s">
        <v>459</v>
      </c>
      <c r="AT656" s="148" t="s">
        <v>300</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369</v>
      </c>
      <c r="BM656" s="148" t="s">
        <v>825</v>
      </c>
    </row>
    <row r="657" spans="2:51" s="12" customFormat="1" ht="11.25">
      <c r="B657" s="150"/>
      <c r="D657" s="151" t="s">
        <v>270</v>
      </c>
      <c r="E657" s="152" t="s">
        <v>1</v>
      </c>
      <c r="F657" s="153" t="s">
        <v>826</v>
      </c>
      <c r="H657" s="154">
        <v>164.32</v>
      </c>
      <c r="I657" s="155"/>
      <c r="L657" s="150"/>
      <c r="M657" s="156"/>
      <c r="T657" s="157"/>
      <c r="AT657" s="152" t="s">
        <v>270</v>
      </c>
      <c r="AU657" s="152" t="s">
        <v>87</v>
      </c>
      <c r="AV657" s="12" t="s">
        <v>87</v>
      </c>
      <c r="AW657" s="12" t="s">
        <v>32</v>
      </c>
      <c r="AX657" s="12" t="s">
        <v>77</v>
      </c>
      <c r="AY657" s="152" t="s">
        <v>262</v>
      </c>
    </row>
    <row r="658" spans="2:51" s="12" customFormat="1" ht="11.25">
      <c r="B658" s="150"/>
      <c r="D658" s="151" t="s">
        <v>270</v>
      </c>
      <c r="E658" s="152" t="s">
        <v>1</v>
      </c>
      <c r="F658" s="153" t="s">
        <v>827</v>
      </c>
      <c r="H658" s="154">
        <v>64.79</v>
      </c>
      <c r="I658" s="155"/>
      <c r="L658" s="150"/>
      <c r="M658" s="156"/>
      <c r="T658" s="157"/>
      <c r="AT658" s="152" t="s">
        <v>270</v>
      </c>
      <c r="AU658" s="152" t="s">
        <v>87</v>
      </c>
      <c r="AV658" s="12" t="s">
        <v>87</v>
      </c>
      <c r="AW658" s="12" t="s">
        <v>32</v>
      </c>
      <c r="AX658" s="12" t="s">
        <v>77</v>
      </c>
      <c r="AY658" s="152" t="s">
        <v>262</v>
      </c>
    </row>
    <row r="659" spans="2:51" s="12" customFormat="1" ht="11.25">
      <c r="B659" s="150"/>
      <c r="D659" s="151" t="s">
        <v>270</v>
      </c>
      <c r="E659" s="152" t="s">
        <v>1</v>
      </c>
      <c r="F659" s="153" t="s">
        <v>828</v>
      </c>
      <c r="H659" s="154">
        <v>49.49</v>
      </c>
      <c r="I659" s="155"/>
      <c r="L659" s="150"/>
      <c r="M659" s="156"/>
      <c r="T659" s="157"/>
      <c r="AT659" s="152" t="s">
        <v>270</v>
      </c>
      <c r="AU659" s="152" t="s">
        <v>87</v>
      </c>
      <c r="AV659" s="12" t="s">
        <v>87</v>
      </c>
      <c r="AW659" s="12" t="s">
        <v>32</v>
      </c>
      <c r="AX659" s="12" t="s">
        <v>77</v>
      </c>
      <c r="AY659" s="152" t="s">
        <v>262</v>
      </c>
    </row>
    <row r="660" spans="2:51" s="13" customFormat="1" ht="11.25">
      <c r="B660" s="158"/>
      <c r="D660" s="151" t="s">
        <v>270</v>
      </c>
      <c r="E660" s="159" t="s">
        <v>1</v>
      </c>
      <c r="F660" s="160" t="s">
        <v>273</v>
      </c>
      <c r="H660" s="161">
        <v>278.6</v>
      </c>
      <c r="I660" s="162"/>
      <c r="L660" s="158"/>
      <c r="M660" s="163"/>
      <c r="T660" s="164"/>
      <c r="AT660" s="159" t="s">
        <v>270</v>
      </c>
      <c r="AU660" s="159" t="s">
        <v>87</v>
      </c>
      <c r="AV660" s="13" t="s">
        <v>268</v>
      </c>
      <c r="AW660" s="13" t="s">
        <v>32</v>
      </c>
      <c r="AX660" s="13" t="s">
        <v>85</v>
      </c>
      <c r="AY660" s="159" t="s">
        <v>262</v>
      </c>
    </row>
    <row r="661" spans="2:51" s="12" customFormat="1" ht="11.25">
      <c r="B661" s="150"/>
      <c r="D661" s="151" t="s">
        <v>270</v>
      </c>
      <c r="F661" s="153" t="s">
        <v>829</v>
      </c>
      <c r="H661" s="154">
        <v>111.44</v>
      </c>
      <c r="I661" s="155"/>
      <c r="L661" s="150"/>
      <c r="M661" s="156"/>
      <c r="T661" s="157"/>
      <c r="AT661" s="152" t="s">
        <v>270</v>
      </c>
      <c r="AU661" s="152" t="s">
        <v>87</v>
      </c>
      <c r="AV661" s="12" t="s">
        <v>87</v>
      </c>
      <c r="AW661" s="12" t="s">
        <v>4</v>
      </c>
      <c r="AX661" s="12" t="s">
        <v>85</v>
      </c>
      <c r="AY661" s="152" t="s">
        <v>262</v>
      </c>
    </row>
    <row r="662" spans="2:65" s="1" customFormat="1" ht="24.2" customHeight="1">
      <c r="B662" s="32"/>
      <c r="C662" s="138" t="s">
        <v>830</v>
      </c>
      <c r="D662" s="138" t="s">
        <v>264</v>
      </c>
      <c r="E662" s="139" t="s">
        <v>831</v>
      </c>
      <c r="F662" s="140" t="s">
        <v>832</v>
      </c>
      <c r="G662" s="141" t="s">
        <v>152</v>
      </c>
      <c r="H662" s="142">
        <v>461.29</v>
      </c>
      <c r="I662" s="143"/>
      <c r="J662" s="142">
        <f>ROUND(I662*H662,2)</f>
        <v>0</v>
      </c>
      <c r="K662" s="140" t="s">
        <v>267</v>
      </c>
      <c r="L662" s="32"/>
      <c r="M662" s="144" t="s">
        <v>1</v>
      </c>
      <c r="N662" s="145" t="s">
        <v>42</v>
      </c>
      <c r="P662" s="146">
        <f>O662*H662</f>
        <v>0</v>
      </c>
      <c r="Q662" s="146">
        <v>0.00088</v>
      </c>
      <c r="R662" s="146">
        <f>Q662*H662</f>
        <v>0.40593520000000005</v>
      </c>
      <c r="S662" s="146">
        <v>0</v>
      </c>
      <c r="T662" s="147">
        <f>S662*H662</f>
        <v>0</v>
      </c>
      <c r="AR662" s="148" t="s">
        <v>369</v>
      </c>
      <c r="AT662" s="148" t="s">
        <v>264</v>
      </c>
      <c r="AU662" s="148" t="s">
        <v>87</v>
      </c>
      <c r="AY662" s="17" t="s">
        <v>262</v>
      </c>
      <c r="BE662" s="149">
        <f>IF(N662="základní",J662,0)</f>
        <v>0</v>
      </c>
      <c r="BF662" s="149">
        <f>IF(N662="snížená",J662,0)</f>
        <v>0</v>
      </c>
      <c r="BG662" s="149">
        <f>IF(N662="zákl. přenesená",J662,0)</f>
        <v>0</v>
      </c>
      <c r="BH662" s="149">
        <f>IF(N662="sníž. přenesená",J662,0)</f>
        <v>0</v>
      </c>
      <c r="BI662" s="149">
        <f>IF(N662="nulová",J662,0)</f>
        <v>0</v>
      </c>
      <c r="BJ662" s="17" t="s">
        <v>85</v>
      </c>
      <c r="BK662" s="149">
        <f>ROUND(I662*H662,2)</f>
        <v>0</v>
      </c>
      <c r="BL662" s="17" t="s">
        <v>369</v>
      </c>
      <c r="BM662" s="148" t="s">
        <v>833</v>
      </c>
    </row>
    <row r="663" spans="2:65" s="1" customFormat="1" ht="44.25" customHeight="1">
      <c r="B663" s="32"/>
      <c r="C663" s="178" t="s">
        <v>834</v>
      </c>
      <c r="D663" s="178" t="s">
        <v>300</v>
      </c>
      <c r="E663" s="179" t="s">
        <v>835</v>
      </c>
      <c r="F663" s="180" t="s">
        <v>836</v>
      </c>
      <c r="G663" s="181" t="s">
        <v>152</v>
      </c>
      <c r="H663" s="182">
        <v>537.63</v>
      </c>
      <c r="I663" s="183"/>
      <c r="J663" s="182">
        <f>ROUND(I663*H663,2)</f>
        <v>0</v>
      </c>
      <c r="K663" s="180" t="s">
        <v>267</v>
      </c>
      <c r="L663" s="184"/>
      <c r="M663" s="185" t="s">
        <v>1</v>
      </c>
      <c r="N663" s="186" t="s">
        <v>42</v>
      </c>
      <c r="P663" s="146">
        <f>O663*H663</f>
        <v>0</v>
      </c>
      <c r="Q663" s="146">
        <v>0.0054</v>
      </c>
      <c r="R663" s="146">
        <f>Q663*H663</f>
        <v>2.9032020000000003</v>
      </c>
      <c r="S663" s="146">
        <v>0</v>
      </c>
      <c r="T663" s="147">
        <f>S663*H663</f>
        <v>0</v>
      </c>
      <c r="AR663" s="148" t="s">
        <v>459</v>
      </c>
      <c r="AT663" s="148" t="s">
        <v>300</v>
      </c>
      <c r="AU663" s="148" t="s">
        <v>87</v>
      </c>
      <c r="AY663" s="17" t="s">
        <v>262</v>
      </c>
      <c r="BE663" s="149">
        <f>IF(N663="základní",J663,0)</f>
        <v>0</v>
      </c>
      <c r="BF663" s="149">
        <f>IF(N663="snížená",J663,0)</f>
        <v>0</v>
      </c>
      <c r="BG663" s="149">
        <f>IF(N663="zákl. přenesená",J663,0)</f>
        <v>0</v>
      </c>
      <c r="BH663" s="149">
        <f>IF(N663="sníž. přenesená",J663,0)</f>
        <v>0</v>
      </c>
      <c r="BI663" s="149">
        <f>IF(N663="nulová",J663,0)</f>
        <v>0</v>
      </c>
      <c r="BJ663" s="17" t="s">
        <v>85</v>
      </c>
      <c r="BK663" s="149">
        <f>ROUND(I663*H663,2)</f>
        <v>0</v>
      </c>
      <c r="BL663" s="17" t="s">
        <v>369</v>
      </c>
      <c r="BM663" s="148" t="s">
        <v>837</v>
      </c>
    </row>
    <row r="664" spans="2:51" s="12" customFormat="1" ht="11.25">
      <c r="B664" s="150"/>
      <c r="D664" s="151" t="s">
        <v>270</v>
      </c>
      <c r="E664" s="152" t="s">
        <v>1</v>
      </c>
      <c r="F664" s="153" t="s">
        <v>154</v>
      </c>
      <c r="H664" s="154">
        <v>2.3</v>
      </c>
      <c r="I664" s="155"/>
      <c r="L664" s="150"/>
      <c r="M664" s="156"/>
      <c r="T664" s="157"/>
      <c r="AT664" s="152" t="s">
        <v>270</v>
      </c>
      <c r="AU664" s="152" t="s">
        <v>87</v>
      </c>
      <c r="AV664" s="12" t="s">
        <v>87</v>
      </c>
      <c r="AW664" s="12" t="s">
        <v>32</v>
      </c>
      <c r="AX664" s="12" t="s">
        <v>77</v>
      </c>
      <c r="AY664" s="152" t="s">
        <v>262</v>
      </c>
    </row>
    <row r="665" spans="2:51" s="15" customFormat="1" ht="11.25">
      <c r="B665" s="171"/>
      <c r="D665" s="151" t="s">
        <v>270</v>
      </c>
      <c r="E665" s="172" t="s">
        <v>1</v>
      </c>
      <c r="F665" s="173" t="s">
        <v>281</v>
      </c>
      <c r="H665" s="174">
        <v>2.3</v>
      </c>
      <c r="I665" s="175"/>
      <c r="L665" s="171"/>
      <c r="M665" s="176"/>
      <c r="T665" s="177"/>
      <c r="AT665" s="172" t="s">
        <v>270</v>
      </c>
      <c r="AU665" s="172" t="s">
        <v>87</v>
      </c>
      <c r="AV665" s="15" t="s">
        <v>103</v>
      </c>
      <c r="AW665" s="15" t="s">
        <v>32</v>
      </c>
      <c r="AX665" s="15" t="s">
        <v>77</v>
      </c>
      <c r="AY665" s="172" t="s">
        <v>262</v>
      </c>
    </row>
    <row r="666" spans="2:51" s="12" customFormat="1" ht="11.25">
      <c r="B666" s="150"/>
      <c r="D666" s="151" t="s">
        <v>270</v>
      </c>
      <c r="E666" s="152" t="s">
        <v>1</v>
      </c>
      <c r="F666" s="153" t="s">
        <v>826</v>
      </c>
      <c r="H666" s="154">
        <v>164.32</v>
      </c>
      <c r="I666" s="155"/>
      <c r="L666" s="150"/>
      <c r="M666" s="156"/>
      <c r="T666" s="157"/>
      <c r="AT666" s="152" t="s">
        <v>270</v>
      </c>
      <c r="AU666" s="152" t="s">
        <v>87</v>
      </c>
      <c r="AV666" s="12" t="s">
        <v>87</v>
      </c>
      <c r="AW666" s="12" t="s">
        <v>32</v>
      </c>
      <c r="AX666" s="12" t="s">
        <v>77</v>
      </c>
      <c r="AY666" s="152" t="s">
        <v>262</v>
      </c>
    </row>
    <row r="667" spans="2:51" s="12" customFormat="1" ht="11.25">
      <c r="B667" s="150"/>
      <c r="D667" s="151" t="s">
        <v>270</v>
      </c>
      <c r="E667" s="152" t="s">
        <v>1</v>
      </c>
      <c r="F667" s="153" t="s">
        <v>827</v>
      </c>
      <c r="H667" s="154">
        <v>64.79</v>
      </c>
      <c r="I667" s="155"/>
      <c r="L667" s="150"/>
      <c r="M667" s="156"/>
      <c r="T667" s="157"/>
      <c r="AT667" s="152" t="s">
        <v>270</v>
      </c>
      <c r="AU667" s="152" t="s">
        <v>87</v>
      </c>
      <c r="AV667" s="12" t="s">
        <v>87</v>
      </c>
      <c r="AW667" s="12" t="s">
        <v>32</v>
      </c>
      <c r="AX667" s="12" t="s">
        <v>77</v>
      </c>
      <c r="AY667" s="152" t="s">
        <v>262</v>
      </c>
    </row>
    <row r="668" spans="2:51" s="12" customFormat="1" ht="11.25">
      <c r="B668" s="150"/>
      <c r="D668" s="151" t="s">
        <v>270</v>
      </c>
      <c r="E668" s="152" t="s">
        <v>1</v>
      </c>
      <c r="F668" s="153" t="s">
        <v>828</v>
      </c>
      <c r="H668" s="154">
        <v>49.49</v>
      </c>
      <c r="I668" s="155"/>
      <c r="L668" s="150"/>
      <c r="M668" s="156"/>
      <c r="T668" s="157"/>
      <c r="AT668" s="152" t="s">
        <v>270</v>
      </c>
      <c r="AU668" s="152" t="s">
        <v>87</v>
      </c>
      <c r="AV668" s="12" t="s">
        <v>87</v>
      </c>
      <c r="AW668" s="12" t="s">
        <v>32</v>
      </c>
      <c r="AX668" s="12" t="s">
        <v>77</v>
      </c>
      <c r="AY668" s="152" t="s">
        <v>262</v>
      </c>
    </row>
    <row r="669" spans="2:51" s="15" customFormat="1" ht="11.25">
      <c r="B669" s="171"/>
      <c r="D669" s="151" t="s">
        <v>270</v>
      </c>
      <c r="E669" s="172" t="s">
        <v>1</v>
      </c>
      <c r="F669" s="173" t="s">
        <v>281</v>
      </c>
      <c r="H669" s="174">
        <v>278.6</v>
      </c>
      <c r="I669" s="175"/>
      <c r="L669" s="171"/>
      <c r="M669" s="176"/>
      <c r="T669" s="177"/>
      <c r="AT669" s="172" t="s">
        <v>270</v>
      </c>
      <c r="AU669" s="172" t="s">
        <v>87</v>
      </c>
      <c r="AV669" s="15" t="s">
        <v>103</v>
      </c>
      <c r="AW669" s="15" t="s">
        <v>32</v>
      </c>
      <c r="AX669" s="15" t="s">
        <v>77</v>
      </c>
      <c r="AY669" s="172" t="s">
        <v>262</v>
      </c>
    </row>
    <row r="670" spans="2:51" s="12" customFormat="1" ht="11.25">
      <c r="B670" s="150"/>
      <c r="D670" s="151" t="s">
        <v>270</v>
      </c>
      <c r="E670" s="152" t="s">
        <v>1</v>
      </c>
      <c r="F670" s="153" t="s">
        <v>806</v>
      </c>
      <c r="H670" s="154">
        <v>30.72</v>
      </c>
      <c r="I670" s="155"/>
      <c r="L670" s="150"/>
      <c r="M670" s="156"/>
      <c r="T670" s="157"/>
      <c r="AT670" s="152" t="s">
        <v>270</v>
      </c>
      <c r="AU670" s="152" t="s">
        <v>87</v>
      </c>
      <c r="AV670" s="12" t="s">
        <v>87</v>
      </c>
      <c r="AW670" s="12" t="s">
        <v>32</v>
      </c>
      <c r="AX670" s="12" t="s">
        <v>77</v>
      </c>
      <c r="AY670" s="152" t="s">
        <v>262</v>
      </c>
    </row>
    <row r="671" spans="2:51" s="12" customFormat="1" ht="11.25">
      <c r="B671" s="150"/>
      <c r="D671" s="151" t="s">
        <v>270</v>
      </c>
      <c r="E671" s="152" t="s">
        <v>1</v>
      </c>
      <c r="F671" s="153" t="s">
        <v>807</v>
      </c>
      <c r="H671" s="154">
        <v>22.28</v>
      </c>
      <c r="I671" s="155"/>
      <c r="L671" s="150"/>
      <c r="M671" s="156"/>
      <c r="T671" s="157"/>
      <c r="AT671" s="152" t="s">
        <v>270</v>
      </c>
      <c r="AU671" s="152" t="s">
        <v>87</v>
      </c>
      <c r="AV671" s="12" t="s">
        <v>87</v>
      </c>
      <c r="AW671" s="12" t="s">
        <v>32</v>
      </c>
      <c r="AX671" s="12" t="s">
        <v>77</v>
      </c>
      <c r="AY671" s="152" t="s">
        <v>262</v>
      </c>
    </row>
    <row r="672" spans="2:51" s="12" customFormat="1" ht="11.25">
      <c r="B672" s="150"/>
      <c r="D672" s="151" t="s">
        <v>270</v>
      </c>
      <c r="E672" s="152" t="s">
        <v>1</v>
      </c>
      <c r="F672" s="153" t="s">
        <v>808</v>
      </c>
      <c r="H672" s="154">
        <v>13.08</v>
      </c>
      <c r="I672" s="155"/>
      <c r="L672" s="150"/>
      <c r="M672" s="156"/>
      <c r="T672" s="157"/>
      <c r="AT672" s="152" t="s">
        <v>270</v>
      </c>
      <c r="AU672" s="152" t="s">
        <v>87</v>
      </c>
      <c r="AV672" s="12" t="s">
        <v>87</v>
      </c>
      <c r="AW672" s="12" t="s">
        <v>32</v>
      </c>
      <c r="AX672" s="12" t="s">
        <v>77</v>
      </c>
      <c r="AY672" s="152" t="s">
        <v>262</v>
      </c>
    </row>
    <row r="673" spans="2:51" s="12" customFormat="1" ht="11.25">
      <c r="B673" s="150"/>
      <c r="D673" s="151" t="s">
        <v>270</v>
      </c>
      <c r="E673" s="152" t="s">
        <v>1</v>
      </c>
      <c r="F673" s="153" t="s">
        <v>809</v>
      </c>
      <c r="H673" s="154">
        <v>5.49</v>
      </c>
      <c r="I673" s="155"/>
      <c r="L673" s="150"/>
      <c r="M673" s="156"/>
      <c r="T673" s="157"/>
      <c r="AT673" s="152" t="s">
        <v>270</v>
      </c>
      <c r="AU673" s="152" t="s">
        <v>87</v>
      </c>
      <c r="AV673" s="12" t="s">
        <v>87</v>
      </c>
      <c r="AW673" s="12" t="s">
        <v>32</v>
      </c>
      <c r="AX673" s="12" t="s">
        <v>77</v>
      </c>
      <c r="AY673" s="152" t="s">
        <v>262</v>
      </c>
    </row>
    <row r="674" spans="2:51" s="15" customFormat="1" ht="11.25">
      <c r="B674" s="171"/>
      <c r="D674" s="151" t="s">
        <v>270</v>
      </c>
      <c r="E674" s="172" t="s">
        <v>1</v>
      </c>
      <c r="F674" s="173" t="s">
        <v>281</v>
      </c>
      <c r="H674" s="174">
        <v>71.57</v>
      </c>
      <c r="I674" s="175"/>
      <c r="L674" s="171"/>
      <c r="M674" s="176"/>
      <c r="T674" s="177"/>
      <c r="AT674" s="172" t="s">
        <v>270</v>
      </c>
      <c r="AU674" s="172" t="s">
        <v>87</v>
      </c>
      <c r="AV674" s="15" t="s">
        <v>103</v>
      </c>
      <c r="AW674" s="15" t="s">
        <v>32</v>
      </c>
      <c r="AX674" s="15" t="s">
        <v>77</v>
      </c>
      <c r="AY674" s="172" t="s">
        <v>262</v>
      </c>
    </row>
    <row r="675" spans="2:51" s="12" customFormat="1" ht="11.25">
      <c r="B675" s="150"/>
      <c r="D675" s="151" t="s">
        <v>270</v>
      </c>
      <c r="E675" s="152" t="s">
        <v>1</v>
      </c>
      <c r="F675" s="153" t="s">
        <v>810</v>
      </c>
      <c r="H675" s="154">
        <v>34</v>
      </c>
      <c r="I675" s="155"/>
      <c r="L675" s="150"/>
      <c r="M675" s="156"/>
      <c r="T675" s="157"/>
      <c r="AT675" s="152" t="s">
        <v>270</v>
      </c>
      <c r="AU675" s="152" t="s">
        <v>87</v>
      </c>
      <c r="AV675" s="12" t="s">
        <v>87</v>
      </c>
      <c r="AW675" s="12" t="s">
        <v>32</v>
      </c>
      <c r="AX675" s="12" t="s">
        <v>77</v>
      </c>
      <c r="AY675" s="152" t="s">
        <v>262</v>
      </c>
    </row>
    <row r="676" spans="2:51" s="12" customFormat="1" ht="11.25">
      <c r="B676" s="150"/>
      <c r="D676" s="151" t="s">
        <v>270</v>
      </c>
      <c r="E676" s="152" t="s">
        <v>1</v>
      </c>
      <c r="F676" s="153" t="s">
        <v>811</v>
      </c>
      <c r="H676" s="154">
        <v>8.62</v>
      </c>
      <c r="I676" s="155"/>
      <c r="L676" s="150"/>
      <c r="M676" s="156"/>
      <c r="T676" s="157"/>
      <c r="AT676" s="152" t="s">
        <v>270</v>
      </c>
      <c r="AU676" s="152" t="s">
        <v>87</v>
      </c>
      <c r="AV676" s="12" t="s">
        <v>87</v>
      </c>
      <c r="AW676" s="12" t="s">
        <v>32</v>
      </c>
      <c r="AX676" s="12" t="s">
        <v>77</v>
      </c>
      <c r="AY676" s="152" t="s">
        <v>262</v>
      </c>
    </row>
    <row r="677" spans="2:51" s="12" customFormat="1" ht="11.25">
      <c r="B677" s="150"/>
      <c r="D677" s="151" t="s">
        <v>270</v>
      </c>
      <c r="E677" s="152" t="s">
        <v>1</v>
      </c>
      <c r="F677" s="153" t="s">
        <v>812</v>
      </c>
      <c r="H677" s="154">
        <v>5.14</v>
      </c>
      <c r="I677" s="155"/>
      <c r="L677" s="150"/>
      <c r="M677" s="156"/>
      <c r="T677" s="157"/>
      <c r="AT677" s="152" t="s">
        <v>270</v>
      </c>
      <c r="AU677" s="152" t="s">
        <v>87</v>
      </c>
      <c r="AV677" s="12" t="s">
        <v>87</v>
      </c>
      <c r="AW677" s="12" t="s">
        <v>32</v>
      </c>
      <c r="AX677" s="12" t="s">
        <v>77</v>
      </c>
      <c r="AY677" s="152" t="s">
        <v>262</v>
      </c>
    </row>
    <row r="678" spans="2:51" s="12" customFormat="1" ht="11.25">
      <c r="B678" s="150"/>
      <c r="D678" s="151" t="s">
        <v>270</v>
      </c>
      <c r="E678" s="152" t="s">
        <v>1</v>
      </c>
      <c r="F678" s="153" t="s">
        <v>813</v>
      </c>
      <c r="H678" s="154">
        <v>1.38</v>
      </c>
      <c r="I678" s="155"/>
      <c r="L678" s="150"/>
      <c r="M678" s="156"/>
      <c r="T678" s="157"/>
      <c r="AT678" s="152" t="s">
        <v>270</v>
      </c>
      <c r="AU678" s="152" t="s">
        <v>87</v>
      </c>
      <c r="AV678" s="12" t="s">
        <v>87</v>
      </c>
      <c r="AW678" s="12" t="s">
        <v>32</v>
      </c>
      <c r="AX678" s="12" t="s">
        <v>77</v>
      </c>
      <c r="AY678" s="152" t="s">
        <v>262</v>
      </c>
    </row>
    <row r="679" spans="2:51" s="15" customFormat="1" ht="11.25">
      <c r="B679" s="171"/>
      <c r="D679" s="151" t="s">
        <v>270</v>
      </c>
      <c r="E679" s="172" t="s">
        <v>1</v>
      </c>
      <c r="F679" s="173" t="s">
        <v>281</v>
      </c>
      <c r="H679" s="174">
        <v>49.14</v>
      </c>
      <c r="I679" s="175"/>
      <c r="L679" s="171"/>
      <c r="M679" s="176"/>
      <c r="T679" s="177"/>
      <c r="AT679" s="172" t="s">
        <v>270</v>
      </c>
      <c r="AU679" s="172" t="s">
        <v>87</v>
      </c>
      <c r="AV679" s="15" t="s">
        <v>103</v>
      </c>
      <c r="AW679" s="15" t="s">
        <v>32</v>
      </c>
      <c r="AX679" s="15" t="s">
        <v>77</v>
      </c>
      <c r="AY679" s="172" t="s">
        <v>262</v>
      </c>
    </row>
    <row r="680" spans="2:51" s="12" customFormat="1" ht="11.25">
      <c r="B680" s="150"/>
      <c r="D680" s="151" t="s">
        <v>270</v>
      </c>
      <c r="E680" s="152" t="s">
        <v>1</v>
      </c>
      <c r="F680" s="153" t="s">
        <v>814</v>
      </c>
      <c r="H680" s="154">
        <v>44.46</v>
      </c>
      <c r="I680" s="155"/>
      <c r="L680" s="150"/>
      <c r="M680" s="156"/>
      <c r="T680" s="157"/>
      <c r="AT680" s="152" t="s">
        <v>270</v>
      </c>
      <c r="AU680" s="152" t="s">
        <v>87</v>
      </c>
      <c r="AV680" s="12" t="s">
        <v>87</v>
      </c>
      <c r="AW680" s="12" t="s">
        <v>32</v>
      </c>
      <c r="AX680" s="12" t="s">
        <v>77</v>
      </c>
      <c r="AY680" s="152" t="s">
        <v>262</v>
      </c>
    </row>
    <row r="681" spans="2:51" s="12" customFormat="1" ht="11.25">
      <c r="B681" s="150"/>
      <c r="D681" s="151" t="s">
        <v>270</v>
      </c>
      <c r="E681" s="152" t="s">
        <v>1</v>
      </c>
      <c r="F681" s="153" t="s">
        <v>815</v>
      </c>
      <c r="H681" s="154">
        <v>7.94</v>
      </c>
      <c r="I681" s="155"/>
      <c r="L681" s="150"/>
      <c r="M681" s="156"/>
      <c r="T681" s="157"/>
      <c r="AT681" s="152" t="s">
        <v>270</v>
      </c>
      <c r="AU681" s="152" t="s">
        <v>87</v>
      </c>
      <c r="AV681" s="12" t="s">
        <v>87</v>
      </c>
      <c r="AW681" s="12" t="s">
        <v>32</v>
      </c>
      <c r="AX681" s="12" t="s">
        <v>77</v>
      </c>
      <c r="AY681" s="152" t="s">
        <v>262</v>
      </c>
    </row>
    <row r="682" spans="2:51" s="12" customFormat="1" ht="11.25">
      <c r="B682" s="150"/>
      <c r="D682" s="151" t="s">
        <v>270</v>
      </c>
      <c r="E682" s="152" t="s">
        <v>1</v>
      </c>
      <c r="F682" s="153" t="s">
        <v>816</v>
      </c>
      <c r="H682" s="154">
        <v>4.8</v>
      </c>
      <c r="I682" s="155"/>
      <c r="L682" s="150"/>
      <c r="M682" s="156"/>
      <c r="T682" s="157"/>
      <c r="AT682" s="152" t="s">
        <v>270</v>
      </c>
      <c r="AU682" s="152" t="s">
        <v>87</v>
      </c>
      <c r="AV682" s="12" t="s">
        <v>87</v>
      </c>
      <c r="AW682" s="12" t="s">
        <v>32</v>
      </c>
      <c r="AX682" s="12" t="s">
        <v>77</v>
      </c>
      <c r="AY682" s="152" t="s">
        <v>262</v>
      </c>
    </row>
    <row r="683" spans="2:51" s="12" customFormat="1" ht="11.25">
      <c r="B683" s="150"/>
      <c r="D683" s="151" t="s">
        <v>270</v>
      </c>
      <c r="E683" s="152" t="s">
        <v>1</v>
      </c>
      <c r="F683" s="153" t="s">
        <v>817</v>
      </c>
      <c r="H683" s="154">
        <v>2.48</v>
      </c>
      <c r="I683" s="155"/>
      <c r="L683" s="150"/>
      <c r="M683" s="156"/>
      <c r="T683" s="157"/>
      <c r="AT683" s="152" t="s">
        <v>270</v>
      </c>
      <c r="AU683" s="152" t="s">
        <v>87</v>
      </c>
      <c r="AV683" s="12" t="s">
        <v>87</v>
      </c>
      <c r="AW683" s="12" t="s">
        <v>32</v>
      </c>
      <c r="AX683" s="12" t="s">
        <v>77</v>
      </c>
      <c r="AY683" s="152" t="s">
        <v>262</v>
      </c>
    </row>
    <row r="684" spans="2:51" s="15" customFormat="1" ht="11.25">
      <c r="B684" s="171"/>
      <c r="D684" s="151" t="s">
        <v>270</v>
      </c>
      <c r="E684" s="172" t="s">
        <v>1</v>
      </c>
      <c r="F684" s="173" t="s">
        <v>281</v>
      </c>
      <c r="H684" s="174">
        <v>59.68</v>
      </c>
      <c r="I684" s="175"/>
      <c r="L684" s="171"/>
      <c r="M684" s="176"/>
      <c r="T684" s="177"/>
      <c r="AT684" s="172" t="s">
        <v>270</v>
      </c>
      <c r="AU684" s="172" t="s">
        <v>87</v>
      </c>
      <c r="AV684" s="15" t="s">
        <v>103</v>
      </c>
      <c r="AW684" s="15" t="s">
        <v>32</v>
      </c>
      <c r="AX684" s="15" t="s">
        <v>77</v>
      </c>
      <c r="AY684" s="172" t="s">
        <v>262</v>
      </c>
    </row>
    <row r="685" spans="2:51" s="13" customFormat="1" ht="11.25">
      <c r="B685" s="158"/>
      <c r="D685" s="151" t="s">
        <v>270</v>
      </c>
      <c r="E685" s="159" t="s">
        <v>1</v>
      </c>
      <c r="F685" s="160" t="s">
        <v>273</v>
      </c>
      <c r="H685" s="161">
        <v>461.29</v>
      </c>
      <c r="I685" s="162"/>
      <c r="L685" s="158"/>
      <c r="M685" s="163"/>
      <c r="T685" s="164"/>
      <c r="AT685" s="159" t="s">
        <v>270</v>
      </c>
      <c r="AU685" s="159" t="s">
        <v>87</v>
      </c>
      <c r="AV685" s="13" t="s">
        <v>268</v>
      </c>
      <c r="AW685" s="13" t="s">
        <v>32</v>
      </c>
      <c r="AX685" s="13" t="s">
        <v>85</v>
      </c>
      <c r="AY685" s="159" t="s">
        <v>262</v>
      </c>
    </row>
    <row r="686" spans="2:51" s="12" customFormat="1" ht="11.25">
      <c r="B686" s="150"/>
      <c r="D686" s="151" t="s">
        <v>270</v>
      </c>
      <c r="F686" s="153" t="s">
        <v>838</v>
      </c>
      <c r="H686" s="154">
        <v>537.63</v>
      </c>
      <c r="I686" s="155"/>
      <c r="L686" s="150"/>
      <c r="M686" s="156"/>
      <c r="T686" s="157"/>
      <c r="AT686" s="152" t="s">
        <v>270</v>
      </c>
      <c r="AU686" s="152" t="s">
        <v>87</v>
      </c>
      <c r="AV686" s="12" t="s">
        <v>87</v>
      </c>
      <c r="AW686" s="12" t="s">
        <v>4</v>
      </c>
      <c r="AX686" s="12" t="s">
        <v>85</v>
      </c>
      <c r="AY686" s="152" t="s">
        <v>262</v>
      </c>
    </row>
    <row r="687" spans="2:65" s="1" customFormat="1" ht="55.5" customHeight="1">
      <c r="B687" s="32"/>
      <c r="C687" s="138" t="s">
        <v>839</v>
      </c>
      <c r="D687" s="138" t="s">
        <v>264</v>
      </c>
      <c r="E687" s="139" t="s">
        <v>840</v>
      </c>
      <c r="F687" s="140" t="s">
        <v>841</v>
      </c>
      <c r="G687" s="141" t="s">
        <v>152</v>
      </c>
      <c r="H687" s="142">
        <v>154</v>
      </c>
      <c r="I687" s="143"/>
      <c r="J687" s="142">
        <f>ROUND(I687*H687,2)</f>
        <v>0</v>
      </c>
      <c r="K687" s="140" t="s">
        <v>1</v>
      </c>
      <c r="L687" s="32"/>
      <c r="M687" s="144" t="s">
        <v>1</v>
      </c>
      <c r="N687" s="145" t="s">
        <v>42</v>
      </c>
      <c r="P687" s="146">
        <f>O687*H687</f>
        <v>0</v>
      </c>
      <c r="Q687" s="146">
        <v>0.00011</v>
      </c>
      <c r="R687" s="146">
        <f>Q687*H687</f>
        <v>0.01694</v>
      </c>
      <c r="S687" s="146">
        <v>0</v>
      </c>
      <c r="T687" s="147">
        <f>S687*H687</f>
        <v>0</v>
      </c>
      <c r="AR687" s="148" t="s">
        <v>369</v>
      </c>
      <c r="AT687" s="148" t="s">
        <v>264</v>
      </c>
      <c r="AU687" s="148" t="s">
        <v>87</v>
      </c>
      <c r="AY687" s="17" t="s">
        <v>262</v>
      </c>
      <c r="BE687" s="149">
        <f>IF(N687="základní",J687,0)</f>
        <v>0</v>
      </c>
      <c r="BF687" s="149">
        <f>IF(N687="snížená",J687,0)</f>
        <v>0</v>
      </c>
      <c r="BG687" s="149">
        <f>IF(N687="zákl. přenesená",J687,0)</f>
        <v>0</v>
      </c>
      <c r="BH687" s="149">
        <f>IF(N687="sníž. přenesená",J687,0)</f>
        <v>0</v>
      </c>
      <c r="BI687" s="149">
        <f>IF(N687="nulová",J687,0)</f>
        <v>0</v>
      </c>
      <c r="BJ687" s="17" t="s">
        <v>85</v>
      </c>
      <c r="BK687" s="149">
        <f>ROUND(I687*H687,2)</f>
        <v>0</v>
      </c>
      <c r="BL687" s="17" t="s">
        <v>369</v>
      </c>
      <c r="BM687" s="148" t="s">
        <v>842</v>
      </c>
    </row>
    <row r="688" spans="2:47" s="1" customFormat="1" ht="29.25">
      <c r="B688" s="32"/>
      <c r="D688" s="151" t="s">
        <v>708</v>
      </c>
      <c r="F688" s="187" t="s">
        <v>843</v>
      </c>
      <c r="I688" s="188"/>
      <c r="L688" s="32"/>
      <c r="M688" s="189"/>
      <c r="T688" s="56"/>
      <c r="AT688" s="17" t="s">
        <v>708</v>
      </c>
      <c r="AU688" s="17" t="s">
        <v>87</v>
      </c>
    </row>
    <row r="689" spans="2:51" s="12" customFormat="1" ht="11.25">
      <c r="B689" s="150"/>
      <c r="D689" s="151" t="s">
        <v>270</v>
      </c>
      <c r="E689" s="152" t="s">
        <v>1</v>
      </c>
      <c r="F689" s="153" t="s">
        <v>154</v>
      </c>
      <c r="H689" s="154">
        <v>2.3</v>
      </c>
      <c r="I689" s="155"/>
      <c r="L689" s="150"/>
      <c r="M689" s="156"/>
      <c r="T689" s="157"/>
      <c r="AT689" s="152" t="s">
        <v>270</v>
      </c>
      <c r="AU689" s="152" t="s">
        <v>87</v>
      </c>
      <c r="AV689" s="12" t="s">
        <v>87</v>
      </c>
      <c r="AW689" s="12" t="s">
        <v>32</v>
      </c>
      <c r="AX689" s="12" t="s">
        <v>77</v>
      </c>
      <c r="AY689" s="152" t="s">
        <v>262</v>
      </c>
    </row>
    <row r="690" spans="2:51" s="15" customFormat="1" ht="11.25">
      <c r="B690" s="171"/>
      <c r="D690" s="151" t="s">
        <v>270</v>
      </c>
      <c r="E690" s="172" t="s">
        <v>1</v>
      </c>
      <c r="F690" s="173" t="s">
        <v>281</v>
      </c>
      <c r="H690" s="174">
        <v>2.3</v>
      </c>
      <c r="I690" s="175"/>
      <c r="L690" s="171"/>
      <c r="M690" s="176"/>
      <c r="T690" s="177"/>
      <c r="AT690" s="172" t="s">
        <v>270</v>
      </c>
      <c r="AU690" s="172" t="s">
        <v>87</v>
      </c>
      <c r="AV690" s="15" t="s">
        <v>103</v>
      </c>
      <c r="AW690" s="15" t="s">
        <v>32</v>
      </c>
      <c r="AX690" s="15" t="s">
        <v>77</v>
      </c>
      <c r="AY690" s="172" t="s">
        <v>262</v>
      </c>
    </row>
    <row r="691" spans="2:51" s="12" customFormat="1" ht="11.25">
      <c r="B691" s="150"/>
      <c r="D691" s="151" t="s">
        <v>270</v>
      </c>
      <c r="E691" s="152" t="s">
        <v>1</v>
      </c>
      <c r="F691" s="153" t="s">
        <v>806</v>
      </c>
      <c r="H691" s="154">
        <v>30.72</v>
      </c>
      <c r="I691" s="155"/>
      <c r="L691" s="150"/>
      <c r="M691" s="156"/>
      <c r="T691" s="157"/>
      <c r="AT691" s="152" t="s">
        <v>270</v>
      </c>
      <c r="AU691" s="152" t="s">
        <v>87</v>
      </c>
      <c r="AV691" s="12" t="s">
        <v>87</v>
      </c>
      <c r="AW691" s="12" t="s">
        <v>32</v>
      </c>
      <c r="AX691" s="12" t="s">
        <v>77</v>
      </c>
      <c r="AY691" s="152" t="s">
        <v>262</v>
      </c>
    </row>
    <row r="692" spans="2:51" s="12" customFormat="1" ht="11.25">
      <c r="B692" s="150"/>
      <c r="D692" s="151" t="s">
        <v>270</v>
      </c>
      <c r="E692" s="152" t="s">
        <v>1</v>
      </c>
      <c r="F692" s="153" t="s">
        <v>844</v>
      </c>
      <c r="H692" s="154">
        <v>3.94</v>
      </c>
      <c r="I692" s="155"/>
      <c r="L692" s="150"/>
      <c r="M692" s="156"/>
      <c r="T692" s="157"/>
      <c r="AT692" s="152" t="s">
        <v>270</v>
      </c>
      <c r="AU692" s="152" t="s">
        <v>87</v>
      </c>
      <c r="AV692" s="12" t="s">
        <v>87</v>
      </c>
      <c r="AW692" s="12" t="s">
        <v>32</v>
      </c>
      <c r="AX692" s="12" t="s">
        <v>77</v>
      </c>
      <c r="AY692" s="152" t="s">
        <v>262</v>
      </c>
    </row>
    <row r="693" spans="2:51" s="12" customFormat="1" ht="11.25">
      <c r="B693" s="150"/>
      <c r="D693" s="151" t="s">
        <v>270</v>
      </c>
      <c r="E693" s="152" t="s">
        <v>1</v>
      </c>
      <c r="F693" s="153" t="s">
        <v>808</v>
      </c>
      <c r="H693" s="154">
        <v>13.08</v>
      </c>
      <c r="I693" s="155"/>
      <c r="L693" s="150"/>
      <c r="M693" s="156"/>
      <c r="T693" s="157"/>
      <c r="AT693" s="152" t="s">
        <v>270</v>
      </c>
      <c r="AU693" s="152" t="s">
        <v>87</v>
      </c>
      <c r="AV693" s="12" t="s">
        <v>87</v>
      </c>
      <c r="AW693" s="12" t="s">
        <v>32</v>
      </c>
      <c r="AX693" s="12" t="s">
        <v>77</v>
      </c>
      <c r="AY693" s="152" t="s">
        <v>262</v>
      </c>
    </row>
    <row r="694" spans="2:51" s="12" customFormat="1" ht="11.25">
      <c r="B694" s="150"/>
      <c r="D694" s="151" t="s">
        <v>270</v>
      </c>
      <c r="E694" s="152" t="s">
        <v>1</v>
      </c>
      <c r="F694" s="153" t="s">
        <v>845</v>
      </c>
      <c r="H694" s="154">
        <v>3.27</v>
      </c>
      <c r="I694" s="155"/>
      <c r="L694" s="150"/>
      <c r="M694" s="156"/>
      <c r="T694" s="157"/>
      <c r="AT694" s="152" t="s">
        <v>270</v>
      </c>
      <c r="AU694" s="152" t="s">
        <v>87</v>
      </c>
      <c r="AV694" s="12" t="s">
        <v>87</v>
      </c>
      <c r="AW694" s="12" t="s">
        <v>32</v>
      </c>
      <c r="AX694" s="12" t="s">
        <v>77</v>
      </c>
      <c r="AY694" s="152" t="s">
        <v>262</v>
      </c>
    </row>
    <row r="695" spans="2:51" s="15" customFormat="1" ht="11.25">
      <c r="B695" s="171"/>
      <c r="D695" s="151" t="s">
        <v>270</v>
      </c>
      <c r="E695" s="172" t="s">
        <v>1</v>
      </c>
      <c r="F695" s="173" t="s">
        <v>281</v>
      </c>
      <c r="H695" s="174">
        <v>51.01</v>
      </c>
      <c r="I695" s="175"/>
      <c r="L695" s="171"/>
      <c r="M695" s="176"/>
      <c r="T695" s="177"/>
      <c r="AT695" s="172" t="s">
        <v>270</v>
      </c>
      <c r="AU695" s="172" t="s">
        <v>87</v>
      </c>
      <c r="AV695" s="15" t="s">
        <v>103</v>
      </c>
      <c r="AW695" s="15" t="s">
        <v>32</v>
      </c>
      <c r="AX695" s="15" t="s">
        <v>77</v>
      </c>
      <c r="AY695" s="172" t="s">
        <v>262</v>
      </c>
    </row>
    <row r="696" spans="2:51" s="12" customFormat="1" ht="11.25">
      <c r="B696" s="150"/>
      <c r="D696" s="151" t="s">
        <v>270</v>
      </c>
      <c r="E696" s="152" t="s">
        <v>1</v>
      </c>
      <c r="F696" s="153" t="s">
        <v>810</v>
      </c>
      <c r="H696" s="154">
        <v>34</v>
      </c>
      <c r="I696" s="155"/>
      <c r="L696" s="150"/>
      <c r="M696" s="156"/>
      <c r="T696" s="157"/>
      <c r="AT696" s="152" t="s">
        <v>270</v>
      </c>
      <c r="AU696" s="152" t="s">
        <v>87</v>
      </c>
      <c r="AV696" s="12" t="s">
        <v>87</v>
      </c>
      <c r="AW696" s="12" t="s">
        <v>32</v>
      </c>
      <c r="AX696" s="12" t="s">
        <v>77</v>
      </c>
      <c r="AY696" s="152" t="s">
        <v>262</v>
      </c>
    </row>
    <row r="697" spans="2:51" s="12" customFormat="1" ht="11.25">
      <c r="B697" s="150"/>
      <c r="D697" s="151" t="s">
        <v>270</v>
      </c>
      <c r="E697" s="152" t="s">
        <v>1</v>
      </c>
      <c r="F697" s="153" t="s">
        <v>846</v>
      </c>
      <c r="H697" s="154">
        <v>7.55</v>
      </c>
      <c r="I697" s="155"/>
      <c r="L697" s="150"/>
      <c r="M697" s="156"/>
      <c r="T697" s="157"/>
      <c r="AT697" s="152" t="s">
        <v>270</v>
      </c>
      <c r="AU697" s="152" t="s">
        <v>87</v>
      </c>
      <c r="AV697" s="12" t="s">
        <v>87</v>
      </c>
      <c r="AW697" s="12" t="s">
        <v>32</v>
      </c>
      <c r="AX697" s="12" t="s">
        <v>77</v>
      </c>
      <c r="AY697" s="152" t="s">
        <v>262</v>
      </c>
    </row>
    <row r="698" spans="2:51" s="12" customFormat="1" ht="11.25">
      <c r="B698" s="150"/>
      <c r="D698" s="151" t="s">
        <v>270</v>
      </c>
      <c r="E698" s="152" t="s">
        <v>1</v>
      </c>
      <c r="F698" s="153" t="s">
        <v>847</v>
      </c>
      <c r="H698" s="154">
        <v>4</v>
      </c>
      <c r="I698" s="155"/>
      <c r="L698" s="150"/>
      <c r="M698" s="156"/>
      <c r="T698" s="157"/>
      <c r="AT698" s="152" t="s">
        <v>270</v>
      </c>
      <c r="AU698" s="152" t="s">
        <v>87</v>
      </c>
      <c r="AV698" s="12" t="s">
        <v>87</v>
      </c>
      <c r="AW698" s="12" t="s">
        <v>32</v>
      </c>
      <c r="AX698" s="12" t="s">
        <v>77</v>
      </c>
      <c r="AY698" s="152" t="s">
        <v>262</v>
      </c>
    </row>
    <row r="699" spans="2:51" s="15" customFormat="1" ht="11.25">
      <c r="B699" s="171"/>
      <c r="D699" s="151" t="s">
        <v>270</v>
      </c>
      <c r="E699" s="172" t="s">
        <v>1</v>
      </c>
      <c r="F699" s="173" t="s">
        <v>281</v>
      </c>
      <c r="H699" s="174">
        <v>45.55</v>
      </c>
      <c r="I699" s="175"/>
      <c r="L699" s="171"/>
      <c r="M699" s="176"/>
      <c r="T699" s="177"/>
      <c r="AT699" s="172" t="s">
        <v>270</v>
      </c>
      <c r="AU699" s="172" t="s">
        <v>87</v>
      </c>
      <c r="AV699" s="15" t="s">
        <v>103</v>
      </c>
      <c r="AW699" s="15" t="s">
        <v>32</v>
      </c>
      <c r="AX699" s="15" t="s">
        <v>77</v>
      </c>
      <c r="AY699" s="172" t="s">
        <v>262</v>
      </c>
    </row>
    <row r="700" spans="2:51" s="12" customFormat="1" ht="11.25">
      <c r="B700" s="150"/>
      <c r="D700" s="151" t="s">
        <v>270</v>
      </c>
      <c r="E700" s="152" t="s">
        <v>1</v>
      </c>
      <c r="F700" s="153" t="s">
        <v>814</v>
      </c>
      <c r="H700" s="154">
        <v>44.46</v>
      </c>
      <c r="I700" s="155"/>
      <c r="L700" s="150"/>
      <c r="M700" s="156"/>
      <c r="T700" s="157"/>
      <c r="AT700" s="152" t="s">
        <v>270</v>
      </c>
      <c r="AU700" s="152" t="s">
        <v>87</v>
      </c>
      <c r="AV700" s="12" t="s">
        <v>87</v>
      </c>
      <c r="AW700" s="12" t="s">
        <v>32</v>
      </c>
      <c r="AX700" s="12" t="s">
        <v>77</v>
      </c>
      <c r="AY700" s="152" t="s">
        <v>262</v>
      </c>
    </row>
    <row r="701" spans="2:51" s="12" customFormat="1" ht="11.25">
      <c r="B701" s="150"/>
      <c r="D701" s="151" t="s">
        <v>270</v>
      </c>
      <c r="E701" s="152" t="s">
        <v>1</v>
      </c>
      <c r="F701" s="153" t="s">
        <v>848</v>
      </c>
      <c r="H701" s="154">
        <v>6.95</v>
      </c>
      <c r="I701" s="155"/>
      <c r="L701" s="150"/>
      <c r="M701" s="156"/>
      <c r="T701" s="157"/>
      <c r="AT701" s="152" t="s">
        <v>270</v>
      </c>
      <c r="AU701" s="152" t="s">
        <v>87</v>
      </c>
      <c r="AV701" s="12" t="s">
        <v>87</v>
      </c>
      <c r="AW701" s="12" t="s">
        <v>32</v>
      </c>
      <c r="AX701" s="12" t="s">
        <v>77</v>
      </c>
      <c r="AY701" s="152" t="s">
        <v>262</v>
      </c>
    </row>
    <row r="702" spans="2:51" s="12" customFormat="1" ht="11.25">
      <c r="B702" s="150"/>
      <c r="D702" s="151" t="s">
        <v>270</v>
      </c>
      <c r="E702" s="152" t="s">
        <v>1</v>
      </c>
      <c r="F702" s="153" t="s">
        <v>849</v>
      </c>
      <c r="H702" s="154">
        <v>3.73</v>
      </c>
      <c r="I702" s="155"/>
      <c r="L702" s="150"/>
      <c r="M702" s="156"/>
      <c r="T702" s="157"/>
      <c r="AT702" s="152" t="s">
        <v>270</v>
      </c>
      <c r="AU702" s="152" t="s">
        <v>87</v>
      </c>
      <c r="AV702" s="12" t="s">
        <v>87</v>
      </c>
      <c r="AW702" s="12" t="s">
        <v>32</v>
      </c>
      <c r="AX702" s="12" t="s">
        <v>77</v>
      </c>
      <c r="AY702" s="152" t="s">
        <v>262</v>
      </c>
    </row>
    <row r="703" spans="2:51" s="15" customFormat="1" ht="11.25">
      <c r="B703" s="171"/>
      <c r="D703" s="151" t="s">
        <v>270</v>
      </c>
      <c r="E703" s="172" t="s">
        <v>1</v>
      </c>
      <c r="F703" s="173" t="s">
        <v>281</v>
      </c>
      <c r="H703" s="174">
        <v>55.14</v>
      </c>
      <c r="I703" s="175"/>
      <c r="L703" s="171"/>
      <c r="M703" s="176"/>
      <c r="T703" s="177"/>
      <c r="AT703" s="172" t="s">
        <v>270</v>
      </c>
      <c r="AU703" s="172" t="s">
        <v>87</v>
      </c>
      <c r="AV703" s="15" t="s">
        <v>103</v>
      </c>
      <c r="AW703" s="15" t="s">
        <v>32</v>
      </c>
      <c r="AX703" s="15" t="s">
        <v>77</v>
      </c>
      <c r="AY703" s="172" t="s">
        <v>262</v>
      </c>
    </row>
    <row r="704" spans="2:51" s="13" customFormat="1" ht="11.25">
      <c r="B704" s="158"/>
      <c r="D704" s="151" t="s">
        <v>270</v>
      </c>
      <c r="E704" s="159" t="s">
        <v>1</v>
      </c>
      <c r="F704" s="160" t="s">
        <v>273</v>
      </c>
      <c r="H704" s="161">
        <v>154</v>
      </c>
      <c r="I704" s="162"/>
      <c r="L704" s="158"/>
      <c r="M704" s="163"/>
      <c r="T704" s="164"/>
      <c r="AT704" s="159" t="s">
        <v>270</v>
      </c>
      <c r="AU704" s="159" t="s">
        <v>87</v>
      </c>
      <c r="AV704" s="13" t="s">
        <v>268</v>
      </c>
      <c r="AW704" s="13" t="s">
        <v>32</v>
      </c>
      <c r="AX704" s="13" t="s">
        <v>85</v>
      </c>
      <c r="AY704" s="159" t="s">
        <v>262</v>
      </c>
    </row>
    <row r="705" spans="2:65" s="1" customFormat="1" ht="62.65" customHeight="1">
      <c r="B705" s="32"/>
      <c r="C705" s="138" t="s">
        <v>850</v>
      </c>
      <c r="D705" s="138" t="s">
        <v>264</v>
      </c>
      <c r="E705" s="139" t="s">
        <v>851</v>
      </c>
      <c r="F705" s="140" t="s">
        <v>852</v>
      </c>
      <c r="G705" s="141" t="s">
        <v>152</v>
      </c>
      <c r="H705" s="142">
        <v>357.71</v>
      </c>
      <c r="I705" s="143"/>
      <c r="J705" s="142">
        <f>ROUND(I705*H705,2)</f>
        <v>0</v>
      </c>
      <c r="K705" s="140" t="s">
        <v>1</v>
      </c>
      <c r="L705" s="32"/>
      <c r="M705" s="144" t="s">
        <v>1</v>
      </c>
      <c r="N705" s="145" t="s">
        <v>42</v>
      </c>
      <c r="P705" s="146">
        <f>O705*H705</f>
        <v>0</v>
      </c>
      <c r="Q705" s="146">
        <v>0.00011</v>
      </c>
      <c r="R705" s="146">
        <f>Q705*H705</f>
        <v>0.0393481</v>
      </c>
      <c r="S705" s="146">
        <v>0</v>
      </c>
      <c r="T705" s="147">
        <f>S705*H705</f>
        <v>0</v>
      </c>
      <c r="AR705" s="148" t="s">
        <v>369</v>
      </c>
      <c r="AT705" s="148" t="s">
        <v>264</v>
      </c>
      <c r="AU705" s="148" t="s">
        <v>87</v>
      </c>
      <c r="AY705" s="17" t="s">
        <v>262</v>
      </c>
      <c r="BE705" s="149">
        <f>IF(N705="základní",J705,0)</f>
        <v>0</v>
      </c>
      <c r="BF705" s="149">
        <f>IF(N705="snížená",J705,0)</f>
        <v>0</v>
      </c>
      <c r="BG705" s="149">
        <f>IF(N705="zákl. přenesená",J705,0)</f>
        <v>0</v>
      </c>
      <c r="BH705" s="149">
        <f>IF(N705="sníž. přenesená",J705,0)</f>
        <v>0</v>
      </c>
      <c r="BI705" s="149">
        <f>IF(N705="nulová",J705,0)</f>
        <v>0</v>
      </c>
      <c r="BJ705" s="17" t="s">
        <v>85</v>
      </c>
      <c r="BK705" s="149">
        <f>ROUND(I705*H705,2)</f>
        <v>0</v>
      </c>
      <c r="BL705" s="17" t="s">
        <v>369</v>
      </c>
      <c r="BM705" s="148" t="s">
        <v>853</v>
      </c>
    </row>
    <row r="706" spans="2:47" s="1" customFormat="1" ht="39">
      <c r="B706" s="32"/>
      <c r="D706" s="151" t="s">
        <v>708</v>
      </c>
      <c r="F706" s="187" t="s">
        <v>854</v>
      </c>
      <c r="I706" s="188"/>
      <c r="L706" s="32"/>
      <c r="M706" s="189"/>
      <c r="T706" s="56"/>
      <c r="AT706" s="17" t="s">
        <v>708</v>
      </c>
      <c r="AU706" s="17" t="s">
        <v>87</v>
      </c>
    </row>
    <row r="707" spans="2:51" s="12" customFormat="1" ht="11.25">
      <c r="B707" s="150"/>
      <c r="D707" s="151" t="s">
        <v>270</v>
      </c>
      <c r="E707" s="152" t="s">
        <v>1</v>
      </c>
      <c r="F707" s="153" t="s">
        <v>826</v>
      </c>
      <c r="H707" s="154">
        <v>164.32</v>
      </c>
      <c r="I707" s="155"/>
      <c r="L707" s="150"/>
      <c r="M707" s="156"/>
      <c r="T707" s="157"/>
      <c r="AT707" s="152" t="s">
        <v>270</v>
      </c>
      <c r="AU707" s="152" t="s">
        <v>87</v>
      </c>
      <c r="AV707" s="12" t="s">
        <v>87</v>
      </c>
      <c r="AW707" s="12" t="s">
        <v>32</v>
      </c>
      <c r="AX707" s="12" t="s">
        <v>77</v>
      </c>
      <c r="AY707" s="152" t="s">
        <v>262</v>
      </c>
    </row>
    <row r="708" spans="2:51" s="12" customFormat="1" ht="11.25">
      <c r="B708" s="150"/>
      <c r="D708" s="151" t="s">
        <v>270</v>
      </c>
      <c r="E708" s="152" t="s">
        <v>1</v>
      </c>
      <c r="F708" s="153" t="s">
        <v>855</v>
      </c>
      <c r="H708" s="154">
        <v>36.34</v>
      </c>
      <c r="I708" s="155"/>
      <c r="L708" s="150"/>
      <c r="M708" s="156"/>
      <c r="T708" s="157"/>
      <c r="AT708" s="152" t="s">
        <v>270</v>
      </c>
      <c r="AU708" s="152" t="s">
        <v>87</v>
      </c>
      <c r="AV708" s="12" t="s">
        <v>87</v>
      </c>
      <c r="AW708" s="12" t="s">
        <v>32</v>
      </c>
      <c r="AX708" s="12" t="s">
        <v>77</v>
      </c>
      <c r="AY708" s="152" t="s">
        <v>262</v>
      </c>
    </row>
    <row r="709" spans="2:51" s="12" customFormat="1" ht="11.25">
      <c r="B709" s="150"/>
      <c r="D709" s="151" t="s">
        <v>270</v>
      </c>
      <c r="E709" s="152" t="s">
        <v>1</v>
      </c>
      <c r="F709" s="153" t="s">
        <v>856</v>
      </c>
      <c r="H709" s="154">
        <v>157.05</v>
      </c>
      <c r="I709" s="155"/>
      <c r="L709" s="150"/>
      <c r="M709" s="156"/>
      <c r="T709" s="157"/>
      <c r="AT709" s="152" t="s">
        <v>270</v>
      </c>
      <c r="AU709" s="152" t="s">
        <v>87</v>
      </c>
      <c r="AV709" s="12" t="s">
        <v>87</v>
      </c>
      <c r="AW709" s="12" t="s">
        <v>32</v>
      </c>
      <c r="AX709" s="12" t="s">
        <v>77</v>
      </c>
      <c r="AY709" s="152" t="s">
        <v>262</v>
      </c>
    </row>
    <row r="710" spans="2:51" s="13" customFormat="1" ht="11.25">
      <c r="B710" s="158"/>
      <c r="D710" s="151" t="s">
        <v>270</v>
      </c>
      <c r="E710" s="159" t="s">
        <v>1</v>
      </c>
      <c r="F710" s="160" t="s">
        <v>273</v>
      </c>
      <c r="H710" s="161">
        <v>357.71</v>
      </c>
      <c r="I710" s="162"/>
      <c r="L710" s="158"/>
      <c r="M710" s="163"/>
      <c r="T710" s="164"/>
      <c r="AT710" s="159" t="s">
        <v>270</v>
      </c>
      <c r="AU710" s="159" t="s">
        <v>87</v>
      </c>
      <c r="AV710" s="13" t="s">
        <v>268</v>
      </c>
      <c r="AW710" s="13" t="s">
        <v>32</v>
      </c>
      <c r="AX710" s="13" t="s">
        <v>85</v>
      </c>
      <c r="AY710" s="159" t="s">
        <v>262</v>
      </c>
    </row>
    <row r="711" spans="2:65" s="1" customFormat="1" ht="33" customHeight="1">
      <c r="B711" s="32"/>
      <c r="C711" s="138" t="s">
        <v>857</v>
      </c>
      <c r="D711" s="138" t="s">
        <v>264</v>
      </c>
      <c r="E711" s="139" t="s">
        <v>858</v>
      </c>
      <c r="F711" s="140" t="s">
        <v>859</v>
      </c>
      <c r="G711" s="141" t="s">
        <v>152</v>
      </c>
      <c r="H711" s="142">
        <v>357.71</v>
      </c>
      <c r="I711" s="143"/>
      <c r="J711" s="142">
        <f>ROUND(I711*H711,2)</f>
        <v>0</v>
      </c>
      <c r="K711" s="140" t="s">
        <v>267</v>
      </c>
      <c r="L711" s="32"/>
      <c r="M711" s="144" t="s">
        <v>1</v>
      </c>
      <c r="N711" s="145" t="s">
        <v>42</v>
      </c>
      <c r="P711" s="146">
        <f>O711*H711</f>
        <v>0</v>
      </c>
      <c r="Q711" s="146">
        <v>0</v>
      </c>
      <c r="R711" s="146">
        <f>Q711*H711</f>
        <v>0</v>
      </c>
      <c r="S711" s="146">
        <v>0</v>
      </c>
      <c r="T711" s="147">
        <f>S711*H711</f>
        <v>0</v>
      </c>
      <c r="AR711" s="148" t="s">
        <v>369</v>
      </c>
      <c r="AT711" s="148" t="s">
        <v>264</v>
      </c>
      <c r="AU711" s="148" t="s">
        <v>87</v>
      </c>
      <c r="AY711" s="17" t="s">
        <v>262</v>
      </c>
      <c r="BE711" s="149">
        <f>IF(N711="základní",J711,0)</f>
        <v>0</v>
      </c>
      <c r="BF711" s="149">
        <f>IF(N711="snížená",J711,0)</f>
        <v>0</v>
      </c>
      <c r="BG711" s="149">
        <f>IF(N711="zákl. přenesená",J711,0)</f>
        <v>0</v>
      </c>
      <c r="BH711" s="149">
        <f>IF(N711="sníž. přenesená",J711,0)</f>
        <v>0</v>
      </c>
      <c r="BI711" s="149">
        <f>IF(N711="nulová",J711,0)</f>
        <v>0</v>
      </c>
      <c r="BJ711" s="17" t="s">
        <v>85</v>
      </c>
      <c r="BK711" s="149">
        <f>ROUND(I711*H711,2)</f>
        <v>0</v>
      </c>
      <c r="BL711" s="17" t="s">
        <v>369</v>
      </c>
      <c r="BM711" s="148" t="s">
        <v>860</v>
      </c>
    </row>
    <row r="712" spans="2:65" s="1" customFormat="1" ht="24.2" customHeight="1">
      <c r="B712" s="32"/>
      <c r="C712" s="178" t="s">
        <v>861</v>
      </c>
      <c r="D712" s="178" t="s">
        <v>300</v>
      </c>
      <c r="E712" s="179" t="s">
        <v>862</v>
      </c>
      <c r="F712" s="180" t="s">
        <v>863</v>
      </c>
      <c r="G712" s="181" t="s">
        <v>152</v>
      </c>
      <c r="H712" s="182">
        <v>413.16</v>
      </c>
      <c r="I712" s="183"/>
      <c r="J712" s="182">
        <f>ROUND(I712*H712,2)</f>
        <v>0</v>
      </c>
      <c r="K712" s="180" t="s">
        <v>267</v>
      </c>
      <c r="L712" s="184"/>
      <c r="M712" s="185" t="s">
        <v>1</v>
      </c>
      <c r="N712" s="186" t="s">
        <v>42</v>
      </c>
      <c r="P712" s="146">
        <f>O712*H712</f>
        <v>0</v>
      </c>
      <c r="Q712" s="146">
        <v>0.0005</v>
      </c>
      <c r="R712" s="146">
        <f>Q712*H712</f>
        <v>0.20658</v>
      </c>
      <c r="S712" s="146">
        <v>0</v>
      </c>
      <c r="T712" s="147">
        <f>S712*H712</f>
        <v>0</v>
      </c>
      <c r="AR712" s="148" t="s">
        <v>459</v>
      </c>
      <c r="AT712" s="148" t="s">
        <v>300</v>
      </c>
      <c r="AU712" s="148" t="s">
        <v>87</v>
      </c>
      <c r="AY712" s="17" t="s">
        <v>262</v>
      </c>
      <c r="BE712" s="149">
        <f>IF(N712="základní",J712,0)</f>
        <v>0</v>
      </c>
      <c r="BF712" s="149">
        <f>IF(N712="snížená",J712,0)</f>
        <v>0</v>
      </c>
      <c r="BG712" s="149">
        <f>IF(N712="zákl. přenesená",J712,0)</f>
        <v>0</v>
      </c>
      <c r="BH712" s="149">
        <f>IF(N712="sníž. přenesená",J712,0)</f>
        <v>0</v>
      </c>
      <c r="BI712" s="149">
        <f>IF(N712="nulová",J712,0)</f>
        <v>0</v>
      </c>
      <c r="BJ712" s="17" t="s">
        <v>85</v>
      </c>
      <c r="BK712" s="149">
        <f>ROUND(I712*H712,2)</f>
        <v>0</v>
      </c>
      <c r="BL712" s="17" t="s">
        <v>369</v>
      </c>
      <c r="BM712" s="148" t="s">
        <v>864</v>
      </c>
    </row>
    <row r="713" spans="2:51" s="12" customFormat="1" ht="11.25">
      <c r="B713" s="150"/>
      <c r="D713" s="151" t="s">
        <v>270</v>
      </c>
      <c r="E713" s="152" t="s">
        <v>1</v>
      </c>
      <c r="F713" s="153" t="s">
        <v>826</v>
      </c>
      <c r="H713" s="154">
        <v>164.32</v>
      </c>
      <c r="I713" s="155"/>
      <c r="L713" s="150"/>
      <c r="M713" s="156"/>
      <c r="T713" s="157"/>
      <c r="AT713" s="152" t="s">
        <v>270</v>
      </c>
      <c r="AU713" s="152" t="s">
        <v>87</v>
      </c>
      <c r="AV713" s="12" t="s">
        <v>87</v>
      </c>
      <c r="AW713" s="12" t="s">
        <v>32</v>
      </c>
      <c r="AX713" s="12" t="s">
        <v>77</v>
      </c>
      <c r="AY713" s="152" t="s">
        <v>262</v>
      </c>
    </row>
    <row r="714" spans="2:51" s="12" customFormat="1" ht="11.25">
      <c r="B714" s="150"/>
      <c r="D714" s="151" t="s">
        <v>270</v>
      </c>
      <c r="E714" s="152" t="s">
        <v>1</v>
      </c>
      <c r="F714" s="153" t="s">
        <v>855</v>
      </c>
      <c r="H714" s="154">
        <v>36.34</v>
      </c>
      <c r="I714" s="155"/>
      <c r="L714" s="150"/>
      <c r="M714" s="156"/>
      <c r="T714" s="157"/>
      <c r="AT714" s="152" t="s">
        <v>270</v>
      </c>
      <c r="AU714" s="152" t="s">
        <v>87</v>
      </c>
      <c r="AV714" s="12" t="s">
        <v>87</v>
      </c>
      <c r="AW714" s="12" t="s">
        <v>32</v>
      </c>
      <c r="AX714" s="12" t="s">
        <v>77</v>
      </c>
      <c r="AY714" s="152" t="s">
        <v>262</v>
      </c>
    </row>
    <row r="715" spans="2:51" s="12" customFormat="1" ht="11.25">
      <c r="B715" s="150"/>
      <c r="D715" s="151" t="s">
        <v>270</v>
      </c>
      <c r="E715" s="152" t="s">
        <v>1</v>
      </c>
      <c r="F715" s="153" t="s">
        <v>856</v>
      </c>
      <c r="H715" s="154">
        <v>157.05</v>
      </c>
      <c r="I715" s="155"/>
      <c r="L715" s="150"/>
      <c r="M715" s="156"/>
      <c r="T715" s="157"/>
      <c r="AT715" s="152" t="s">
        <v>270</v>
      </c>
      <c r="AU715" s="152" t="s">
        <v>87</v>
      </c>
      <c r="AV715" s="12" t="s">
        <v>87</v>
      </c>
      <c r="AW715" s="12" t="s">
        <v>32</v>
      </c>
      <c r="AX715" s="12" t="s">
        <v>77</v>
      </c>
      <c r="AY715" s="152" t="s">
        <v>262</v>
      </c>
    </row>
    <row r="716" spans="2:51" s="13" customFormat="1" ht="11.25">
      <c r="B716" s="158"/>
      <c r="D716" s="151" t="s">
        <v>270</v>
      </c>
      <c r="E716" s="159" t="s">
        <v>1</v>
      </c>
      <c r="F716" s="160" t="s">
        <v>273</v>
      </c>
      <c r="H716" s="161">
        <v>357.71</v>
      </c>
      <c r="I716" s="162"/>
      <c r="L716" s="158"/>
      <c r="M716" s="163"/>
      <c r="T716" s="164"/>
      <c r="AT716" s="159" t="s">
        <v>270</v>
      </c>
      <c r="AU716" s="159" t="s">
        <v>87</v>
      </c>
      <c r="AV716" s="13" t="s">
        <v>268</v>
      </c>
      <c r="AW716" s="13" t="s">
        <v>32</v>
      </c>
      <c r="AX716" s="13" t="s">
        <v>85</v>
      </c>
      <c r="AY716" s="159" t="s">
        <v>262</v>
      </c>
    </row>
    <row r="717" spans="2:51" s="12" customFormat="1" ht="11.25">
      <c r="B717" s="150"/>
      <c r="D717" s="151" t="s">
        <v>270</v>
      </c>
      <c r="F717" s="153" t="s">
        <v>865</v>
      </c>
      <c r="H717" s="154">
        <v>413.16</v>
      </c>
      <c r="I717" s="155"/>
      <c r="L717" s="150"/>
      <c r="M717" s="156"/>
      <c r="T717" s="157"/>
      <c r="AT717" s="152" t="s">
        <v>270</v>
      </c>
      <c r="AU717" s="152" t="s">
        <v>87</v>
      </c>
      <c r="AV717" s="12" t="s">
        <v>87</v>
      </c>
      <c r="AW717" s="12" t="s">
        <v>4</v>
      </c>
      <c r="AX717" s="12" t="s">
        <v>85</v>
      </c>
      <c r="AY717" s="152" t="s">
        <v>262</v>
      </c>
    </row>
    <row r="718" spans="2:65" s="1" customFormat="1" ht="33" customHeight="1">
      <c r="B718" s="32"/>
      <c r="C718" s="138" t="s">
        <v>866</v>
      </c>
      <c r="D718" s="138" t="s">
        <v>264</v>
      </c>
      <c r="E718" s="139" t="s">
        <v>867</v>
      </c>
      <c r="F718" s="140" t="s">
        <v>868</v>
      </c>
      <c r="G718" s="141" t="s">
        <v>152</v>
      </c>
      <c r="H718" s="142">
        <v>102.99</v>
      </c>
      <c r="I718" s="143"/>
      <c r="J718" s="142">
        <f>ROUND(I718*H718,2)</f>
        <v>0</v>
      </c>
      <c r="K718" s="140" t="s">
        <v>267</v>
      </c>
      <c r="L718" s="32"/>
      <c r="M718" s="144" t="s">
        <v>1</v>
      </c>
      <c r="N718" s="145" t="s">
        <v>42</v>
      </c>
      <c r="P718" s="146">
        <f>O718*H718</f>
        <v>0</v>
      </c>
      <c r="Q718" s="146">
        <v>0</v>
      </c>
      <c r="R718" s="146">
        <f>Q718*H718</f>
        <v>0</v>
      </c>
      <c r="S718" s="146">
        <v>0</v>
      </c>
      <c r="T718" s="147">
        <f>S718*H718</f>
        <v>0</v>
      </c>
      <c r="AR718" s="148" t="s">
        <v>369</v>
      </c>
      <c r="AT718" s="148" t="s">
        <v>264</v>
      </c>
      <c r="AU718" s="148" t="s">
        <v>87</v>
      </c>
      <c r="AY718" s="17" t="s">
        <v>262</v>
      </c>
      <c r="BE718" s="149">
        <f>IF(N718="základní",J718,0)</f>
        <v>0</v>
      </c>
      <c r="BF718" s="149">
        <f>IF(N718="snížená",J718,0)</f>
        <v>0</v>
      </c>
      <c r="BG718" s="149">
        <f>IF(N718="zákl. přenesená",J718,0)</f>
        <v>0</v>
      </c>
      <c r="BH718" s="149">
        <f>IF(N718="sníž. přenesená",J718,0)</f>
        <v>0</v>
      </c>
      <c r="BI718" s="149">
        <f>IF(N718="nulová",J718,0)</f>
        <v>0</v>
      </c>
      <c r="BJ718" s="17" t="s">
        <v>85</v>
      </c>
      <c r="BK718" s="149">
        <f>ROUND(I718*H718,2)</f>
        <v>0</v>
      </c>
      <c r="BL718" s="17" t="s">
        <v>369</v>
      </c>
      <c r="BM718" s="148" t="s">
        <v>869</v>
      </c>
    </row>
    <row r="719" spans="2:65" s="1" customFormat="1" ht="16.5" customHeight="1">
      <c r="B719" s="32"/>
      <c r="C719" s="178" t="s">
        <v>870</v>
      </c>
      <c r="D719" s="178" t="s">
        <v>300</v>
      </c>
      <c r="E719" s="179" t="s">
        <v>871</v>
      </c>
      <c r="F719" s="180" t="s">
        <v>872</v>
      </c>
      <c r="G719" s="181" t="s">
        <v>152</v>
      </c>
      <c r="H719" s="182">
        <v>118.95</v>
      </c>
      <c r="I719" s="183"/>
      <c r="J719" s="182">
        <f>ROUND(I719*H719,2)</f>
        <v>0</v>
      </c>
      <c r="K719" s="180" t="s">
        <v>267</v>
      </c>
      <c r="L719" s="184"/>
      <c r="M719" s="185" t="s">
        <v>1</v>
      </c>
      <c r="N719" s="186" t="s">
        <v>42</v>
      </c>
      <c r="P719" s="146">
        <f>O719*H719</f>
        <v>0</v>
      </c>
      <c r="Q719" s="146">
        <v>0.0003</v>
      </c>
      <c r="R719" s="146">
        <f>Q719*H719</f>
        <v>0.035684999999999995</v>
      </c>
      <c r="S719" s="146">
        <v>0</v>
      </c>
      <c r="T719" s="147">
        <f>S719*H719</f>
        <v>0</v>
      </c>
      <c r="AR719" s="148" t="s">
        <v>459</v>
      </c>
      <c r="AT719" s="148" t="s">
        <v>300</v>
      </c>
      <c r="AU719" s="148" t="s">
        <v>87</v>
      </c>
      <c r="AY719" s="17" t="s">
        <v>262</v>
      </c>
      <c r="BE719" s="149">
        <f>IF(N719="základní",J719,0)</f>
        <v>0</v>
      </c>
      <c r="BF719" s="149">
        <f>IF(N719="snížená",J719,0)</f>
        <v>0</v>
      </c>
      <c r="BG719" s="149">
        <f>IF(N719="zákl. přenesená",J719,0)</f>
        <v>0</v>
      </c>
      <c r="BH719" s="149">
        <f>IF(N719="sníž. přenesená",J719,0)</f>
        <v>0</v>
      </c>
      <c r="BI719" s="149">
        <f>IF(N719="nulová",J719,0)</f>
        <v>0</v>
      </c>
      <c r="BJ719" s="17" t="s">
        <v>85</v>
      </c>
      <c r="BK719" s="149">
        <f>ROUND(I719*H719,2)</f>
        <v>0</v>
      </c>
      <c r="BL719" s="17" t="s">
        <v>369</v>
      </c>
      <c r="BM719" s="148" t="s">
        <v>873</v>
      </c>
    </row>
    <row r="720" spans="2:51" s="12" customFormat="1" ht="11.25">
      <c r="B720" s="150"/>
      <c r="D720" s="151" t="s">
        <v>270</v>
      </c>
      <c r="E720" s="152" t="s">
        <v>1</v>
      </c>
      <c r="F720" s="153" t="s">
        <v>154</v>
      </c>
      <c r="H720" s="154">
        <v>2.3</v>
      </c>
      <c r="I720" s="155"/>
      <c r="L720" s="150"/>
      <c r="M720" s="156"/>
      <c r="T720" s="157"/>
      <c r="AT720" s="152" t="s">
        <v>270</v>
      </c>
      <c r="AU720" s="152" t="s">
        <v>87</v>
      </c>
      <c r="AV720" s="12" t="s">
        <v>87</v>
      </c>
      <c r="AW720" s="12" t="s">
        <v>32</v>
      </c>
      <c r="AX720" s="12" t="s">
        <v>77</v>
      </c>
      <c r="AY720" s="152" t="s">
        <v>262</v>
      </c>
    </row>
    <row r="721" spans="2:51" s="15" customFormat="1" ht="11.25">
      <c r="B721" s="171"/>
      <c r="D721" s="151" t="s">
        <v>270</v>
      </c>
      <c r="E721" s="172" t="s">
        <v>1</v>
      </c>
      <c r="F721" s="173" t="s">
        <v>281</v>
      </c>
      <c r="H721" s="174">
        <v>2.3</v>
      </c>
      <c r="I721" s="175"/>
      <c r="L721" s="171"/>
      <c r="M721" s="176"/>
      <c r="T721" s="177"/>
      <c r="AT721" s="172" t="s">
        <v>270</v>
      </c>
      <c r="AU721" s="172" t="s">
        <v>87</v>
      </c>
      <c r="AV721" s="15" t="s">
        <v>103</v>
      </c>
      <c r="AW721" s="15" t="s">
        <v>32</v>
      </c>
      <c r="AX721" s="15" t="s">
        <v>77</v>
      </c>
      <c r="AY721" s="172" t="s">
        <v>262</v>
      </c>
    </row>
    <row r="722" spans="2:51" s="12" customFormat="1" ht="11.25">
      <c r="B722" s="150"/>
      <c r="D722" s="151" t="s">
        <v>270</v>
      </c>
      <c r="E722" s="152" t="s">
        <v>1</v>
      </c>
      <c r="F722" s="153" t="s">
        <v>810</v>
      </c>
      <c r="H722" s="154">
        <v>34</v>
      </c>
      <c r="I722" s="155"/>
      <c r="L722" s="150"/>
      <c r="M722" s="156"/>
      <c r="T722" s="157"/>
      <c r="AT722" s="152" t="s">
        <v>270</v>
      </c>
      <c r="AU722" s="152" t="s">
        <v>87</v>
      </c>
      <c r="AV722" s="12" t="s">
        <v>87</v>
      </c>
      <c r="AW722" s="12" t="s">
        <v>32</v>
      </c>
      <c r="AX722" s="12" t="s">
        <v>77</v>
      </c>
      <c r="AY722" s="152" t="s">
        <v>262</v>
      </c>
    </row>
    <row r="723" spans="2:51" s="12" customFormat="1" ht="11.25">
      <c r="B723" s="150"/>
      <c r="D723" s="151" t="s">
        <v>270</v>
      </c>
      <c r="E723" s="152" t="s">
        <v>1</v>
      </c>
      <c r="F723" s="153" t="s">
        <v>846</v>
      </c>
      <c r="H723" s="154">
        <v>7.55</v>
      </c>
      <c r="I723" s="155"/>
      <c r="L723" s="150"/>
      <c r="M723" s="156"/>
      <c r="T723" s="157"/>
      <c r="AT723" s="152" t="s">
        <v>270</v>
      </c>
      <c r="AU723" s="152" t="s">
        <v>87</v>
      </c>
      <c r="AV723" s="12" t="s">
        <v>87</v>
      </c>
      <c r="AW723" s="12" t="s">
        <v>32</v>
      </c>
      <c r="AX723" s="12" t="s">
        <v>77</v>
      </c>
      <c r="AY723" s="152" t="s">
        <v>262</v>
      </c>
    </row>
    <row r="724" spans="2:51" s="12" customFormat="1" ht="11.25">
      <c r="B724" s="150"/>
      <c r="D724" s="151" t="s">
        <v>270</v>
      </c>
      <c r="E724" s="152" t="s">
        <v>1</v>
      </c>
      <c r="F724" s="153" t="s">
        <v>847</v>
      </c>
      <c r="H724" s="154">
        <v>4</v>
      </c>
      <c r="I724" s="155"/>
      <c r="L724" s="150"/>
      <c r="M724" s="156"/>
      <c r="T724" s="157"/>
      <c r="AT724" s="152" t="s">
        <v>270</v>
      </c>
      <c r="AU724" s="152" t="s">
        <v>87</v>
      </c>
      <c r="AV724" s="12" t="s">
        <v>87</v>
      </c>
      <c r="AW724" s="12" t="s">
        <v>32</v>
      </c>
      <c r="AX724" s="12" t="s">
        <v>77</v>
      </c>
      <c r="AY724" s="152" t="s">
        <v>262</v>
      </c>
    </row>
    <row r="725" spans="2:51" s="15" customFormat="1" ht="11.25">
      <c r="B725" s="171"/>
      <c r="D725" s="151" t="s">
        <v>270</v>
      </c>
      <c r="E725" s="172" t="s">
        <v>1</v>
      </c>
      <c r="F725" s="173" t="s">
        <v>281</v>
      </c>
      <c r="H725" s="174">
        <v>45.55</v>
      </c>
      <c r="I725" s="175"/>
      <c r="L725" s="171"/>
      <c r="M725" s="176"/>
      <c r="T725" s="177"/>
      <c r="AT725" s="172" t="s">
        <v>270</v>
      </c>
      <c r="AU725" s="172" t="s">
        <v>87</v>
      </c>
      <c r="AV725" s="15" t="s">
        <v>103</v>
      </c>
      <c r="AW725" s="15" t="s">
        <v>32</v>
      </c>
      <c r="AX725" s="15" t="s">
        <v>77</v>
      </c>
      <c r="AY725" s="172" t="s">
        <v>262</v>
      </c>
    </row>
    <row r="726" spans="2:51" s="12" customFormat="1" ht="11.25">
      <c r="B726" s="150"/>
      <c r="D726" s="151" t="s">
        <v>270</v>
      </c>
      <c r="E726" s="152" t="s">
        <v>1</v>
      </c>
      <c r="F726" s="153" t="s">
        <v>814</v>
      </c>
      <c r="H726" s="154">
        <v>44.46</v>
      </c>
      <c r="I726" s="155"/>
      <c r="L726" s="150"/>
      <c r="M726" s="156"/>
      <c r="T726" s="157"/>
      <c r="AT726" s="152" t="s">
        <v>270</v>
      </c>
      <c r="AU726" s="152" t="s">
        <v>87</v>
      </c>
      <c r="AV726" s="12" t="s">
        <v>87</v>
      </c>
      <c r="AW726" s="12" t="s">
        <v>32</v>
      </c>
      <c r="AX726" s="12" t="s">
        <v>77</v>
      </c>
      <c r="AY726" s="152" t="s">
        <v>262</v>
      </c>
    </row>
    <row r="727" spans="2:51" s="12" customFormat="1" ht="11.25">
      <c r="B727" s="150"/>
      <c r="D727" s="151" t="s">
        <v>270</v>
      </c>
      <c r="E727" s="152" t="s">
        <v>1</v>
      </c>
      <c r="F727" s="153" t="s">
        <v>848</v>
      </c>
      <c r="H727" s="154">
        <v>6.95</v>
      </c>
      <c r="I727" s="155"/>
      <c r="L727" s="150"/>
      <c r="M727" s="156"/>
      <c r="T727" s="157"/>
      <c r="AT727" s="152" t="s">
        <v>270</v>
      </c>
      <c r="AU727" s="152" t="s">
        <v>87</v>
      </c>
      <c r="AV727" s="12" t="s">
        <v>87</v>
      </c>
      <c r="AW727" s="12" t="s">
        <v>32</v>
      </c>
      <c r="AX727" s="12" t="s">
        <v>77</v>
      </c>
      <c r="AY727" s="152" t="s">
        <v>262</v>
      </c>
    </row>
    <row r="728" spans="2:51" s="12" customFormat="1" ht="11.25">
      <c r="B728" s="150"/>
      <c r="D728" s="151" t="s">
        <v>270</v>
      </c>
      <c r="E728" s="152" t="s">
        <v>1</v>
      </c>
      <c r="F728" s="153" t="s">
        <v>849</v>
      </c>
      <c r="H728" s="154">
        <v>3.73</v>
      </c>
      <c r="I728" s="155"/>
      <c r="L728" s="150"/>
      <c r="M728" s="156"/>
      <c r="T728" s="157"/>
      <c r="AT728" s="152" t="s">
        <v>270</v>
      </c>
      <c r="AU728" s="152" t="s">
        <v>87</v>
      </c>
      <c r="AV728" s="12" t="s">
        <v>87</v>
      </c>
      <c r="AW728" s="12" t="s">
        <v>32</v>
      </c>
      <c r="AX728" s="12" t="s">
        <v>77</v>
      </c>
      <c r="AY728" s="152" t="s">
        <v>262</v>
      </c>
    </row>
    <row r="729" spans="2:51" s="15" customFormat="1" ht="11.25">
      <c r="B729" s="171"/>
      <c r="D729" s="151" t="s">
        <v>270</v>
      </c>
      <c r="E729" s="172" t="s">
        <v>1</v>
      </c>
      <c r="F729" s="173" t="s">
        <v>281</v>
      </c>
      <c r="H729" s="174">
        <v>55.14</v>
      </c>
      <c r="I729" s="175"/>
      <c r="L729" s="171"/>
      <c r="M729" s="176"/>
      <c r="T729" s="177"/>
      <c r="AT729" s="172" t="s">
        <v>270</v>
      </c>
      <c r="AU729" s="172" t="s">
        <v>87</v>
      </c>
      <c r="AV729" s="15" t="s">
        <v>103</v>
      </c>
      <c r="AW729" s="15" t="s">
        <v>32</v>
      </c>
      <c r="AX729" s="15" t="s">
        <v>77</v>
      </c>
      <c r="AY729" s="172" t="s">
        <v>262</v>
      </c>
    </row>
    <row r="730" spans="2:51" s="13" customFormat="1" ht="11.25">
      <c r="B730" s="158"/>
      <c r="D730" s="151" t="s">
        <v>270</v>
      </c>
      <c r="E730" s="159" t="s">
        <v>1</v>
      </c>
      <c r="F730" s="160" t="s">
        <v>273</v>
      </c>
      <c r="H730" s="161">
        <v>102.99</v>
      </c>
      <c r="I730" s="162"/>
      <c r="L730" s="158"/>
      <c r="M730" s="163"/>
      <c r="T730" s="164"/>
      <c r="AT730" s="159" t="s">
        <v>270</v>
      </c>
      <c r="AU730" s="159" t="s">
        <v>87</v>
      </c>
      <c r="AV730" s="13" t="s">
        <v>268</v>
      </c>
      <c r="AW730" s="13" t="s">
        <v>32</v>
      </c>
      <c r="AX730" s="13" t="s">
        <v>85</v>
      </c>
      <c r="AY730" s="159" t="s">
        <v>262</v>
      </c>
    </row>
    <row r="731" spans="2:51" s="12" customFormat="1" ht="11.25">
      <c r="B731" s="150"/>
      <c r="D731" s="151" t="s">
        <v>270</v>
      </c>
      <c r="F731" s="153" t="s">
        <v>874</v>
      </c>
      <c r="H731" s="154">
        <v>118.95</v>
      </c>
      <c r="I731" s="155"/>
      <c r="L731" s="150"/>
      <c r="M731" s="156"/>
      <c r="T731" s="157"/>
      <c r="AT731" s="152" t="s">
        <v>270</v>
      </c>
      <c r="AU731" s="152" t="s">
        <v>87</v>
      </c>
      <c r="AV731" s="12" t="s">
        <v>87</v>
      </c>
      <c r="AW731" s="12" t="s">
        <v>4</v>
      </c>
      <c r="AX731" s="12" t="s">
        <v>85</v>
      </c>
      <c r="AY731" s="152" t="s">
        <v>262</v>
      </c>
    </row>
    <row r="732" spans="2:65" s="1" customFormat="1" ht="33" customHeight="1">
      <c r="B732" s="32"/>
      <c r="C732" s="138" t="s">
        <v>875</v>
      </c>
      <c r="D732" s="138" t="s">
        <v>264</v>
      </c>
      <c r="E732" s="139" t="s">
        <v>867</v>
      </c>
      <c r="F732" s="140" t="s">
        <v>868</v>
      </c>
      <c r="G732" s="141" t="s">
        <v>152</v>
      </c>
      <c r="H732" s="142">
        <v>408.72</v>
      </c>
      <c r="I732" s="143"/>
      <c r="J732" s="142">
        <f>ROUND(I732*H732,2)</f>
        <v>0</v>
      </c>
      <c r="K732" s="140" t="s">
        <v>267</v>
      </c>
      <c r="L732" s="32"/>
      <c r="M732" s="144" t="s">
        <v>1</v>
      </c>
      <c r="N732" s="145" t="s">
        <v>42</v>
      </c>
      <c r="P732" s="146">
        <f>O732*H732</f>
        <v>0</v>
      </c>
      <c r="Q732" s="146">
        <v>0</v>
      </c>
      <c r="R732" s="146">
        <f>Q732*H732</f>
        <v>0</v>
      </c>
      <c r="S732" s="146">
        <v>0</v>
      </c>
      <c r="T732" s="147">
        <f>S732*H732</f>
        <v>0</v>
      </c>
      <c r="AR732" s="148" t="s">
        <v>369</v>
      </c>
      <c r="AT732" s="148" t="s">
        <v>264</v>
      </c>
      <c r="AU732" s="148" t="s">
        <v>87</v>
      </c>
      <c r="AY732" s="17" t="s">
        <v>262</v>
      </c>
      <c r="BE732" s="149">
        <f>IF(N732="základní",J732,0)</f>
        <v>0</v>
      </c>
      <c r="BF732" s="149">
        <f>IF(N732="snížená",J732,0)</f>
        <v>0</v>
      </c>
      <c r="BG732" s="149">
        <f>IF(N732="zákl. přenesená",J732,0)</f>
        <v>0</v>
      </c>
      <c r="BH732" s="149">
        <f>IF(N732="sníž. přenesená",J732,0)</f>
        <v>0</v>
      </c>
      <c r="BI732" s="149">
        <f>IF(N732="nulová",J732,0)</f>
        <v>0</v>
      </c>
      <c r="BJ732" s="17" t="s">
        <v>85</v>
      </c>
      <c r="BK732" s="149">
        <f>ROUND(I732*H732,2)</f>
        <v>0</v>
      </c>
      <c r="BL732" s="17" t="s">
        <v>369</v>
      </c>
      <c r="BM732" s="148" t="s">
        <v>876</v>
      </c>
    </row>
    <row r="733" spans="2:65" s="1" customFormat="1" ht="24.2" customHeight="1">
      <c r="B733" s="32"/>
      <c r="C733" s="178" t="s">
        <v>877</v>
      </c>
      <c r="D733" s="178" t="s">
        <v>300</v>
      </c>
      <c r="E733" s="179" t="s">
        <v>781</v>
      </c>
      <c r="F733" s="180" t="s">
        <v>782</v>
      </c>
      <c r="G733" s="181" t="s">
        <v>152</v>
      </c>
      <c r="H733" s="182">
        <v>472.07</v>
      </c>
      <c r="I733" s="183"/>
      <c r="J733" s="182">
        <f>ROUND(I733*H733,2)</f>
        <v>0</v>
      </c>
      <c r="K733" s="180" t="s">
        <v>267</v>
      </c>
      <c r="L733" s="184"/>
      <c r="M733" s="185" t="s">
        <v>1</v>
      </c>
      <c r="N733" s="186" t="s">
        <v>42</v>
      </c>
      <c r="P733" s="146">
        <f>O733*H733</f>
        <v>0</v>
      </c>
      <c r="Q733" s="146">
        <v>0.0003</v>
      </c>
      <c r="R733" s="146">
        <f>Q733*H733</f>
        <v>0.141621</v>
      </c>
      <c r="S733" s="146">
        <v>0</v>
      </c>
      <c r="T733" s="147">
        <f>S733*H733</f>
        <v>0</v>
      </c>
      <c r="AR733" s="148" t="s">
        <v>459</v>
      </c>
      <c r="AT733" s="148" t="s">
        <v>300</v>
      </c>
      <c r="AU733" s="148" t="s">
        <v>87</v>
      </c>
      <c r="AY733" s="17" t="s">
        <v>262</v>
      </c>
      <c r="BE733" s="149">
        <f>IF(N733="základní",J733,0)</f>
        <v>0</v>
      </c>
      <c r="BF733" s="149">
        <f>IF(N733="snížená",J733,0)</f>
        <v>0</v>
      </c>
      <c r="BG733" s="149">
        <f>IF(N733="zákl. přenesená",J733,0)</f>
        <v>0</v>
      </c>
      <c r="BH733" s="149">
        <f>IF(N733="sníž. přenesená",J733,0)</f>
        <v>0</v>
      </c>
      <c r="BI733" s="149">
        <f>IF(N733="nulová",J733,0)</f>
        <v>0</v>
      </c>
      <c r="BJ733" s="17" t="s">
        <v>85</v>
      </c>
      <c r="BK733" s="149">
        <f>ROUND(I733*H733,2)</f>
        <v>0</v>
      </c>
      <c r="BL733" s="17" t="s">
        <v>369</v>
      </c>
      <c r="BM733" s="148" t="s">
        <v>878</v>
      </c>
    </row>
    <row r="734" spans="2:51" s="12" customFormat="1" ht="11.25">
      <c r="B734" s="150"/>
      <c r="D734" s="151" t="s">
        <v>270</v>
      </c>
      <c r="E734" s="152" t="s">
        <v>1</v>
      </c>
      <c r="F734" s="153" t="s">
        <v>826</v>
      </c>
      <c r="H734" s="154">
        <v>164.32</v>
      </c>
      <c r="I734" s="155"/>
      <c r="L734" s="150"/>
      <c r="M734" s="156"/>
      <c r="T734" s="157"/>
      <c r="AT734" s="152" t="s">
        <v>270</v>
      </c>
      <c r="AU734" s="152" t="s">
        <v>87</v>
      </c>
      <c r="AV734" s="12" t="s">
        <v>87</v>
      </c>
      <c r="AW734" s="12" t="s">
        <v>32</v>
      </c>
      <c r="AX734" s="12" t="s">
        <v>77</v>
      </c>
      <c r="AY734" s="152" t="s">
        <v>262</v>
      </c>
    </row>
    <row r="735" spans="2:51" s="12" customFormat="1" ht="11.25">
      <c r="B735" s="150"/>
      <c r="D735" s="151" t="s">
        <v>270</v>
      </c>
      <c r="E735" s="152" t="s">
        <v>1</v>
      </c>
      <c r="F735" s="153" t="s">
        <v>855</v>
      </c>
      <c r="H735" s="154">
        <v>36.34</v>
      </c>
      <c r="I735" s="155"/>
      <c r="L735" s="150"/>
      <c r="M735" s="156"/>
      <c r="T735" s="157"/>
      <c r="AT735" s="152" t="s">
        <v>270</v>
      </c>
      <c r="AU735" s="152" t="s">
        <v>87</v>
      </c>
      <c r="AV735" s="12" t="s">
        <v>87</v>
      </c>
      <c r="AW735" s="12" t="s">
        <v>32</v>
      </c>
      <c r="AX735" s="12" t="s">
        <v>77</v>
      </c>
      <c r="AY735" s="152" t="s">
        <v>262</v>
      </c>
    </row>
    <row r="736" spans="2:51" s="12" customFormat="1" ht="11.25">
      <c r="B736" s="150"/>
      <c r="D736" s="151" t="s">
        <v>270</v>
      </c>
      <c r="E736" s="152" t="s">
        <v>1</v>
      </c>
      <c r="F736" s="153" t="s">
        <v>856</v>
      </c>
      <c r="H736" s="154">
        <v>157.05</v>
      </c>
      <c r="I736" s="155"/>
      <c r="L736" s="150"/>
      <c r="M736" s="156"/>
      <c r="T736" s="157"/>
      <c r="AT736" s="152" t="s">
        <v>270</v>
      </c>
      <c r="AU736" s="152" t="s">
        <v>87</v>
      </c>
      <c r="AV736" s="12" t="s">
        <v>87</v>
      </c>
      <c r="AW736" s="12" t="s">
        <v>32</v>
      </c>
      <c r="AX736" s="12" t="s">
        <v>77</v>
      </c>
      <c r="AY736" s="152" t="s">
        <v>262</v>
      </c>
    </row>
    <row r="737" spans="2:51" s="15" customFormat="1" ht="11.25">
      <c r="B737" s="171"/>
      <c r="D737" s="151" t="s">
        <v>270</v>
      </c>
      <c r="E737" s="172" t="s">
        <v>1</v>
      </c>
      <c r="F737" s="173" t="s">
        <v>281</v>
      </c>
      <c r="H737" s="174">
        <v>357.71</v>
      </c>
      <c r="I737" s="175"/>
      <c r="L737" s="171"/>
      <c r="M737" s="176"/>
      <c r="T737" s="177"/>
      <c r="AT737" s="172" t="s">
        <v>270</v>
      </c>
      <c r="AU737" s="172" t="s">
        <v>87</v>
      </c>
      <c r="AV737" s="15" t="s">
        <v>103</v>
      </c>
      <c r="AW737" s="15" t="s">
        <v>32</v>
      </c>
      <c r="AX737" s="15" t="s">
        <v>77</v>
      </c>
      <c r="AY737" s="172" t="s">
        <v>262</v>
      </c>
    </row>
    <row r="738" spans="2:51" s="12" customFormat="1" ht="11.25">
      <c r="B738" s="150"/>
      <c r="D738" s="151" t="s">
        <v>270</v>
      </c>
      <c r="E738" s="152" t="s">
        <v>1</v>
      </c>
      <c r="F738" s="153" t="s">
        <v>806</v>
      </c>
      <c r="H738" s="154">
        <v>30.72</v>
      </c>
      <c r="I738" s="155"/>
      <c r="L738" s="150"/>
      <c r="M738" s="156"/>
      <c r="T738" s="157"/>
      <c r="AT738" s="152" t="s">
        <v>270</v>
      </c>
      <c r="AU738" s="152" t="s">
        <v>87</v>
      </c>
      <c r="AV738" s="12" t="s">
        <v>87</v>
      </c>
      <c r="AW738" s="12" t="s">
        <v>32</v>
      </c>
      <c r="AX738" s="12" t="s">
        <v>77</v>
      </c>
      <c r="AY738" s="152" t="s">
        <v>262</v>
      </c>
    </row>
    <row r="739" spans="2:51" s="12" customFormat="1" ht="11.25">
      <c r="B739" s="150"/>
      <c r="D739" s="151" t="s">
        <v>270</v>
      </c>
      <c r="E739" s="152" t="s">
        <v>1</v>
      </c>
      <c r="F739" s="153" t="s">
        <v>844</v>
      </c>
      <c r="H739" s="154">
        <v>3.94</v>
      </c>
      <c r="I739" s="155"/>
      <c r="L739" s="150"/>
      <c r="M739" s="156"/>
      <c r="T739" s="157"/>
      <c r="AT739" s="152" t="s">
        <v>270</v>
      </c>
      <c r="AU739" s="152" t="s">
        <v>87</v>
      </c>
      <c r="AV739" s="12" t="s">
        <v>87</v>
      </c>
      <c r="AW739" s="12" t="s">
        <v>32</v>
      </c>
      <c r="AX739" s="12" t="s">
        <v>77</v>
      </c>
      <c r="AY739" s="152" t="s">
        <v>262</v>
      </c>
    </row>
    <row r="740" spans="2:51" s="12" customFormat="1" ht="11.25">
      <c r="B740" s="150"/>
      <c r="D740" s="151" t="s">
        <v>270</v>
      </c>
      <c r="E740" s="152" t="s">
        <v>1</v>
      </c>
      <c r="F740" s="153" t="s">
        <v>808</v>
      </c>
      <c r="H740" s="154">
        <v>13.08</v>
      </c>
      <c r="I740" s="155"/>
      <c r="L740" s="150"/>
      <c r="M740" s="156"/>
      <c r="T740" s="157"/>
      <c r="AT740" s="152" t="s">
        <v>270</v>
      </c>
      <c r="AU740" s="152" t="s">
        <v>87</v>
      </c>
      <c r="AV740" s="12" t="s">
        <v>87</v>
      </c>
      <c r="AW740" s="12" t="s">
        <v>32</v>
      </c>
      <c r="AX740" s="12" t="s">
        <v>77</v>
      </c>
      <c r="AY740" s="152" t="s">
        <v>262</v>
      </c>
    </row>
    <row r="741" spans="2:51" s="12" customFormat="1" ht="11.25">
      <c r="B741" s="150"/>
      <c r="D741" s="151" t="s">
        <v>270</v>
      </c>
      <c r="E741" s="152" t="s">
        <v>1</v>
      </c>
      <c r="F741" s="153" t="s">
        <v>845</v>
      </c>
      <c r="H741" s="154">
        <v>3.27</v>
      </c>
      <c r="I741" s="155"/>
      <c r="L741" s="150"/>
      <c r="M741" s="156"/>
      <c r="T741" s="157"/>
      <c r="AT741" s="152" t="s">
        <v>270</v>
      </c>
      <c r="AU741" s="152" t="s">
        <v>87</v>
      </c>
      <c r="AV741" s="12" t="s">
        <v>87</v>
      </c>
      <c r="AW741" s="12" t="s">
        <v>32</v>
      </c>
      <c r="AX741" s="12" t="s">
        <v>77</v>
      </c>
      <c r="AY741" s="152" t="s">
        <v>262</v>
      </c>
    </row>
    <row r="742" spans="2:51" s="15" customFormat="1" ht="11.25">
      <c r="B742" s="171"/>
      <c r="D742" s="151" t="s">
        <v>270</v>
      </c>
      <c r="E742" s="172" t="s">
        <v>1</v>
      </c>
      <c r="F742" s="173" t="s">
        <v>281</v>
      </c>
      <c r="H742" s="174">
        <v>51.01</v>
      </c>
      <c r="I742" s="175"/>
      <c r="L742" s="171"/>
      <c r="M742" s="176"/>
      <c r="T742" s="177"/>
      <c r="AT742" s="172" t="s">
        <v>270</v>
      </c>
      <c r="AU742" s="172" t="s">
        <v>87</v>
      </c>
      <c r="AV742" s="15" t="s">
        <v>103</v>
      </c>
      <c r="AW742" s="15" t="s">
        <v>32</v>
      </c>
      <c r="AX742" s="15" t="s">
        <v>77</v>
      </c>
      <c r="AY742" s="172" t="s">
        <v>262</v>
      </c>
    </row>
    <row r="743" spans="2:51" s="13" customFormat="1" ht="11.25">
      <c r="B743" s="158"/>
      <c r="D743" s="151" t="s">
        <v>270</v>
      </c>
      <c r="E743" s="159" t="s">
        <v>1</v>
      </c>
      <c r="F743" s="160" t="s">
        <v>273</v>
      </c>
      <c r="H743" s="161">
        <v>408.72</v>
      </c>
      <c r="I743" s="162"/>
      <c r="L743" s="158"/>
      <c r="M743" s="163"/>
      <c r="T743" s="164"/>
      <c r="AT743" s="159" t="s">
        <v>270</v>
      </c>
      <c r="AU743" s="159" t="s">
        <v>87</v>
      </c>
      <c r="AV743" s="13" t="s">
        <v>268</v>
      </c>
      <c r="AW743" s="13" t="s">
        <v>32</v>
      </c>
      <c r="AX743" s="13" t="s">
        <v>85</v>
      </c>
      <c r="AY743" s="159" t="s">
        <v>262</v>
      </c>
    </row>
    <row r="744" spans="2:51" s="12" customFormat="1" ht="11.25">
      <c r="B744" s="150"/>
      <c r="D744" s="151" t="s">
        <v>270</v>
      </c>
      <c r="F744" s="153" t="s">
        <v>879</v>
      </c>
      <c r="H744" s="154">
        <v>472.07</v>
      </c>
      <c r="I744" s="155"/>
      <c r="L744" s="150"/>
      <c r="M744" s="156"/>
      <c r="T744" s="157"/>
      <c r="AT744" s="152" t="s">
        <v>270</v>
      </c>
      <c r="AU744" s="152" t="s">
        <v>87</v>
      </c>
      <c r="AV744" s="12" t="s">
        <v>87</v>
      </c>
      <c r="AW744" s="12" t="s">
        <v>4</v>
      </c>
      <c r="AX744" s="12" t="s">
        <v>85</v>
      </c>
      <c r="AY744" s="152" t="s">
        <v>262</v>
      </c>
    </row>
    <row r="745" spans="2:65" s="1" customFormat="1" ht="33" customHeight="1">
      <c r="B745" s="32"/>
      <c r="C745" s="138" t="s">
        <v>880</v>
      </c>
      <c r="D745" s="138" t="s">
        <v>264</v>
      </c>
      <c r="E745" s="139" t="s">
        <v>881</v>
      </c>
      <c r="F745" s="140" t="s">
        <v>882</v>
      </c>
      <c r="G745" s="141" t="s">
        <v>684</v>
      </c>
      <c r="H745" s="142">
        <v>8</v>
      </c>
      <c r="I745" s="143"/>
      <c r="J745" s="142">
        <f>ROUND(I745*H745,2)</f>
        <v>0</v>
      </c>
      <c r="K745" s="140" t="s">
        <v>267</v>
      </c>
      <c r="L745" s="32"/>
      <c r="M745" s="144" t="s">
        <v>1</v>
      </c>
      <c r="N745" s="145" t="s">
        <v>42</v>
      </c>
      <c r="P745" s="146">
        <f>O745*H745</f>
        <v>0</v>
      </c>
      <c r="Q745" s="146">
        <v>0.00287</v>
      </c>
      <c r="R745" s="146">
        <f>Q745*H745</f>
        <v>0.02296</v>
      </c>
      <c r="S745" s="146">
        <v>0</v>
      </c>
      <c r="T745" s="147">
        <f>S745*H745</f>
        <v>0</v>
      </c>
      <c r="AR745" s="148" t="s">
        <v>369</v>
      </c>
      <c r="AT745" s="148" t="s">
        <v>264</v>
      </c>
      <c r="AU745" s="148" t="s">
        <v>87</v>
      </c>
      <c r="AY745" s="17" t="s">
        <v>262</v>
      </c>
      <c r="BE745" s="149">
        <f>IF(N745="základní",J745,0)</f>
        <v>0</v>
      </c>
      <c r="BF745" s="149">
        <f>IF(N745="snížená",J745,0)</f>
        <v>0</v>
      </c>
      <c r="BG745" s="149">
        <f>IF(N745="zákl. přenesená",J745,0)</f>
        <v>0</v>
      </c>
      <c r="BH745" s="149">
        <f>IF(N745="sníž. přenesená",J745,0)</f>
        <v>0</v>
      </c>
      <c r="BI745" s="149">
        <f>IF(N745="nulová",J745,0)</f>
        <v>0</v>
      </c>
      <c r="BJ745" s="17" t="s">
        <v>85</v>
      </c>
      <c r="BK745" s="149">
        <f>ROUND(I745*H745,2)</f>
        <v>0</v>
      </c>
      <c r="BL745" s="17" t="s">
        <v>369</v>
      </c>
      <c r="BM745" s="148" t="s">
        <v>883</v>
      </c>
    </row>
    <row r="746" spans="2:65" s="1" customFormat="1" ht="37.9" customHeight="1">
      <c r="B746" s="32"/>
      <c r="C746" s="178" t="s">
        <v>884</v>
      </c>
      <c r="D746" s="178" t="s">
        <v>300</v>
      </c>
      <c r="E746" s="179" t="s">
        <v>885</v>
      </c>
      <c r="F746" s="180" t="s">
        <v>886</v>
      </c>
      <c r="G746" s="181" t="s">
        <v>152</v>
      </c>
      <c r="H746" s="182">
        <v>0.58</v>
      </c>
      <c r="I746" s="183"/>
      <c r="J746" s="182">
        <f>ROUND(I746*H746,2)</f>
        <v>0</v>
      </c>
      <c r="K746" s="180" t="s">
        <v>267</v>
      </c>
      <c r="L746" s="184"/>
      <c r="M746" s="185" t="s">
        <v>1</v>
      </c>
      <c r="N746" s="186" t="s">
        <v>42</v>
      </c>
      <c r="P746" s="146">
        <f>O746*H746</f>
        <v>0</v>
      </c>
      <c r="Q746" s="146">
        <v>0.0019</v>
      </c>
      <c r="R746" s="146">
        <f>Q746*H746</f>
        <v>0.001102</v>
      </c>
      <c r="S746" s="146">
        <v>0</v>
      </c>
      <c r="T746" s="147">
        <f>S746*H746</f>
        <v>0</v>
      </c>
      <c r="AR746" s="148" t="s">
        <v>459</v>
      </c>
      <c r="AT746" s="148" t="s">
        <v>300</v>
      </c>
      <c r="AU746" s="148" t="s">
        <v>87</v>
      </c>
      <c r="AY746" s="17" t="s">
        <v>262</v>
      </c>
      <c r="BE746" s="149">
        <f>IF(N746="základní",J746,0)</f>
        <v>0</v>
      </c>
      <c r="BF746" s="149">
        <f>IF(N746="snížená",J746,0)</f>
        <v>0</v>
      </c>
      <c r="BG746" s="149">
        <f>IF(N746="zákl. přenesená",J746,0)</f>
        <v>0</v>
      </c>
      <c r="BH746" s="149">
        <f>IF(N746="sníž. přenesená",J746,0)</f>
        <v>0</v>
      </c>
      <c r="BI746" s="149">
        <f>IF(N746="nulová",J746,0)</f>
        <v>0</v>
      </c>
      <c r="BJ746" s="17" t="s">
        <v>85</v>
      </c>
      <c r="BK746" s="149">
        <f>ROUND(I746*H746,2)</f>
        <v>0</v>
      </c>
      <c r="BL746" s="17" t="s">
        <v>369</v>
      </c>
      <c r="BM746" s="148" t="s">
        <v>887</v>
      </c>
    </row>
    <row r="747" spans="2:51" s="12" customFormat="1" ht="11.25">
      <c r="B747" s="150"/>
      <c r="D747" s="151" t="s">
        <v>270</v>
      </c>
      <c r="F747" s="153" t="s">
        <v>888</v>
      </c>
      <c r="H747" s="154">
        <v>0.58</v>
      </c>
      <c r="I747" s="155"/>
      <c r="L747" s="150"/>
      <c r="M747" s="156"/>
      <c r="T747" s="157"/>
      <c r="AT747" s="152" t="s">
        <v>270</v>
      </c>
      <c r="AU747" s="152" t="s">
        <v>87</v>
      </c>
      <c r="AV747" s="12" t="s">
        <v>87</v>
      </c>
      <c r="AW747" s="12" t="s">
        <v>4</v>
      </c>
      <c r="AX747" s="12" t="s">
        <v>85</v>
      </c>
      <c r="AY747" s="152" t="s">
        <v>262</v>
      </c>
    </row>
    <row r="748" spans="2:65" s="1" customFormat="1" ht="33" customHeight="1">
      <c r="B748" s="32"/>
      <c r="C748" s="138" t="s">
        <v>889</v>
      </c>
      <c r="D748" s="138" t="s">
        <v>264</v>
      </c>
      <c r="E748" s="139" t="s">
        <v>890</v>
      </c>
      <c r="F748" s="140" t="s">
        <v>891</v>
      </c>
      <c r="G748" s="141" t="s">
        <v>152</v>
      </c>
      <c r="H748" s="142">
        <v>164.32</v>
      </c>
      <c r="I748" s="143"/>
      <c r="J748" s="142">
        <f>ROUND(I748*H748,2)</f>
        <v>0</v>
      </c>
      <c r="K748" s="140" t="s">
        <v>267</v>
      </c>
      <c r="L748" s="32"/>
      <c r="M748" s="144" t="s">
        <v>1</v>
      </c>
      <c r="N748" s="145" t="s">
        <v>42</v>
      </c>
      <c r="P748" s="146">
        <f>O748*H748</f>
        <v>0</v>
      </c>
      <c r="Q748" s="146">
        <v>0</v>
      </c>
      <c r="R748" s="146">
        <f>Q748*H748</f>
        <v>0</v>
      </c>
      <c r="S748" s="146">
        <v>0</v>
      </c>
      <c r="T748" s="147">
        <f>S748*H748</f>
        <v>0</v>
      </c>
      <c r="AR748" s="148" t="s">
        <v>369</v>
      </c>
      <c r="AT748" s="148" t="s">
        <v>264</v>
      </c>
      <c r="AU748" s="148" t="s">
        <v>87</v>
      </c>
      <c r="AY748" s="17" t="s">
        <v>262</v>
      </c>
      <c r="BE748" s="149">
        <f>IF(N748="základní",J748,0)</f>
        <v>0</v>
      </c>
      <c r="BF748" s="149">
        <f>IF(N748="snížená",J748,0)</f>
        <v>0</v>
      </c>
      <c r="BG748" s="149">
        <f>IF(N748="zákl. přenesená",J748,0)</f>
        <v>0</v>
      </c>
      <c r="BH748" s="149">
        <f>IF(N748="sníž. přenesená",J748,0)</f>
        <v>0</v>
      </c>
      <c r="BI748" s="149">
        <f>IF(N748="nulová",J748,0)</f>
        <v>0</v>
      </c>
      <c r="BJ748" s="17" t="s">
        <v>85</v>
      </c>
      <c r="BK748" s="149">
        <f>ROUND(I748*H748,2)</f>
        <v>0</v>
      </c>
      <c r="BL748" s="17" t="s">
        <v>369</v>
      </c>
      <c r="BM748" s="148" t="s">
        <v>892</v>
      </c>
    </row>
    <row r="749" spans="2:51" s="12" customFormat="1" ht="11.25">
      <c r="B749" s="150"/>
      <c r="D749" s="151" t="s">
        <v>270</v>
      </c>
      <c r="E749" s="152" t="s">
        <v>1</v>
      </c>
      <c r="F749" s="153" t="s">
        <v>893</v>
      </c>
      <c r="H749" s="154">
        <v>164.32</v>
      </c>
      <c r="I749" s="155"/>
      <c r="L749" s="150"/>
      <c r="M749" s="156"/>
      <c r="T749" s="157"/>
      <c r="AT749" s="152" t="s">
        <v>270</v>
      </c>
      <c r="AU749" s="152" t="s">
        <v>87</v>
      </c>
      <c r="AV749" s="12" t="s">
        <v>87</v>
      </c>
      <c r="AW749" s="12" t="s">
        <v>32</v>
      </c>
      <c r="AX749" s="12" t="s">
        <v>77</v>
      </c>
      <c r="AY749" s="152" t="s">
        <v>262</v>
      </c>
    </row>
    <row r="750" spans="2:51" s="13" customFormat="1" ht="11.25">
      <c r="B750" s="158"/>
      <c r="D750" s="151" t="s">
        <v>270</v>
      </c>
      <c r="E750" s="159" t="s">
        <v>1</v>
      </c>
      <c r="F750" s="160" t="s">
        <v>273</v>
      </c>
      <c r="H750" s="161">
        <v>164.32</v>
      </c>
      <c r="I750" s="162"/>
      <c r="L750" s="158"/>
      <c r="M750" s="163"/>
      <c r="T750" s="164"/>
      <c r="AT750" s="159" t="s">
        <v>270</v>
      </c>
      <c r="AU750" s="159" t="s">
        <v>87</v>
      </c>
      <c r="AV750" s="13" t="s">
        <v>268</v>
      </c>
      <c r="AW750" s="13" t="s">
        <v>32</v>
      </c>
      <c r="AX750" s="13" t="s">
        <v>85</v>
      </c>
      <c r="AY750" s="159" t="s">
        <v>262</v>
      </c>
    </row>
    <row r="751" spans="2:65" s="1" customFormat="1" ht="16.5" customHeight="1">
      <c r="B751" s="32"/>
      <c r="C751" s="178" t="s">
        <v>894</v>
      </c>
      <c r="D751" s="178" t="s">
        <v>300</v>
      </c>
      <c r="E751" s="179" t="s">
        <v>895</v>
      </c>
      <c r="F751" s="180" t="s">
        <v>896</v>
      </c>
      <c r="G751" s="181" t="s">
        <v>303</v>
      </c>
      <c r="H751" s="182">
        <v>11.64</v>
      </c>
      <c r="I751" s="183"/>
      <c r="J751" s="182">
        <f>ROUND(I751*H751,2)</f>
        <v>0</v>
      </c>
      <c r="K751" s="180" t="s">
        <v>267</v>
      </c>
      <c r="L751" s="184"/>
      <c r="M751" s="185" t="s">
        <v>1</v>
      </c>
      <c r="N751" s="186" t="s">
        <v>42</v>
      </c>
      <c r="P751" s="146">
        <f>O751*H751</f>
        <v>0</v>
      </c>
      <c r="Q751" s="146">
        <v>1</v>
      </c>
      <c r="R751" s="146">
        <f>Q751*H751</f>
        <v>11.64</v>
      </c>
      <c r="S751" s="146">
        <v>0</v>
      </c>
      <c r="T751" s="147">
        <f>S751*H751</f>
        <v>0</v>
      </c>
      <c r="AR751" s="148" t="s">
        <v>459</v>
      </c>
      <c r="AT751" s="148" t="s">
        <v>300</v>
      </c>
      <c r="AU751" s="148" t="s">
        <v>87</v>
      </c>
      <c r="AY751" s="17" t="s">
        <v>262</v>
      </c>
      <c r="BE751" s="149">
        <f>IF(N751="základní",J751,0)</f>
        <v>0</v>
      </c>
      <c r="BF751" s="149">
        <f>IF(N751="snížená",J751,0)</f>
        <v>0</v>
      </c>
      <c r="BG751" s="149">
        <f>IF(N751="zákl. přenesená",J751,0)</f>
        <v>0</v>
      </c>
      <c r="BH751" s="149">
        <f>IF(N751="sníž. přenesená",J751,0)</f>
        <v>0</v>
      </c>
      <c r="BI751" s="149">
        <f>IF(N751="nulová",J751,0)</f>
        <v>0</v>
      </c>
      <c r="BJ751" s="17" t="s">
        <v>85</v>
      </c>
      <c r="BK751" s="149">
        <f>ROUND(I751*H751,2)</f>
        <v>0</v>
      </c>
      <c r="BL751" s="17" t="s">
        <v>369</v>
      </c>
      <c r="BM751" s="148" t="s">
        <v>897</v>
      </c>
    </row>
    <row r="752" spans="2:51" s="12" customFormat="1" ht="11.25">
      <c r="B752" s="150"/>
      <c r="D752" s="151" t="s">
        <v>270</v>
      </c>
      <c r="E752" s="152" t="s">
        <v>1</v>
      </c>
      <c r="F752" s="153" t="s">
        <v>898</v>
      </c>
      <c r="H752" s="154">
        <v>11.09</v>
      </c>
      <c r="I752" s="155"/>
      <c r="L752" s="150"/>
      <c r="M752" s="156"/>
      <c r="T752" s="157"/>
      <c r="AT752" s="152" t="s">
        <v>270</v>
      </c>
      <c r="AU752" s="152" t="s">
        <v>87</v>
      </c>
      <c r="AV752" s="12" t="s">
        <v>87</v>
      </c>
      <c r="AW752" s="12" t="s">
        <v>32</v>
      </c>
      <c r="AX752" s="12" t="s">
        <v>77</v>
      </c>
      <c r="AY752" s="152" t="s">
        <v>262</v>
      </c>
    </row>
    <row r="753" spans="2:51" s="13" customFormat="1" ht="11.25">
      <c r="B753" s="158"/>
      <c r="D753" s="151" t="s">
        <v>270</v>
      </c>
      <c r="E753" s="159" t="s">
        <v>1</v>
      </c>
      <c r="F753" s="160" t="s">
        <v>273</v>
      </c>
      <c r="H753" s="161">
        <v>11.09</v>
      </c>
      <c r="I753" s="162"/>
      <c r="L753" s="158"/>
      <c r="M753" s="163"/>
      <c r="T753" s="164"/>
      <c r="AT753" s="159" t="s">
        <v>270</v>
      </c>
      <c r="AU753" s="159" t="s">
        <v>87</v>
      </c>
      <c r="AV753" s="13" t="s">
        <v>268</v>
      </c>
      <c r="AW753" s="13" t="s">
        <v>32</v>
      </c>
      <c r="AX753" s="13" t="s">
        <v>85</v>
      </c>
      <c r="AY753" s="159" t="s">
        <v>262</v>
      </c>
    </row>
    <row r="754" spans="2:51" s="12" customFormat="1" ht="11.25">
      <c r="B754" s="150"/>
      <c r="D754" s="151" t="s">
        <v>270</v>
      </c>
      <c r="F754" s="153" t="s">
        <v>899</v>
      </c>
      <c r="H754" s="154">
        <v>11.64</v>
      </c>
      <c r="I754" s="155"/>
      <c r="L754" s="150"/>
      <c r="M754" s="156"/>
      <c r="T754" s="157"/>
      <c r="AT754" s="152" t="s">
        <v>270</v>
      </c>
      <c r="AU754" s="152" t="s">
        <v>87</v>
      </c>
      <c r="AV754" s="12" t="s">
        <v>87</v>
      </c>
      <c r="AW754" s="12" t="s">
        <v>4</v>
      </c>
      <c r="AX754" s="12" t="s">
        <v>85</v>
      </c>
      <c r="AY754" s="152" t="s">
        <v>262</v>
      </c>
    </row>
    <row r="755" spans="2:65" s="1" customFormat="1" ht="37.9" customHeight="1">
      <c r="B755" s="32"/>
      <c r="C755" s="138" t="s">
        <v>900</v>
      </c>
      <c r="D755" s="138" t="s">
        <v>264</v>
      </c>
      <c r="E755" s="139" t="s">
        <v>901</v>
      </c>
      <c r="F755" s="140" t="s">
        <v>902</v>
      </c>
      <c r="G755" s="141" t="s">
        <v>152</v>
      </c>
      <c r="H755" s="142">
        <v>135.35</v>
      </c>
      <c r="I755" s="143"/>
      <c r="J755" s="142">
        <f>ROUND(I755*H755,2)</f>
        <v>0</v>
      </c>
      <c r="K755" s="140" t="s">
        <v>267</v>
      </c>
      <c r="L755" s="32"/>
      <c r="M755" s="144" t="s">
        <v>1</v>
      </c>
      <c r="N755" s="145" t="s">
        <v>42</v>
      </c>
      <c r="P755" s="146">
        <f>O755*H755</f>
        <v>0</v>
      </c>
      <c r="Q755" s="146">
        <v>0</v>
      </c>
      <c r="R755" s="146">
        <f>Q755*H755</f>
        <v>0</v>
      </c>
      <c r="S755" s="146">
        <v>0</v>
      </c>
      <c r="T755" s="147">
        <f>S755*H755</f>
        <v>0</v>
      </c>
      <c r="AR755" s="148" t="s">
        <v>369</v>
      </c>
      <c r="AT755" s="148" t="s">
        <v>264</v>
      </c>
      <c r="AU755" s="148" t="s">
        <v>87</v>
      </c>
      <c r="AY755" s="17" t="s">
        <v>262</v>
      </c>
      <c r="BE755" s="149">
        <f>IF(N755="základní",J755,0)</f>
        <v>0</v>
      </c>
      <c r="BF755" s="149">
        <f>IF(N755="snížená",J755,0)</f>
        <v>0</v>
      </c>
      <c r="BG755" s="149">
        <f>IF(N755="zákl. přenesená",J755,0)</f>
        <v>0</v>
      </c>
      <c r="BH755" s="149">
        <f>IF(N755="sníž. přenesená",J755,0)</f>
        <v>0</v>
      </c>
      <c r="BI755" s="149">
        <f>IF(N755="nulová",J755,0)</f>
        <v>0</v>
      </c>
      <c r="BJ755" s="17" t="s">
        <v>85</v>
      </c>
      <c r="BK755" s="149">
        <f>ROUND(I755*H755,2)</f>
        <v>0</v>
      </c>
      <c r="BL755" s="17" t="s">
        <v>369</v>
      </c>
      <c r="BM755" s="148" t="s">
        <v>903</v>
      </c>
    </row>
    <row r="756" spans="2:65" s="1" customFormat="1" ht="37.9" customHeight="1">
      <c r="B756" s="32"/>
      <c r="C756" s="178" t="s">
        <v>904</v>
      </c>
      <c r="D756" s="178" t="s">
        <v>300</v>
      </c>
      <c r="E756" s="179" t="s">
        <v>905</v>
      </c>
      <c r="F756" s="180" t="s">
        <v>906</v>
      </c>
      <c r="G756" s="181" t="s">
        <v>152</v>
      </c>
      <c r="H756" s="182">
        <v>149.22</v>
      </c>
      <c r="I756" s="183"/>
      <c r="J756" s="182">
        <f>ROUND(I756*H756,2)</f>
        <v>0</v>
      </c>
      <c r="K756" s="180" t="s">
        <v>267</v>
      </c>
      <c r="L756" s="184"/>
      <c r="M756" s="185" t="s">
        <v>1</v>
      </c>
      <c r="N756" s="186" t="s">
        <v>42</v>
      </c>
      <c r="P756" s="146">
        <f>O756*H756</f>
        <v>0</v>
      </c>
      <c r="Q756" s="146">
        <v>0.0008</v>
      </c>
      <c r="R756" s="146">
        <f>Q756*H756</f>
        <v>0.11937600000000001</v>
      </c>
      <c r="S756" s="146">
        <v>0</v>
      </c>
      <c r="T756" s="147">
        <f>S756*H756</f>
        <v>0</v>
      </c>
      <c r="AR756" s="148" t="s">
        <v>459</v>
      </c>
      <c r="AT756" s="148" t="s">
        <v>300</v>
      </c>
      <c r="AU756" s="148" t="s">
        <v>87</v>
      </c>
      <c r="AY756" s="17" t="s">
        <v>262</v>
      </c>
      <c r="BE756" s="149">
        <f>IF(N756="základní",J756,0)</f>
        <v>0</v>
      </c>
      <c r="BF756" s="149">
        <f>IF(N756="snížená",J756,0)</f>
        <v>0</v>
      </c>
      <c r="BG756" s="149">
        <f>IF(N756="zákl. přenesená",J756,0)</f>
        <v>0</v>
      </c>
      <c r="BH756" s="149">
        <f>IF(N756="sníž. přenesená",J756,0)</f>
        <v>0</v>
      </c>
      <c r="BI756" s="149">
        <f>IF(N756="nulová",J756,0)</f>
        <v>0</v>
      </c>
      <c r="BJ756" s="17" t="s">
        <v>85</v>
      </c>
      <c r="BK756" s="149">
        <f>ROUND(I756*H756,2)</f>
        <v>0</v>
      </c>
      <c r="BL756" s="17" t="s">
        <v>369</v>
      </c>
      <c r="BM756" s="148" t="s">
        <v>907</v>
      </c>
    </row>
    <row r="757" spans="2:51" s="12" customFormat="1" ht="11.25">
      <c r="B757" s="150"/>
      <c r="D757" s="151" t="s">
        <v>270</v>
      </c>
      <c r="E757" s="152" t="s">
        <v>1</v>
      </c>
      <c r="F757" s="153" t="s">
        <v>806</v>
      </c>
      <c r="H757" s="154">
        <v>30.72</v>
      </c>
      <c r="I757" s="155"/>
      <c r="L757" s="150"/>
      <c r="M757" s="156"/>
      <c r="T757" s="157"/>
      <c r="AT757" s="152" t="s">
        <v>270</v>
      </c>
      <c r="AU757" s="152" t="s">
        <v>87</v>
      </c>
      <c r="AV757" s="12" t="s">
        <v>87</v>
      </c>
      <c r="AW757" s="12" t="s">
        <v>32</v>
      </c>
      <c r="AX757" s="12" t="s">
        <v>77</v>
      </c>
      <c r="AY757" s="152" t="s">
        <v>262</v>
      </c>
    </row>
    <row r="758" spans="2:51" s="12" customFormat="1" ht="11.25">
      <c r="B758" s="150"/>
      <c r="D758" s="151" t="s">
        <v>270</v>
      </c>
      <c r="E758" s="152" t="s">
        <v>1</v>
      </c>
      <c r="F758" s="153" t="s">
        <v>844</v>
      </c>
      <c r="H758" s="154">
        <v>3.94</v>
      </c>
      <c r="I758" s="155"/>
      <c r="L758" s="150"/>
      <c r="M758" s="156"/>
      <c r="T758" s="157"/>
      <c r="AT758" s="152" t="s">
        <v>270</v>
      </c>
      <c r="AU758" s="152" t="s">
        <v>87</v>
      </c>
      <c r="AV758" s="12" t="s">
        <v>87</v>
      </c>
      <c r="AW758" s="12" t="s">
        <v>32</v>
      </c>
      <c r="AX758" s="12" t="s">
        <v>77</v>
      </c>
      <c r="AY758" s="152" t="s">
        <v>262</v>
      </c>
    </row>
    <row r="759" spans="2:51" s="15" customFormat="1" ht="11.25">
      <c r="B759" s="171"/>
      <c r="D759" s="151" t="s">
        <v>270</v>
      </c>
      <c r="E759" s="172" t="s">
        <v>1</v>
      </c>
      <c r="F759" s="173" t="s">
        <v>281</v>
      </c>
      <c r="H759" s="174">
        <v>34.66</v>
      </c>
      <c r="I759" s="175"/>
      <c r="L759" s="171"/>
      <c r="M759" s="176"/>
      <c r="T759" s="177"/>
      <c r="AT759" s="172" t="s">
        <v>270</v>
      </c>
      <c r="AU759" s="172" t="s">
        <v>87</v>
      </c>
      <c r="AV759" s="15" t="s">
        <v>103</v>
      </c>
      <c r="AW759" s="15" t="s">
        <v>32</v>
      </c>
      <c r="AX759" s="15" t="s">
        <v>77</v>
      </c>
      <c r="AY759" s="172" t="s">
        <v>262</v>
      </c>
    </row>
    <row r="760" spans="2:51" s="12" customFormat="1" ht="11.25">
      <c r="B760" s="150"/>
      <c r="D760" s="151" t="s">
        <v>270</v>
      </c>
      <c r="E760" s="152" t="s">
        <v>1</v>
      </c>
      <c r="F760" s="153" t="s">
        <v>810</v>
      </c>
      <c r="H760" s="154">
        <v>34</v>
      </c>
      <c r="I760" s="155"/>
      <c r="L760" s="150"/>
      <c r="M760" s="156"/>
      <c r="T760" s="157"/>
      <c r="AT760" s="152" t="s">
        <v>270</v>
      </c>
      <c r="AU760" s="152" t="s">
        <v>87</v>
      </c>
      <c r="AV760" s="12" t="s">
        <v>87</v>
      </c>
      <c r="AW760" s="12" t="s">
        <v>32</v>
      </c>
      <c r="AX760" s="12" t="s">
        <v>77</v>
      </c>
      <c r="AY760" s="152" t="s">
        <v>262</v>
      </c>
    </row>
    <row r="761" spans="2:51" s="12" customFormat="1" ht="11.25">
      <c r="B761" s="150"/>
      <c r="D761" s="151" t="s">
        <v>270</v>
      </c>
      <c r="E761" s="152" t="s">
        <v>1</v>
      </c>
      <c r="F761" s="153" t="s">
        <v>846</v>
      </c>
      <c r="H761" s="154">
        <v>7.55</v>
      </c>
      <c r="I761" s="155"/>
      <c r="L761" s="150"/>
      <c r="M761" s="156"/>
      <c r="T761" s="157"/>
      <c r="AT761" s="152" t="s">
        <v>270</v>
      </c>
      <c r="AU761" s="152" t="s">
        <v>87</v>
      </c>
      <c r="AV761" s="12" t="s">
        <v>87</v>
      </c>
      <c r="AW761" s="12" t="s">
        <v>32</v>
      </c>
      <c r="AX761" s="12" t="s">
        <v>77</v>
      </c>
      <c r="AY761" s="152" t="s">
        <v>262</v>
      </c>
    </row>
    <row r="762" spans="2:51" s="12" customFormat="1" ht="11.25">
      <c r="B762" s="150"/>
      <c r="D762" s="151" t="s">
        <v>270</v>
      </c>
      <c r="E762" s="152" t="s">
        <v>1</v>
      </c>
      <c r="F762" s="153" t="s">
        <v>847</v>
      </c>
      <c r="H762" s="154">
        <v>4</v>
      </c>
      <c r="I762" s="155"/>
      <c r="L762" s="150"/>
      <c r="M762" s="156"/>
      <c r="T762" s="157"/>
      <c r="AT762" s="152" t="s">
        <v>270</v>
      </c>
      <c r="AU762" s="152" t="s">
        <v>87</v>
      </c>
      <c r="AV762" s="12" t="s">
        <v>87</v>
      </c>
      <c r="AW762" s="12" t="s">
        <v>32</v>
      </c>
      <c r="AX762" s="12" t="s">
        <v>77</v>
      </c>
      <c r="AY762" s="152" t="s">
        <v>262</v>
      </c>
    </row>
    <row r="763" spans="2:51" s="15" customFormat="1" ht="11.25">
      <c r="B763" s="171"/>
      <c r="D763" s="151" t="s">
        <v>270</v>
      </c>
      <c r="E763" s="172" t="s">
        <v>1</v>
      </c>
      <c r="F763" s="173" t="s">
        <v>281</v>
      </c>
      <c r="H763" s="174">
        <v>45.55</v>
      </c>
      <c r="I763" s="175"/>
      <c r="L763" s="171"/>
      <c r="M763" s="176"/>
      <c r="T763" s="177"/>
      <c r="AT763" s="172" t="s">
        <v>270</v>
      </c>
      <c r="AU763" s="172" t="s">
        <v>87</v>
      </c>
      <c r="AV763" s="15" t="s">
        <v>103</v>
      </c>
      <c r="AW763" s="15" t="s">
        <v>32</v>
      </c>
      <c r="AX763" s="15" t="s">
        <v>77</v>
      </c>
      <c r="AY763" s="172" t="s">
        <v>262</v>
      </c>
    </row>
    <row r="764" spans="2:51" s="12" customFormat="1" ht="11.25">
      <c r="B764" s="150"/>
      <c r="D764" s="151" t="s">
        <v>270</v>
      </c>
      <c r="E764" s="152" t="s">
        <v>1</v>
      </c>
      <c r="F764" s="153" t="s">
        <v>814</v>
      </c>
      <c r="H764" s="154">
        <v>44.46</v>
      </c>
      <c r="I764" s="155"/>
      <c r="L764" s="150"/>
      <c r="M764" s="156"/>
      <c r="T764" s="157"/>
      <c r="AT764" s="152" t="s">
        <v>270</v>
      </c>
      <c r="AU764" s="152" t="s">
        <v>87</v>
      </c>
      <c r="AV764" s="12" t="s">
        <v>87</v>
      </c>
      <c r="AW764" s="12" t="s">
        <v>32</v>
      </c>
      <c r="AX764" s="12" t="s">
        <v>77</v>
      </c>
      <c r="AY764" s="152" t="s">
        <v>262</v>
      </c>
    </row>
    <row r="765" spans="2:51" s="12" customFormat="1" ht="11.25">
      <c r="B765" s="150"/>
      <c r="D765" s="151" t="s">
        <v>270</v>
      </c>
      <c r="E765" s="152" t="s">
        <v>1</v>
      </c>
      <c r="F765" s="153" t="s">
        <v>848</v>
      </c>
      <c r="H765" s="154">
        <v>6.95</v>
      </c>
      <c r="I765" s="155"/>
      <c r="L765" s="150"/>
      <c r="M765" s="156"/>
      <c r="T765" s="157"/>
      <c r="AT765" s="152" t="s">
        <v>270</v>
      </c>
      <c r="AU765" s="152" t="s">
        <v>87</v>
      </c>
      <c r="AV765" s="12" t="s">
        <v>87</v>
      </c>
      <c r="AW765" s="12" t="s">
        <v>32</v>
      </c>
      <c r="AX765" s="12" t="s">
        <v>77</v>
      </c>
      <c r="AY765" s="152" t="s">
        <v>262</v>
      </c>
    </row>
    <row r="766" spans="2:51" s="12" customFormat="1" ht="11.25">
      <c r="B766" s="150"/>
      <c r="D766" s="151" t="s">
        <v>270</v>
      </c>
      <c r="E766" s="152" t="s">
        <v>1</v>
      </c>
      <c r="F766" s="153" t="s">
        <v>849</v>
      </c>
      <c r="H766" s="154">
        <v>3.73</v>
      </c>
      <c r="I766" s="155"/>
      <c r="L766" s="150"/>
      <c r="M766" s="156"/>
      <c r="T766" s="157"/>
      <c r="AT766" s="152" t="s">
        <v>270</v>
      </c>
      <c r="AU766" s="152" t="s">
        <v>87</v>
      </c>
      <c r="AV766" s="12" t="s">
        <v>87</v>
      </c>
      <c r="AW766" s="12" t="s">
        <v>32</v>
      </c>
      <c r="AX766" s="12" t="s">
        <v>77</v>
      </c>
      <c r="AY766" s="152" t="s">
        <v>262</v>
      </c>
    </row>
    <row r="767" spans="2:51" s="15" customFormat="1" ht="11.25">
      <c r="B767" s="171"/>
      <c r="D767" s="151" t="s">
        <v>270</v>
      </c>
      <c r="E767" s="172" t="s">
        <v>1</v>
      </c>
      <c r="F767" s="173" t="s">
        <v>281</v>
      </c>
      <c r="H767" s="174">
        <v>55.14</v>
      </c>
      <c r="I767" s="175"/>
      <c r="L767" s="171"/>
      <c r="M767" s="176"/>
      <c r="T767" s="177"/>
      <c r="AT767" s="172" t="s">
        <v>270</v>
      </c>
      <c r="AU767" s="172" t="s">
        <v>87</v>
      </c>
      <c r="AV767" s="15" t="s">
        <v>103</v>
      </c>
      <c r="AW767" s="15" t="s">
        <v>32</v>
      </c>
      <c r="AX767" s="15" t="s">
        <v>77</v>
      </c>
      <c r="AY767" s="172" t="s">
        <v>262</v>
      </c>
    </row>
    <row r="768" spans="2:51" s="13" customFormat="1" ht="11.25">
      <c r="B768" s="158"/>
      <c r="D768" s="151" t="s">
        <v>270</v>
      </c>
      <c r="E768" s="159" t="s">
        <v>1</v>
      </c>
      <c r="F768" s="160" t="s">
        <v>273</v>
      </c>
      <c r="H768" s="161">
        <v>135.35</v>
      </c>
      <c r="I768" s="162"/>
      <c r="L768" s="158"/>
      <c r="M768" s="163"/>
      <c r="T768" s="164"/>
      <c r="AT768" s="159" t="s">
        <v>270</v>
      </c>
      <c r="AU768" s="159" t="s">
        <v>87</v>
      </c>
      <c r="AV768" s="13" t="s">
        <v>268</v>
      </c>
      <c r="AW768" s="13" t="s">
        <v>32</v>
      </c>
      <c r="AX768" s="13" t="s">
        <v>85</v>
      </c>
      <c r="AY768" s="159" t="s">
        <v>262</v>
      </c>
    </row>
    <row r="769" spans="2:51" s="12" customFormat="1" ht="11.25">
      <c r="B769" s="150"/>
      <c r="D769" s="151" t="s">
        <v>270</v>
      </c>
      <c r="F769" s="153" t="s">
        <v>908</v>
      </c>
      <c r="H769" s="154">
        <v>149.22</v>
      </c>
      <c r="I769" s="155"/>
      <c r="L769" s="150"/>
      <c r="M769" s="156"/>
      <c r="T769" s="157"/>
      <c r="AT769" s="152" t="s">
        <v>270</v>
      </c>
      <c r="AU769" s="152" t="s">
        <v>87</v>
      </c>
      <c r="AV769" s="12" t="s">
        <v>87</v>
      </c>
      <c r="AW769" s="12" t="s">
        <v>4</v>
      </c>
      <c r="AX769" s="12" t="s">
        <v>85</v>
      </c>
      <c r="AY769" s="152" t="s">
        <v>262</v>
      </c>
    </row>
    <row r="770" spans="2:65" s="1" customFormat="1" ht="33" customHeight="1">
      <c r="B770" s="32"/>
      <c r="C770" s="138" t="s">
        <v>909</v>
      </c>
      <c r="D770" s="138" t="s">
        <v>264</v>
      </c>
      <c r="E770" s="139" t="s">
        <v>910</v>
      </c>
      <c r="F770" s="140" t="s">
        <v>911</v>
      </c>
      <c r="G770" s="141" t="s">
        <v>152</v>
      </c>
      <c r="H770" s="142">
        <v>287.05</v>
      </c>
      <c r="I770" s="143"/>
      <c r="J770" s="142">
        <f>ROUND(I770*H770,2)</f>
        <v>0</v>
      </c>
      <c r="K770" s="140" t="s">
        <v>267</v>
      </c>
      <c r="L770" s="32"/>
      <c r="M770" s="144" t="s">
        <v>1</v>
      </c>
      <c r="N770" s="145" t="s">
        <v>42</v>
      </c>
      <c r="P770" s="146">
        <f>O770*H770</f>
        <v>0</v>
      </c>
      <c r="Q770" s="146">
        <v>0</v>
      </c>
      <c r="R770" s="146">
        <f>Q770*H770</f>
        <v>0</v>
      </c>
      <c r="S770" s="146">
        <v>0</v>
      </c>
      <c r="T770" s="147">
        <f>S770*H770</f>
        <v>0</v>
      </c>
      <c r="AR770" s="148" t="s">
        <v>369</v>
      </c>
      <c r="AT770" s="148" t="s">
        <v>264</v>
      </c>
      <c r="AU770" s="148" t="s">
        <v>87</v>
      </c>
      <c r="AY770" s="17" t="s">
        <v>262</v>
      </c>
      <c r="BE770" s="149">
        <f>IF(N770="základní",J770,0)</f>
        <v>0</v>
      </c>
      <c r="BF770" s="149">
        <f>IF(N770="snížená",J770,0)</f>
        <v>0</v>
      </c>
      <c r="BG770" s="149">
        <f>IF(N770="zákl. přenesená",J770,0)</f>
        <v>0</v>
      </c>
      <c r="BH770" s="149">
        <f>IF(N770="sníž. přenesená",J770,0)</f>
        <v>0</v>
      </c>
      <c r="BI770" s="149">
        <f>IF(N770="nulová",J770,0)</f>
        <v>0</v>
      </c>
      <c r="BJ770" s="17" t="s">
        <v>85</v>
      </c>
      <c r="BK770" s="149">
        <f>ROUND(I770*H770,2)</f>
        <v>0</v>
      </c>
      <c r="BL770" s="17" t="s">
        <v>369</v>
      </c>
      <c r="BM770" s="148" t="s">
        <v>912</v>
      </c>
    </row>
    <row r="771" spans="2:65" s="1" customFormat="1" ht="24.2" customHeight="1">
      <c r="B771" s="32"/>
      <c r="C771" s="178" t="s">
        <v>913</v>
      </c>
      <c r="D771" s="178" t="s">
        <v>300</v>
      </c>
      <c r="E771" s="179" t="s">
        <v>914</v>
      </c>
      <c r="F771" s="180" t="s">
        <v>915</v>
      </c>
      <c r="G771" s="181" t="s">
        <v>152</v>
      </c>
      <c r="H771" s="182">
        <v>148.89</v>
      </c>
      <c r="I771" s="183"/>
      <c r="J771" s="182">
        <f>ROUND(I771*H771,2)</f>
        <v>0</v>
      </c>
      <c r="K771" s="180" t="s">
        <v>267</v>
      </c>
      <c r="L771" s="184"/>
      <c r="M771" s="185" t="s">
        <v>1</v>
      </c>
      <c r="N771" s="186" t="s">
        <v>42</v>
      </c>
      <c r="P771" s="146">
        <f>O771*H771</f>
        <v>0</v>
      </c>
      <c r="Q771" s="146">
        <v>0.0002</v>
      </c>
      <c r="R771" s="146">
        <f>Q771*H771</f>
        <v>0.029778</v>
      </c>
      <c r="S771" s="146">
        <v>0</v>
      </c>
      <c r="T771" s="147">
        <f>S771*H771</f>
        <v>0</v>
      </c>
      <c r="AR771" s="148" t="s">
        <v>459</v>
      </c>
      <c r="AT771" s="148" t="s">
        <v>300</v>
      </c>
      <c r="AU771" s="148" t="s">
        <v>87</v>
      </c>
      <c r="AY771" s="17" t="s">
        <v>262</v>
      </c>
      <c r="BE771" s="149">
        <f>IF(N771="základní",J771,0)</f>
        <v>0</v>
      </c>
      <c r="BF771" s="149">
        <f>IF(N771="snížená",J771,0)</f>
        <v>0</v>
      </c>
      <c r="BG771" s="149">
        <f>IF(N771="zákl. přenesená",J771,0)</f>
        <v>0</v>
      </c>
      <c r="BH771" s="149">
        <f>IF(N771="sníž. přenesená",J771,0)</f>
        <v>0</v>
      </c>
      <c r="BI771" s="149">
        <f>IF(N771="nulová",J771,0)</f>
        <v>0</v>
      </c>
      <c r="BJ771" s="17" t="s">
        <v>85</v>
      </c>
      <c r="BK771" s="149">
        <f>ROUND(I771*H771,2)</f>
        <v>0</v>
      </c>
      <c r="BL771" s="17" t="s">
        <v>369</v>
      </c>
      <c r="BM771" s="148" t="s">
        <v>916</v>
      </c>
    </row>
    <row r="772" spans="2:51" s="12" customFormat="1" ht="11.25">
      <c r="B772" s="150"/>
      <c r="D772" s="151" t="s">
        <v>270</v>
      </c>
      <c r="E772" s="152" t="s">
        <v>1</v>
      </c>
      <c r="F772" s="153" t="s">
        <v>806</v>
      </c>
      <c r="H772" s="154">
        <v>30.72</v>
      </c>
      <c r="I772" s="155"/>
      <c r="L772" s="150"/>
      <c r="M772" s="156"/>
      <c r="T772" s="157"/>
      <c r="AT772" s="152" t="s">
        <v>270</v>
      </c>
      <c r="AU772" s="152" t="s">
        <v>87</v>
      </c>
      <c r="AV772" s="12" t="s">
        <v>87</v>
      </c>
      <c r="AW772" s="12" t="s">
        <v>32</v>
      </c>
      <c r="AX772" s="12" t="s">
        <v>77</v>
      </c>
      <c r="AY772" s="152" t="s">
        <v>262</v>
      </c>
    </row>
    <row r="773" spans="2:51" s="12" customFormat="1" ht="11.25">
      <c r="B773" s="150"/>
      <c r="D773" s="151" t="s">
        <v>270</v>
      </c>
      <c r="E773" s="152" t="s">
        <v>1</v>
      </c>
      <c r="F773" s="153" t="s">
        <v>844</v>
      </c>
      <c r="H773" s="154">
        <v>3.94</v>
      </c>
      <c r="I773" s="155"/>
      <c r="L773" s="150"/>
      <c r="M773" s="156"/>
      <c r="T773" s="157"/>
      <c r="AT773" s="152" t="s">
        <v>270</v>
      </c>
      <c r="AU773" s="152" t="s">
        <v>87</v>
      </c>
      <c r="AV773" s="12" t="s">
        <v>87</v>
      </c>
      <c r="AW773" s="12" t="s">
        <v>32</v>
      </c>
      <c r="AX773" s="12" t="s">
        <v>77</v>
      </c>
      <c r="AY773" s="152" t="s">
        <v>262</v>
      </c>
    </row>
    <row r="774" spans="2:51" s="15" customFormat="1" ht="11.25">
      <c r="B774" s="171"/>
      <c r="D774" s="151" t="s">
        <v>270</v>
      </c>
      <c r="E774" s="172" t="s">
        <v>1</v>
      </c>
      <c r="F774" s="173" t="s">
        <v>281</v>
      </c>
      <c r="H774" s="174">
        <v>34.66</v>
      </c>
      <c r="I774" s="175"/>
      <c r="L774" s="171"/>
      <c r="M774" s="176"/>
      <c r="T774" s="177"/>
      <c r="AT774" s="172" t="s">
        <v>270</v>
      </c>
      <c r="AU774" s="172" t="s">
        <v>87</v>
      </c>
      <c r="AV774" s="15" t="s">
        <v>103</v>
      </c>
      <c r="AW774" s="15" t="s">
        <v>32</v>
      </c>
      <c r="AX774" s="15" t="s">
        <v>77</v>
      </c>
      <c r="AY774" s="172" t="s">
        <v>262</v>
      </c>
    </row>
    <row r="775" spans="2:51" s="12" customFormat="1" ht="11.25">
      <c r="B775" s="150"/>
      <c r="D775" s="151" t="s">
        <v>270</v>
      </c>
      <c r="E775" s="152" t="s">
        <v>1</v>
      </c>
      <c r="F775" s="153" t="s">
        <v>810</v>
      </c>
      <c r="H775" s="154">
        <v>34</v>
      </c>
      <c r="I775" s="155"/>
      <c r="L775" s="150"/>
      <c r="M775" s="156"/>
      <c r="T775" s="157"/>
      <c r="AT775" s="152" t="s">
        <v>270</v>
      </c>
      <c r="AU775" s="152" t="s">
        <v>87</v>
      </c>
      <c r="AV775" s="12" t="s">
        <v>87</v>
      </c>
      <c r="AW775" s="12" t="s">
        <v>32</v>
      </c>
      <c r="AX775" s="12" t="s">
        <v>77</v>
      </c>
      <c r="AY775" s="152" t="s">
        <v>262</v>
      </c>
    </row>
    <row r="776" spans="2:51" s="12" customFormat="1" ht="11.25">
      <c r="B776" s="150"/>
      <c r="D776" s="151" t="s">
        <v>270</v>
      </c>
      <c r="E776" s="152" t="s">
        <v>1</v>
      </c>
      <c r="F776" s="153" t="s">
        <v>846</v>
      </c>
      <c r="H776" s="154">
        <v>7.55</v>
      </c>
      <c r="I776" s="155"/>
      <c r="L776" s="150"/>
      <c r="M776" s="156"/>
      <c r="T776" s="157"/>
      <c r="AT776" s="152" t="s">
        <v>270</v>
      </c>
      <c r="AU776" s="152" t="s">
        <v>87</v>
      </c>
      <c r="AV776" s="12" t="s">
        <v>87</v>
      </c>
      <c r="AW776" s="12" t="s">
        <v>32</v>
      </c>
      <c r="AX776" s="12" t="s">
        <v>77</v>
      </c>
      <c r="AY776" s="152" t="s">
        <v>262</v>
      </c>
    </row>
    <row r="777" spans="2:51" s="12" customFormat="1" ht="11.25">
      <c r="B777" s="150"/>
      <c r="D777" s="151" t="s">
        <v>270</v>
      </c>
      <c r="E777" s="152" t="s">
        <v>1</v>
      </c>
      <c r="F777" s="153" t="s">
        <v>847</v>
      </c>
      <c r="H777" s="154">
        <v>4</v>
      </c>
      <c r="I777" s="155"/>
      <c r="L777" s="150"/>
      <c r="M777" s="156"/>
      <c r="T777" s="157"/>
      <c r="AT777" s="152" t="s">
        <v>270</v>
      </c>
      <c r="AU777" s="152" t="s">
        <v>87</v>
      </c>
      <c r="AV777" s="12" t="s">
        <v>87</v>
      </c>
      <c r="AW777" s="12" t="s">
        <v>32</v>
      </c>
      <c r="AX777" s="12" t="s">
        <v>77</v>
      </c>
      <c r="AY777" s="152" t="s">
        <v>262</v>
      </c>
    </row>
    <row r="778" spans="2:51" s="15" customFormat="1" ht="11.25">
      <c r="B778" s="171"/>
      <c r="D778" s="151" t="s">
        <v>270</v>
      </c>
      <c r="E778" s="172" t="s">
        <v>1</v>
      </c>
      <c r="F778" s="173" t="s">
        <v>281</v>
      </c>
      <c r="H778" s="174">
        <v>45.55</v>
      </c>
      <c r="I778" s="175"/>
      <c r="L778" s="171"/>
      <c r="M778" s="176"/>
      <c r="T778" s="177"/>
      <c r="AT778" s="172" t="s">
        <v>270</v>
      </c>
      <c r="AU778" s="172" t="s">
        <v>87</v>
      </c>
      <c r="AV778" s="15" t="s">
        <v>103</v>
      </c>
      <c r="AW778" s="15" t="s">
        <v>32</v>
      </c>
      <c r="AX778" s="15" t="s">
        <v>77</v>
      </c>
      <c r="AY778" s="172" t="s">
        <v>262</v>
      </c>
    </row>
    <row r="779" spans="2:51" s="12" customFormat="1" ht="11.25">
      <c r="B779" s="150"/>
      <c r="D779" s="151" t="s">
        <v>270</v>
      </c>
      <c r="E779" s="152" t="s">
        <v>1</v>
      </c>
      <c r="F779" s="153" t="s">
        <v>814</v>
      </c>
      <c r="H779" s="154">
        <v>44.46</v>
      </c>
      <c r="I779" s="155"/>
      <c r="L779" s="150"/>
      <c r="M779" s="156"/>
      <c r="T779" s="157"/>
      <c r="AT779" s="152" t="s">
        <v>270</v>
      </c>
      <c r="AU779" s="152" t="s">
        <v>87</v>
      </c>
      <c r="AV779" s="12" t="s">
        <v>87</v>
      </c>
      <c r="AW779" s="12" t="s">
        <v>32</v>
      </c>
      <c r="AX779" s="12" t="s">
        <v>77</v>
      </c>
      <c r="AY779" s="152" t="s">
        <v>262</v>
      </c>
    </row>
    <row r="780" spans="2:51" s="12" customFormat="1" ht="11.25">
      <c r="B780" s="150"/>
      <c r="D780" s="151" t="s">
        <v>270</v>
      </c>
      <c r="E780" s="152" t="s">
        <v>1</v>
      </c>
      <c r="F780" s="153" t="s">
        <v>848</v>
      </c>
      <c r="H780" s="154">
        <v>6.95</v>
      </c>
      <c r="I780" s="155"/>
      <c r="L780" s="150"/>
      <c r="M780" s="156"/>
      <c r="T780" s="157"/>
      <c r="AT780" s="152" t="s">
        <v>270</v>
      </c>
      <c r="AU780" s="152" t="s">
        <v>87</v>
      </c>
      <c r="AV780" s="12" t="s">
        <v>87</v>
      </c>
      <c r="AW780" s="12" t="s">
        <v>32</v>
      </c>
      <c r="AX780" s="12" t="s">
        <v>77</v>
      </c>
      <c r="AY780" s="152" t="s">
        <v>262</v>
      </c>
    </row>
    <row r="781" spans="2:51" s="12" customFormat="1" ht="11.25">
      <c r="B781" s="150"/>
      <c r="D781" s="151" t="s">
        <v>270</v>
      </c>
      <c r="E781" s="152" t="s">
        <v>1</v>
      </c>
      <c r="F781" s="153" t="s">
        <v>849</v>
      </c>
      <c r="H781" s="154">
        <v>3.73</v>
      </c>
      <c r="I781" s="155"/>
      <c r="L781" s="150"/>
      <c r="M781" s="156"/>
      <c r="T781" s="157"/>
      <c r="AT781" s="152" t="s">
        <v>270</v>
      </c>
      <c r="AU781" s="152" t="s">
        <v>87</v>
      </c>
      <c r="AV781" s="12" t="s">
        <v>87</v>
      </c>
      <c r="AW781" s="12" t="s">
        <v>32</v>
      </c>
      <c r="AX781" s="12" t="s">
        <v>77</v>
      </c>
      <c r="AY781" s="152" t="s">
        <v>262</v>
      </c>
    </row>
    <row r="782" spans="2:51" s="15" customFormat="1" ht="11.25">
      <c r="B782" s="171"/>
      <c r="D782" s="151" t="s">
        <v>270</v>
      </c>
      <c r="E782" s="172" t="s">
        <v>1</v>
      </c>
      <c r="F782" s="173" t="s">
        <v>281</v>
      </c>
      <c r="H782" s="174">
        <v>55.14</v>
      </c>
      <c r="I782" s="175"/>
      <c r="L782" s="171"/>
      <c r="M782" s="176"/>
      <c r="T782" s="177"/>
      <c r="AT782" s="172" t="s">
        <v>270</v>
      </c>
      <c r="AU782" s="172" t="s">
        <v>87</v>
      </c>
      <c r="AV782" s="15" t="s">
        <v>103</v>
      </c>
      <c r="AW782" s="15" t="s">
        <v>32</v>
      </c>
      <c r="AX782" s="15" t="s">
        <v>77</v>
      </c>
      <c r="AY782" s="172" t="s">
        <v>262</v>
      </c>
    </row>
    <row r="783" spans="2:51" s="13" customFormat="1" ht="11.25">
      <c r="B783" s="158"/>
      <c r="D783" s="151" t="s">
        <v>270</v>
      </c>
      <c r="E783" s="159" t="s">
        <v>1</v>
      </c>
      <c r="F783" s="160" t="s">
        <v>273</v>
      </c>
      <c r="H783" s="161">
        <v>135.35</v>
      </c>
      <c r="I783" s="162"/>
      <c r="L783" s="158"/>
      <c r="M783" s="163"/>
      <c r="T783" s="164"/>
      <c r="AT783" s="159" t="s">
        <v>270</v>
      </c>
      <c r="AU783" s="159" t="s">
        <v>87</v>
      </c>
      <c r="AV783" s="13" t="s">
        <v>268</v>
      </c>
      <c r="AW783" s="13" t="s">
        <v>32</v>
      </c>
      <c r="AX783" s="13" t="s">
        <v>85</v>
      </c>
      <c r="AY783" s="159" t="s">
        <v>262</v>
      </c>
    </row>
    <row r="784" spans="2:51" s="12" customFormat="1" ht="11.25">
      <c r="B784" s="150"/>
      <c r="D784" s="151" t="s">
        <v>270</v>
      </c>
      <c r="F784" s="153" t="s">
        <v>917</v>
      </c>
      <c r="H784" s="154">
        <v>148.89</v>
      </c>
      <c r="I784" s="155"/>
      <c r="L784" s="150"/>
      <c r="M784" s="156"/>
      <c r="T784" s="157"/>
      <c r="AT784" s="152" t="s">
        <v>270</v>
      </c>
      <c r="AU784" s="152" t="s">
        <v>87</v>
      </c>
      <c r="AV784" s="12" t="s">
        <v>87</v>
      </c>
      <c r="AW784" s="12" t="s">
        <v>4</v>
      </c>
      <c r="AX784" s="12" t="s">
        <v>85</v>
      </c>
      <c r="AY784" s="152" t="s">
        <v>262</v>
      </c>
    </row>
    <row r="785" spans="2:65" s="1" customFormat="1" ht="24.2" customHeight="1">
      <c r="B785" s="32"/>
      <c r="C785" s="178" t="s">
        <v>918</v>
      </c>
      <c r="D785" s="178" t="s">
        <v>300</v>
      </c>
      <c r="E785" s="179" t="s">
        <v>781</v>
      </c>
      <c r="F785" s="180" t="s">
        <v>782</v>
      </c>
      <c r="G785" s="181" t="s">
        <v>152</v>
      </c>
      <c r="H785" s="182">
        <v>166.87</v>
      </c>
      <c r="I785" s="183"/>
      <c r="J785" s="182">
        <f>ROUND(I785*H785,2)</f>
        <v>0</v>
      </c>
      <c r="K785" s="180" t="s">
        <v>267</v>
      </c>
      <c r="L785" s="184"/>
      <c r="M785" s="185" t="s">
        <v>1</v>
      </c>
      <c r="N785" s="186" t="s">
        <v>42</v>
      </c>
      <c r="P785" s="146">
        <f>O785*H785</f>
        <v>0</v>
      </c>
      <c r="Q785" s="146">
        <v>0.0003</v>
      </c>
      <c r="R785" s="146">
        <f>Q785*H785</f>
        <v>0.050060999999999994</v>
      </c>
      <c r="S785" s="146">
        <v>0</v>
      </c>
      <c r="T785" s="147">
        <f>S785*H785</f>
        <v>0</v>
      </c>
      <c r="AR785" s="148" t="s">
        <v>459</v>
      </c>
      <c r="AT785" s="148" t="s">
        <v>300</v>
      </c>
      <c r="AU785" s="148" t="s">
        <v>87</v>
      </c>
      <c r="AY785" s="17" t="s">
        <v>262</v>
      </c>
      <c r="BE785" s="149">
        <f>IF(N785="základní",J785,0)</f>
        <v>0</v>
      </c>
      <c r="BF785" s="149">
        <f>IF(N785="snížená",J785,0)</f>
        <v>0</v>
      </c>
      <c r="BG785" s="149">
        <f>IF(N785="zákl. přenesená",J785,0)</f>
        <v>0</v>
      </c>
      <c r="BH785" s="149">
        <f>IF(N785="sníž. přenesená",J785,0)</f>
        <v>0</v>
      </c>
      <c r="BI785" s="149">
        <f>IF(N785="nulová",J785,0)</f>
        <v>0</v>
      </c>
      <c r="BJ785" s="17" t="s">
        <v>85</v>
      </c>
      <c r="BK785" s="149">
        <f>ROUND(I785*H785,2)</f>
        <v>0</v>
      </c>
      <c r="BL785" s="17" t="s">
        <v>369</v>
      </c>
      <c r="BM785" s="148" t="s">
        <v>919</v>
      </c>
    </row>
    <row r="786" spans="2:51" s="12" customFormat="1" ht="11.25">
      <c r="B786" s="150"/>
      <c r="D786" s="151" t="s">
        <v>270</v>
      </c>
      <c r="E786" s="152" t="s">
        <v>1</v>
      </c>
      <c r="F786" s="153" t="s">
        <v>806</v>
      </c>
      <c r="H786" s="154">
        <v>30.72</v>
      </c>
      <c r="I786" s="155"/>
      <c r="L786" s="150"/>
      <c r="M786" s="156"/>
      <c r="T786" s="157"/>
      <c r="AT786" s="152" t="s">
        <v>270</v>
      </c>
      <c r="AU786" s="152" t="s">
        <v>87</v>
      </c>
      <c r="AV786" s="12" t="s">
        <v>87</v>
      </c>
      <c r="AW786" s="12" t="s">
        <v>32</v>
      </c>
      <c r="AX786" s="12" t="s">
        <v>77</v>
      </c>
      <c r="AY786" s="152" t="s">
        <v>262</v>
      </c>
    </row>
    <row r="787" spans="2:51" s="12" customFormat="1" ht="11.25">
      <c r="B787" s="150"/>
      <c r="D787" s="151" t="s">
        <v>270</v>
      </c>
      <c r="E787" s="152" t="s">
        <v>1</v>
      </c>
      <c r="F787" s="153" t="s">
        <v>844</v>
      </c>
      <c r="H787" s="154">
        <v>3.94</v>
      </c>
      <c r="I787" s="155"/>
      <c r="L787" s="150"/>
      <c r="M787" s="156"/>
      <c r="T787" s="157"/>
      <c r="AT787" s="152" t="s">
        <v>270</v>
      </c>
      <c r="AU787" s="152" t="s">
        <v>87</v>
      </c>
      <c r="AV787" s="12" t="s">
        <v>87</v>
      </c>
      <c r="AW787" s="12" t="s">
        <v>32</v>
      </c>
      <c r="AX787" s="12" t="s">
        <v>77</v>
      </c>
      <c r="AY787" s="152" t="s">
        <v>262</v>
      </c>
    </row>
    <row r="788" spans="2:51" s="12" customFormat="1" ht="11.25">
      <c r="B788" s="150"/>
      <c r="D788" s="151" t="s">
        <v>270</v>
      </c>
      <c r="E788" s="152" t="s">
        <v>1</v>
      </c>
      <c r="F788" s="153" t="s">
        <v>808</v>
      </c>
      <c r="H788" s="154">
        <v>13.08</v>
      </c>
      <c r="I788" s="155"/>
      <c r="L788" s="150"/>
      <c r="M788" s="156"/>
      <c r="T788" s="157"/>
      <c r="AT788" s="152" t="s">
        <v>270</v>
      </c>
      <c r="AU788" s="152" t="s">
        <v>87</v>
      </c>
      <c r="AV788" s="12" t="s">
        <v>87</v>
      </c>
      <c r="AW788" s="12" t="s">
        <v>32</v>
      </c>
      <c r="AX788" s="12" t="s">
        <v>77</v>
      </c>
      <c r="AY788" s="152" t="s">
        <v>262</v>
      </c>
    </row>
    <row r="789" spans="2:51" s="12" customFormat="1" ht="11.25">
      <c r="B789" s="150"/>
      <c r="D789" s="151" t="s">
        <v>270</v>
      </c>
      <c r="E789" s="152" t="s">
        <v>1</v>
      </c>
      <c r="F789" s="153" t="s">
        <v>845</v>
      </c>
      <c r="H789" s="154">
        <v>3.27</v>
      </c>
      <c r="I789" s="155"/>
      <c r="L789" s="150"/>
      <c r="M789" s="156"/>
      <c r="T789" s="157"/>
      <c r="AT789" s="152" t="s">
        <v>270</v>
      </c>
      <c r="AU789" s="152" t="s">
        <v>87</v>
      </c>
      <c r="AV789" s="12" t="s">
        <v>87</v>
      </c>
      <c r="AW789" s="12" t="s">
        <v>32</v>
      </c>
      <c r="AX789" s="12" t="s">
        <v>77</v>
      </c>
      <c r="AY789" s="152" t="s">
        <v>262</v>
      </c>
    </row>
    <row r="790" spans="2:51" s="15" customFormat="1" ht="11.25">
      <c r="B790" s="171"/>
      <c r="D790" s="151" t="s">
        <v>270</v>
      </c>
      <c r="E790" s="172" t="s">
        <v>1</v>
      </c>
      <c r="F790" s="173" t="s">
        <v>281</v>
      </c>
      <c r="H790" s="174">
        <v>51.01</v>
      </c>
      <c r="I790" s="175"/>
      <c r="L790" s="171"/>
      <c r="M790" s="176"/>
      <c r="T790" s="177"/>
      <c r="AT790" s="172" t="s">
        <v>270</v>
      </c>
      <c r="AU790" s="172" t="s">
        <v>87</v>
      </c>
      <c r="AV790" s="15" t="s">
        <v>103</v>
      </c>
      <c r="AW790" s="15" t="s">
        <v>32</v>
      </c>
      <c r="AX790" s="15" t="s">
        <v>77</v>
      </c>
      <c r="AY790" s="172" t="s">
        <v>262</v>
      </c>
    </row>
    <row r="791" spans="2:51" s="12" customFormat="1" ht="11.25">
      <c r="B791" s="150"/>
      <c r="D791" s="151" t="s">
        <v>270</v>
      </c>
      <c r="E791" s="152" t="s">
        <v>1</v>
      </c>
      <c r="F791" s="153" t="s">
        <v>810</v>
      </c>
      <c r="H791" s="154">
        <v>34</v>
      </c>
      <c r="I791" s="155"/>
      <c r="L791" s="150"/>
      <c r="M791" s="156"/>
      <c r="T791" s="157"/>
      <c r="AT791" s="152" t="s">
        <v>270</v>
      </c>
      <c r="AU791" s="152" t="s">
        <v>87</v>
      </c>
      <c r="AV791" s="12" t="s">
        <v>87</v>
      </c>
      <c r="AW791" s="12" t="s">
        <v>32</v>
      </c>
      <c r="AX791" s="12" t="s">
        <v>77</v>
      </c>
      <c r="AY791" s="152" t="s">
        <v>262</v>
      </c>
    </row>
    <row r="792" spans="2:51" s="12" customFormat="1" ht="11.25">
      <c r="B792" s="150"/>
      <c r="D792" s="151" t="s">
        <v>270</v>
      </c>
      <c r="E792" s="152" t="s">
        <v>1</v>
      </c>
      <c r="F792" s="153" t="s">
        <v>846</v>
      </c>
      <c r="H792" s="154">
        <v>7.55</v>
      </c>
      <c r="I792" s="155"/>
      <c r="L792" s="150"/>
      <c r="M792" s="156"/>
      <c r="T792" s="157"/>
      <c r="AT792" s="152" t="s">
        <v>270</v>
      </c>
      <c r="AU792" s="152" t="s">
        <v>87</v>
      </c>
      <c r="AV792" s="12" t="s">
        <v>87</v>
      </c>
      <c r="AW792" s="12" t="s">
        <v>32</v>
      </c>
      <c r="AX792" s="12" t="s">
        <v>77</v>
      </c>
      <c r="AY792" s="152" t="s">
        <v>262</v>
      </c>
    </row>
    <row r="793" spans="2:51" s="12" customFormat="1" ht="11.25">
      <c r="B793" s="150"/>
      <c r="D793" s="151" t="s">
        <v>270</v>
      </c>
      <c r="E793" s="152" t="s">
        <v>1</v>
      </c>
      <c r="F793" s="153" t="s">
        <v>847</v>
      </c>
      <c r="H793" s="154">
        <v>4</v>
      </c>
      <c r="I793" s="155"/>
      <c r="L793" s="150"/>
      <c r="M793" s="156"/>
      <c r="T793" s="157"/>
      <c r="AT793" s="152" t="s">
        <v>270</v>
      </c>
      <c r="AU793" s="152" t="s">
        <v>87</v>
      </c>
      <c r="AV793" s="12" t="s">
        <v>87</v>
      </c>
      <c r="AW793" s="12" t="s">
        <v>32</v>
      </c>
      <c r="AX793" s="12" t="s">
        <v>77</v>
      </c>
      <c r="AY793" s="152" t="s">
        <v>262</v>
      </c>
    </row>
    <row r="794" spans="2:51" s="15" customFormat="1" ht="11.25">
      <c r="B794" s="171"/>
      <c r="D794" s="151" t="s">
        <v>270</v>
      </c>
      <c r="E794" s="172" t="s">
        <v>1</v>
      </c>
      <c r="F794" s="173" t="s">
        <v>281</v>
      </c>
      <c r="H794" s="174">
        <v>45.55</v>
      </c>
      <c r="I794" s="175"/>
      <c r="L794" s="171"/>
      <c r="M794" s="176"/>
      <c r="T794" s="177"/>
      <c r="AT794" s="172" t="s">
        <v>270</v>
      </c>
      <c r="AU794" s="172" t="s">
        <v>87</v>
      </c>
      <c r="AV794" s="15" t="s">
        <v>103</v>
      </c>
      <c r="AW794" s="15" t="s">
        <v>32</v>
      </c>
      <c r="AX794" s="15" t="s">
        <v>77</v>
      </c>
      <c r="AY794" s="172" t="s">
        <v>262</v>
      </c>
    </row>
    <row r="795" spans="2:51" s="12" customFormat="1" ht="11.25">
      <c r="B795" s="150"/>
      <c r="D795" s="151" t="s">
        <v>270</v>
      </c>
      <c r="E795" s="152" t="s">
        <v>1</v>
      </c>
      <c r="F795" s="153" t="s">
        <v>814</v>
      </c>
      <c r="H795" s="154">
        <v>44.46</v>
      </c>
      <c r="I795" s="155"/>
      <c r="L795" s="150"/>
      <c r="M795" s="156"/>
      <c r="T795" s="157"/>
      <c r="AT795" s="152" t="s">
        <v>270</v>
      </c>
      <c r="AU795" s="152" t="s">
        <v>87</v>
      </c>
      <c r="AV795" s="12" t="s">
        <v>87</v>
      </c>
      <c r="AW795" s="12" t="s">
        <v>32</v>
      </c>
      <c r="AX795" s="12" t="s">
        <v>77</v>
      </c>
      <c r="AY795" s="152" t="s">
        <v>262</v>
      </c>
    </row>
    <row r="796" spans="2:51" s="12" customFormat="1" ht="11.25">
      <c r="B796" s="150"/>
      <c r="D796" s="151" t="s">
        <v>270</v>
      </c>
      <c r="E796" s="152" t="s">
        <v>1</v>
      </c>
      <c r="F796" s="153" t="s">
        <v>848</v>
      </c>
      <c r="H796" s="154">
        <v>6.95</v>
      </c>
      <c r="I796" s="155"/>
      <c r="L796" s="150"/>
      <c r="M796" s="156"/>
      <c r="T796" s="157"/>
      <c r="AT796" s="152" t="s">
        <v>270</v>
      </c>
      <c r="AU796" s="152" t="s">
        <v>87</v>
      </c>
      <c r="AV796" s="12" t="s">
        <v>87</v>
      </c>
      <c r="AW796" s="12" t="s">
        <v>32</v>
      </c>
      <c r="AX796" s="12" t="s">
        <v>77</v>
      </c>
      <c r="AY796" s="152" t="s">
        <v>262</v>
      </c>
    </row>
    <row r="797" spans="2:51" s="12" customFormat="1" ht="11.25">
      <c r="B797" s="150"/>
      <c r="D797" s="151" t="s">
        <v>270</v>
      </c>
      <c r="E797" s="152" t="s">
        <v>1</v>
      </c>
      <c r="F797" s="153" t="s">
        <v>849</v>
      </c>
      <c r="H797" s="154">
        <v>3.73</v>
      </c>
      <c r="I797" s="155"/>
      <c r="L797" s="150"/>
      <c r="M797" s="156"/>
      <c r="T797" s="157"/>
      <c r="AT797" s="152" t="s">
        <v>270</v>
      </c>
      <c r="AU797" s="152" t="s">
        <v>87</v>
      </c>
      <c r="AV797" s="12" t="s">
        <v>87</v>
      </c>
      <c r="AW797" s="12" t="s">
        <v>32</v>
      </c>
      <c r="AX797" s="12" t="s">
        <v>77</v>
      </c>
      <c r="AY797" s="152" t="s">
        <v>262</v>
      </c>
    </row>
    <row r="798" spans="2:51" s="15" customFormat="1" ht="11.25">
      <c r="B798" s="171"/>
      <c r="D798" s="151" t="s">
        <v>270</v>
      </c>
      <c r="E798" s="172" t="s">
        <v>1</v>
      </c>
      <c r="F798" s="173" t="s">
        <v>281</v>
      </c>
      <c r="H798" s="174">
        <v>55.14</v>
      </c>
      <c r="I798" s="175"/>
      <c r="L798" s="171"/>
      <c r="M798" s="176"/>
      <c r="T798" s="177"/>
      <c r="AT798" s="172" t="s">
        <v>270</v>
      </c>
      <c r="AU798" s="172" t="s">
        <v>87</v>
      </c>
      <c r="AV798" s="15" t="s">
        <v>103</v>
      </c>
      <c r="AW798" s="15" t="s">
        <v>32</v>
      </c>
      <c r="AX798" s="15" t="s">
        <v>77</v>
      </c>
      <c r="AY798" s="172" t="s">
        <v>262</v>
      </c>
    </row>
    <row r="799" spans="2:51" s="13" customFormat="1" ht="11.25">
      <c r="B799" s="158"/>
      <c r="D799" s="151" t="s">
        <v>270</v>
      </c>
      <c r="E799" s="159" t="s">
        <v>1</v>
      </c>
      <c r="F799" s="160" t="s">
        <v>273</v>
      </c>
      <c r="H799" s="161">
        <v>151.7</v>
      </c>
      <c r="I799" s="162"/>
      <c r="L799" s="158"/>
      <c r="M799" s="163"/>
      <c r="T799" s="164"/>
      <c r="AT799" s="159" t="s">
        <v>270</v>
      </c>
      <c r="AU799" s="159" t="s">
        <v>87</v>
      </c>
      <c r="AV799" s="13" t="s">
        <v>268</v>
      </c>
      <c r="AW799" s="13" t="s">
        <v>32</v>
      </c>
      <c r="AX799" s="13" t="s">
        <v>85</v>
      </c>
      <c r="AY799" s="159" t="s">
        <v>262</v>
      </c>
    </row>
    <row r="800" spans="2:51" s="12" customFormat="1" ht="11.25">
      <c r="B800" s="150"/>
      <c r="D800" s="151" t="s">
        <v>270</v>
      </c>
      <c r="F800" s="153" t="s">
        <v>920</v>
      </c>
      <c r="H800" s="154">
        <v>166.87</v>
      </c>
      <c r="I800" s="155"/>
      <c r="L800" s="150"/>
      <c r="M800" s="156"/>
      <c r="T800" s="157"/>
      <c r="AT800" s="152" t="s">
        <v>270</v>
      </c>
      <c r="AU800" s="152" t="s">
        <v>87</v>
      </c>
      <c r="AV800" s="12" t="s">
        <v>87</v>
      </c>
      <c r="AW800" s="12" t="s">
        <v>4</v>
      </c>
      <c r="AX800" s="12" t="s">
        <v>85</v>
      </c>
      <c r="AY800" s="152" t="s">
        <v>262</v>
      </c>
    </row>
    <row r="801" spans="2:65" s="1" customFormat="1" ht="44.25" customHeight="1">
      <c r="B801" s="32"/>
      <c r="C801" s="138" t="s">
        <v>921</v>
      </c>
      <c r="D801" s="138" t="s">
        <v>264</v>
      </c>
      <c r="E801" s="139" t="s">
        <v>922</v>
      </c>
      <c r="F801" s="140" t="s">
        <v>923</v>
      </c>
      <c r="G801" s="141" t="s">
        <v>794</v>
      </c>
      <c r="H801" s="143"/>
      <c r="I801" s="143"/>
      <c r="J801" s="142">
        <f>ROUND(I801*H801,2)</f>
        <v>0</v>
      </c>
      <c r="K801" s="140" t="s">
        <v>267</v>
      </c>
      <c r="L801" s="32"/>
      <c r="M801" s="144" t="s">
        <v>1</v>
      </c>
      <c r="N801" s="145" t="s">
        <v>42</v>
      </c>
      <c r="P801" s="146">
        <f>O801*H801</f>
        <v>0</v>
      </c>
      <c r="Q801" s="146">
        <v>0</v>
      </c>
      <c r="R801" s="146">
        <f>Q801*H801</f>
        <v>0</v>
      </c>
      <c r="S801" s="146">
        <v>0</v>
      </c>
      <c r="T801" s="147">
        <f>S801*H801</f>
        <v>0</v>
      </c>
      <c r="AR801" s="148" t="s">
        <v>369</v>
      </c>
      <c r="AT801" s="148" t="s">
        <v>264</v>
      </c>
      <c r="AU801" s="148" t="s">
        <v>87</v>
      </c>
      <c r="AY801" s="17" t="s">
        <v>262</v>
      </c>
      <c r="BE801" s="149">
        <f>IF(N801="základní",J801,0)</f>
        <v>0</v>
      </c>
      <c r="BF801" s="149">
        <f>IF(N801="snížená",J801,0)</f>
        <v>0</v>
      </c>
      <c r="BG801" s="149">
        <f>IF(N801="zákl. přenesená",J801,0)</f>
        <v>0</v>
      </c>
      <c r="BH801" s="149">
        <f>IF(N801="sníž. přenesená",J801,0)</f>
        <v>0</v>
      </c>
      <c r="BI801" s="149">
        <f>IF(N801="nulová",J801,0)</f>
        <v>0</v>
      </c>
      <c r="BJ801" s="17" t="s">
        <v>85</v>
      </c>
      <c r="BK801" s="149">
        <f>ROUND(I801*H801,2)</f>
        <v>0</v>
      </c>
      <c r="BL801" s="17" t="s">
        <v>369</v>
      </c>
      <c r="BM801" s="148" t="s">
        <v>924</v>
      </c>
    </row>
    <row r="802" spans="2:63" s="11" customFormat="1" ht="22.9" customHeight="1">
      <c r="B802" s="126"/>
      <c r="D802" s="127" t="s">
        <v>76</v>
      </c>
      <c r="E802" s="136" t="s">
        <v>925</v>
      </c>
      <c r="F802" s="136" t="s">
        <v>926</v>
      </c>
      <c r="I802" s="129"/>
      <c r="J802" s="137">
        <f>BK802</f>
        <v>0</v>
      </c>
      <c r="L802" s="126"/>
      <c r="M802" s="131"/>
      <c r="P802" s="132">
        <f>SUM(P803:P964)</f>
        <v>0</v>
      </c>
      <c r="R802" s="132">
        <f>SUM(R803:R964)</f>
        <v>8.984757700000003</v>
      </c>
      <c r="T802" s="133">
        <f>SUM(T803:T964)</f>
        <v>0</v>
      </c>
      <c r="AR802" s="127" t="s">
        <v>87</v>
      </c>
      <c r="AT802" s="134" t="s">
        <v>76</v>
      </c>
      <c r="AU802" s="134" t="s">
        <v>85</v>
      </c>
      <c r="AY802" s="127" t="s">
        <v>262</v>
      </c>
      <c r="BK802" s="135">
        <f>SUM(BK803:BK964)</f>
        <v>0</v>
      </c>
    </row>
    <row r="803" spans="2:65" s="1" customFormat="1" ht="37.9" customHeight="1">
      <c r="B803" s="32"/>
      <c r="C803" s="138" t="s">
        <v>927</v>
      </c>
      <c r="D803" s="138" t="s">
        <v>264</v>
      </c>
      <c r="E803" s="139" t="s">
        <v>928</v>
      </c>
      <c r="F803" s="140" t="s">
        <v>929</v>
      </c>
      <c r="G803" s="141" t="s">
        <v>152</v>
      </c>
      <c r="H803" s="142">
        <v>1871.86</v>
      </c>
      <c r="I803" s="143"/>
      <c r="J803" s="142">
        <f>ROUND(I803*H803,2)</f>
        <v>0</v>
      </c>
      <c r="K803" s="140" t="s">
        <v>267</v>
      </c>
      <c r="L803" s="32"/>
      <c r="M803" s="144" t="s">
        <v>1</v>
      </c>
      <c r="N803" s="145" t="s">
        <v>42</v>
      </c>
      <c r="P803" s="146">
        <f>O803*H803</f>
        <v>0</v>
      </c>
      <c r="Q803" s="146">
        <v>0</v>
      </c>
      <c r="R803" s="146">
        <f>Q803*H803</f>
        <v>0</v>
      </c>
      <c r="S803" s="146">
        <v>0</v>
      </c>
      <c r="T803" s="147">
        <f>S803*H803</f>
        <v>0</v>
      </c>
      <c r="AR803" s="148" t="s">
        <v>369</v>
      </c>
      <c r="AT803" s="148" t="s">
        <v>264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369</v>
      </c>
      <c r="BM803" s="148" t="s">
        <v>930</v>
      </c>
    </row>
    <row r="804" spans="2:65" s="1" customFormat="1" ht="24.2" customHeight="1">
      <c r="B804" s="32"/>
      <c r="C804" s="178" t="s">
        <v>931</v>
      </c>
      <c r="D804" s="178" t="s">
        <v>300</v>
      </c>
      <c r="E804" s="179" t="s">
        <v>932</v>
      </c>
      <c r="F804" s="180" t="s">
        <v>933</v>
      </c>
      <c r="G804" s="181" t="s">
        <v>152</v>
      </c>
      <c r="H804" s="182">
        <v>824.81</v>
      </c>
      <c r="I804" s="183"/>
      <c r="J804" s="182">
        <f>ROUND(I804*H804,2)</f>
        <v>0</v>
      </c>
      <c r="K804" s="180" t="s">
        <v>267</v>
      </c>
      <c r="L804" s="184"/>
      <c r="M804" s="185" t="s">
        <v>1</v>
      </c>
      <c r="N804" s="186" t="s">
        <v>42</v>
      </c>
      <c r="P804" s="146">
        <f>O804*H804</f>
        <v>0</v>
      </c>
      <c r="Q804" s="146">
        <v>0.00105</v>
      </c>
      <c r="R804" s="146">
        <f>Q804*H804</f>
        <v>0.8660504999999998</v>
      </c>
      <c r="S804" s="146">
        <v>0</v>
      </c>
      <c r="T804" s="147">
        <f>S804*H804</f>
        <v>0</v>
      </c>
      <c r="AR804" s="148" t="s">
        <v>459</v>
      </c>
      <c r="AT804" s="148" t="s">
        <v>300</v>
      </c>
      <c r="AU804" s="148" t="s">
        <v>87</v>
      </c>
      <c r="AY804" s="17" t="s">
        <v>262</v>
      </c>
      <c r="BE804" s="149">
        <f>IF(N804="základní",J804,0)</f>
        <v>0</v>
      </c>
      <c r="BF804" s="149">
        <f>IF(N804="snížená",J804,0)</f>
        <v>0</v>
      </c>
      <c r="BG804" s="149">
        <f>IF(N804="zákl. přenesená",J804,0)</f>
        <v>0</v>
      </c>
      <c r="BH804" s="149">
        <f>IF(N804="sníž. přenesená",J804,0)</f>
        <v>0</v>
      </c>
      <c r="BI804" s="149">
        <f>IF(N804="nulová",J804,0)</f>
        <v>0</v>
      </c>
      <c r="BJ804" s="17" t="s">
        <v>85</v>
      </c>
      <c r="BK804" s="149">
        <f>ROUND(I804*H804,2)</f>
        <v>0</v>
      </c>
      <c r="BL804" s="17" t="s">
        <v>369</v>
      </c>
      <c r="BM804" s="148" t="s">
        <v>934</v>
      </c>
    </row>
    <row r="805" spans="2:51" s="12" customFormat="1" ht="11.25">
      <c r="B805" s="150"/>
      <c r="D805" s="151" t="s">
        <v>270</v>
      </c>
      <c r="E805" s="152" t="s">
        <v>1</v>
      </c>
      <c r="F805" s="153" t="s">
        <v>151</v>
      </c>
      <c r="H805" s="154">
        <v>242.62</v>
      </c>
      <c r="I805" s="155"/>
      <c r="L805" s="150"/>
      <c r="M805" s="156"/>
      <c r="T805" s="157"/>
      <c r="AT805" s="152" t="s">
        <v>270</v>
      </c>
      <c r="AU805" s="152" t="s">
        <v>87</v>
      </c>
      <c r="AV805" s="12" t="s">
        <v>87</v>
      </c>
      <c r="AW805" s="12" t="s">
        <v>32</v>
      </c>
      <c r="AX805" s="12" t="s">
        <v>77</v>
      </c>
      <c r="AY805" s="152" t="s">
        <v>262</v>
      </c>
    </row>
    <row r="806" spans="2:51" s="12" customFormat="1" ht="11.25">
      <c r="B806" s="150"/>
      <c r="D806" s="151" t="s">
        <v>270</v>
      </c>
      <c r="E806" s="152" t="s">
        <v>1</v>
      </c>
      <c r="F806" s="153" t="s">
        <v>157</v>
      </c>
      <c r="H806" s="154">
        <v>2.3</v>
      </c>
      <c r="I806" s="155"/>
      <c r="L806" s="150"/>
      <c r="M806" s="156"/>
      <c r="T806" s="157"/>
      <c r="AT806" s="152" t="s">
        <v>270</v>
      </c>
      <c r="AU806" s="152" t="s">
        <v>87</v>
      </c>
      <c r="AV806" s="12" t="s">
        <v>87</v>
      </c>
      <c r="AW806" s="12" t="s">
        <v>32</v>
      </c>
      <c r="AX806" s="12" t="s">
        <v>77</v>
      </c>
      <c r="AY806" s="152" t="s">
        <v>262</v>
      </c>
    </row>
    <row r="807" spans="2:51" s="15" customFormat="1" ht="11.25">
      <c r="B807" s="171"/>
      <c r="D807" s="151" t="s">
        <v>270</v>
      </c>
      <c r="E807" s="172" t="s">
        <v>1</v>
      </c>
      <c r="F807" s="173" t="s">
        <v>281</v>
      </c>
      <c r="H807" s="174">
        <v>244.92</v>
      </c>
      <c r="I807" s="175"/>
      <c r="L807" s="171"/>
      <c r="M807" s="176"/>
      <c r="T807" s="177"/>
      <c r="AT807" s="172" t="s">
        <v>270</v>
      </c>
      <c r="AU807" s="172" t="s">
        <v>87</v>
      </c>
      <c r="AV807" s="15" t="s">
        <v>103</v>
      </c>
      <c r="AW807" s="15" t="s">
        <v>32</v>
      </c>
      <c r="AX807" s="15" t="s">
        <v>77</v>
      </c>
      <c r="AY807" s="172" t="s">
        <v>262</v>
      </c>
    </row>
    <row r="808" spans="2:51" s="12" customFormat="1" ht="11.25">
      <c r="B808" s="150"/>
      <c r="D808" s="151" t="s">
        <v>270</v>
      </c>
      <c r="E808" s="152" t="s">
        <v>1</v>
      </c>
      <c r="F808" s="153" t="s">
        <v>160</v>
      </c>
      <c r="H808" s="154">
        <v>39.5</v>
      </c>
      <c r="I808" s="155"/>
      <c r="L808" s="150"/>
      <c r="M808" s="156"/>
      <c r="T808" s="157"/>
      <c r="AT808" s="152" t="s">
        <v>270</v>
      </c>
      <c r="AU808" s="152" t="s">
        <v>87</v>
      </c>
      <c r="AV808" s="12" t="s">
        <v>87</v>
      </c>
      <c r="AW808" s="12" t="s">
        <v>32</v>
      </c>
      <c r="AX808" s="12" t="s">
        <v>77</v>
      </c>
      <c r="AY808" s="152" t="s">
        <v>262</v>
      </c>
    </row>
    <row r="809" spans="2:51" s="12" customFormat="1" ht="11.25">
      <c r="B809" s="150"/>
      <c r="D809" s="151" t="s">
        <v>270</v>
      </c>
      <c r="E809" s="152" t="s">
        <v>1</v>
      </c>
      <c r="F809" s="153" t="s">
        <v>162</v>
      </c>
      <c r="H809" s="154">
        <v>113.4</v>
      </c>
      <c r="I809" s="155"/>
      <c r="L809" s="150"/>
      <c r="M809" s="156"/>
      <c r="T809" s="157"/>
      <c r="AT809" s="152" t="s">
        <v>270</v>
      </c>
      <c r="AU809" s="152" t="s">
        <v>87</v>
      </c>
      <c r="AV809" s="12" t="s">
        <v>87</v>
      </c>
      <c r="AW809" s="12" t="s">
        <v>32</v>
      </c>
      <c r="AX809" s="12" t="s">
        <v>77</v>
      </c>
      <c r="AY809" s="152" t="s">
        <v>262</v>
      </c>
    </row>
    <row r="810" spans="2:51" s="15" customFormat="1" ht="11.25">
      <c r="B810" s="171"/>
      <c r="D810" s="151" t="s">
        <v>270</v>
      </c>
      <c r="E810" s="172" t="s">
        <v>1</v>
      </c>
      <c r="F810" s="173" t="s">
        <v>281</v>
      </c>
      <c r="H810" s="174">
        <v>152.9</v>
      </c>
      <c r="I810" s="175"/>
      <c r="L810" s="171"/>
      <c r="M810" s="176"/>
      <c r="T810" s="177"/>
      <c r="AT810" s="172" t="s">
        <v>270</v>
      </c>
      <c r="AU810" s="172" t="s">
        <v>87</v>
      </c>
      <c r="AV810" s="15" t="s">
        <v>103</v>
      </c>
      <c r="AW810" s="15" t="s">
        <v>32</v>
      </c>
      <c r="AX810" s="15" t="s">
        <v>77</v>
      </c>
      <c r="AY810" s="172" t="s">
        <v>262</v>
      </c>
    </row>
    <row r="811" spans="2:51" s="12" customFormat="1" ht="11.25">
      <c r="B811" s="150"/>
      <c r="D811" s="151" t="s">
        <v>270</v>
      </c>
      <c r="E811" s="152" t="s">
        <v>1</v>
      </c>
      <c r="F811" s="153" t="s">
        <v>165</v>
      </c>
      <c r="H811" s="154">
        <v>216.08</v>
      </c>
      <c r="I811" s="155"/>
      <c r="L811" s="150"/>
      <c r="M811" s="156"/>
      <c r="T811" s="157"/>
      <c r="AT811" s="152" t="s">
        <v>270</v>
      </c>
      <c r="AU811" s="152" t="s">
        <v>87</v>
      </c>
      <c r="AV811" s="12" t="s">
        <v>87</v>
      </c>
      <c r="AW811" s="12" t="s">
        <v>32</v>
      </c>
      <c r="AX811" s="12" t="s">
        <v>77</v>
      </c>
      <c r="AY811" s="152" t="s">
        <v>262</v>
      </c>
    </row>
    <row r="812" spans="2:51" s="12" customFormat="1" ht="11.25">
      <c r="B812" s="150"/>
      <c r="D812" s="151" t="s">
        <v>270</v>
      </c>
      <c r="E812" s="152" t="s">
        <v>1</v>
      </c>
      <c r="F812" s="153" t="s">
        <v>168</v>
      </c>
      <c r="H812" s="154">
        <v>9.13</v>
      </c>
      <c r="I812" s="155"/>
      <c r="L812" s="150"/>
      <c r="M812" s="156"/>
      <c r="T812" s="157"/>
      <c r="AT812" s="152" t="s">
        <v>270</v>
      </c>
      <c r="AU812" s="152" t="s">
        <v>87</v>
      </c>
      <c r="AV812" s="12" t="s">
        <v>87</v>
      </c>
      <c r="AW812" s="12" t="s">
        <v>32</v>
      </c>
      <c r="AX812" s="12" t="s">
        <v>77</v>
      </c>
      <c r="AY812" s="152" t="s">
        <v>262</v>
      </c>
    </row>
    <row r="813" spans="2:51" s="12" customFormat="1" ht="11.25">
      <c r="B813" s="150"/>
      <c r="D813" s="151" t="s">
        <v>270</v>
      </c>
      <c r="E813" s="152" t="s">
        <v>1</v>
      </c>
      <c r="F813" s="153" t="s">
        <v>170</v>
      </c>
      <c r="H813" s="154">
        <v>10.7</v>
      </c>
      <c r="I813" s="155"/>
      <c r="L813" s="150"/>
      <c r="M813" s="156"/>
      <c r="T813" s="157"/>
      <c r="AT813" s="152" t="s">
        <v>270</v>
      </c>
      <c r="AU813" s="152" t="s">
        <v>87</v>
      </c>
      <c r="AV813" s="12" t="s">
        <v>87</v>
      </c>
      <c r="AW813" s="12" t="s">
        <v>32</v>
      </c>
      <c r="AX813" s="12" t="s">
        <v>77</v>
      </c>
      <c r="AY813" s="152" t="s">
        <v>262</v>
      </c>
    </row>
    <row r="814" spans="2:51" s="15" customFormat="1" ht="11.25">
      <c r="B814" s="171"/>
      <c r="D814" s="151" t="s">
        <v>270</v>
      </c>
      <c r="E814" s="172" t="s">
        <v>1</v>
      </c>
      <c r="F814" s="173" t="s">
        <v>281</v>
      </c>
      <c r="H814" s="174">
        <v>235.91</v>
      </c>
      <c r="I814" s="175"/>
      <c r="L814" s="171"/>
      <c r="M814" s="176"/>
      <c r="T814" s="177"/>
      <c r="AT814" s="172" t="s">
        <v>270</v>
      </c>
      <c r="AU814" s="172" t="s">
        <v>87</v>
      </c>
      <c r="AV814" s="15" t="s">
        <v>103</v>
      </c>
      <c r="AW814" s="15" t="s">
        <v>32</v>
      </c>
      <c r="AX814" s="15" t="s">
        <v>77</v>
      </c>
      <c r="AY814" s="172" t="s">
        <v>262</v>
      </c>
    </row>
    <row r="815" spans="2:51" s="12" customFormat="1" ht="11.25">
      <c r="B815" s="150"/>
      <c r="D815" s="151" t="s">
        <v>270</v>
      </c>
      <c r="E815" s="152" t="s">
        <v>1</v>
      </c>
      <c r="F815" s="153" t="s">
        <v>174</v>
      </c>
      <c r="H815" s="154">
        <v>141.2</v>
      </c>
      <c r="I815" s="155"/>
      <c r="L815" s="150"/>
      <c r="M815" s="156"/>
      <c r="T815" s="157"/>
      <c r="AT815" s="152" t="s">
        <v>270</v>
      </c>
      <c r="AU815" s="152" t="s">
        <v>87</v>
      </c>
      <c r="AV815" s="12" t="s">
        <v>87</v>
      </c>
      <c r="AW815" s="12" t="s">
        <v>32</v>
      </c>
      <c r="AX815" s="12" t="s">
        <v>77</v>
      </c>
      <c r="AY815" s="152" t="s">
        <v>262</v>
      </c>
    </row>
    <row r="816" spans="2:51" s="15" customFormat="1" ht="11.25">
      <c r="B816" s="171"/>
      <c r="D816" s="151" t="s">
        <v>270</v>
      </c>
      <c r="E816" s="172" t="s">
        <v>1</v>
      </c>
      <c r="F816" s="173" t="s">
        <v>281</v>
      </c>
      <c r="H816" s="174">
        <v>141.2</v>
      </c>
      <c r="I816" s="175"/>
      <c r="L816" s="171"/>
      <c r="M816" s="176"/>
      <c r="T816" s="177"/>
      <c r="AT816" s="172" t="s">
        <v>270</v>
      </c>
      <c r="AU816" s="172" t="s">
        <v>87</v>
      </c>
      <c r="AV816" s="15" t="s">
        <v>103</v>
      </c>
      <c r="AW816" s="15" t="s">
        <v>32</v>
      </c>
      <c r="AX816" s="15" t="s">
        <v>77</v>
      </c>
      <c r="AY816" s="172" t="s">
        <v>262</v>
      </c>
    </row>
    <row r="817" spans="2:51" s="12" customFormat="1" ht="11.25">
      <c r="B817" s="150"/>
      <c r="D817" s="151" t="s">
        <v>270</v>
      </c>
      <c r="E817" s="152" t="s">
        <v>1</v>
      </c>
      <c r="F817" s="153" t="s">
        <v>190</v>
      </c>
      <c r="H817" s="154">
        <v>10.6</v>
      </c>
      <c r="I817" s="155"/>
      <c r="L817" s="150"/>
      <c r="M817" s="156"/>
      <c r="T817" s="157"/>
      <c r="AT817" s="152" t="s">
        <v>270</v>
      </c>
      <c r="AU817" s="152" t="s">
        <v>87</v>
      </c>
      <c r="AV817" s="12" t="s">
        <v>87</v>
      </c>
      <c r="AW817" s="12" t="s">
        <v>32</v>
      </c>
      <c r="AX817" s="12" t="s">
        <v>77</v>
      </c>
      <c r="AY817" s="152" t="s">
        <v>262</v>
      </c>
    </row>
    <row r="818" spans="2:51" s="15" customFormat="1" ht="11.25">
      <c r="B818" s="171"/>
      <c r="D818" s="151" t="s">
        <v>270</v>
      </c>
      <c r="E818" s="172" t="s">
        <v>1</v>
      </c>
      <c r="F818" s="173" t="s">
        <v>281</v>
      </c>
      <c r="H818" s="174">
        <v>10.6</v>
      </c>
      <c r="I818" s="175"/>
      <c r="L818" s="171"/>
      <c r="M818" s="176"/>
      <c r="T818" s="177"/>
      <c r="AT818" s="172" t="s">
        <v>270</v>
      </c>
      <c r="AU818" s="172" t="s">
        <v>87</v>
      </c>
      <c r="AV818" s="15" t="s">
        <v>103</v>
      </c>
      <c r="AW818" s="15" t="s">
        <v>32</v>
      </c>
      <c r="AX818" s="15" t="s">
        <v>77</v>
      </c>
      <c r="AY818" s="172" t="s">
        <v>262</v>
      </c>
    </row>
    <row r="819" spans="2:51" s="13" customFormat="1" ht="11.25">
      <c r="B819" s="158"/>
      <c r="D819" s="151" t="s">
        <v>270</v>
      </c>
      <c r="E819" s="159" t="s">
        <v>1</v>
      </c>
      <c r="F819" s="160" t="s">
        <v>273</v>
      </c>
      <c r="H819" s="161">
        <v>785.53</v>
      </c>
      <c r="I819" s="162"/>
      <c r="L819" s="158"/>
      <c r="M819" s="163"/>
      <c r="T819" s="164"/>
      <c r="AT819" s="159" t="s">
        <v>270</v>
      </c>
      <c r="AU819" s="159" t="s">
        <v>87</v>
      </c>
      <c r="AV819" s="13" t="s">
        <v>268</v>
      </c>
      <c r="AW819" s="13" t="s">
        <v>32</v>
      </c>
      <c r="AX819" s="13" t="s">
        <v>85</v>
      </c>
      <c r="AY819" s="159" t="s">
        <v>262</v>
      </c>
    </row>
    <row r="820" spans="2:51" s="12" customFormat="1" ht="11.25">
      <c r="B820" s="150"/>
      <c r="D820" s="151" t="s">
        <v>270</v>
      </c>
      <c r="F820" s="153" t="s">
        <v>935</v>
      </c>
      <c r="H820" s="154">
        <v>824.81</v>
      </c>
      <c r="I820" s="155"/>
      <c r="L820" s="150"/>
      <c r="M820" s="156"/>
      <c r="T820" s="157"/>
      <c r="AT820" s="152" t="s">
        <v>270</v>
      </c>
      <c r="AU820" s="152" t="s">
        <v>87</v>
      </c>
      <c r="AV820" s="12" t="s">
        <v>87</v>
      </c>
      <c r="AW820" s="12" t="s">
        <v>4</v>
      </c>
      <c r="AX820" s="12" t="s">
        <v>85</v>
      </c>
      <c r="AY820" s="152" t="s">
        <v>262</v>
      </c>
    </row>
    <row r="821" spans="2:65" s="1" customFormat="1" ht="24.2" customHeight="1">
      <c r="B821" s="32"/>
      <c r="C821" s="178" t="s">
        <v>936</v>
      </c>
      <c r="D821" s="178" t="s">
        <v>300</v>
      </c>
      <c r="E821" s="179" t="s">
        <v>937</v>
      </c>
      <c r="F821" s="180" t="s">
        <v>938</v>
      </c>
      <c r="G821" s="181" t="s">
        <v>152</v>
      </c>
      <c r="H821" s="182">
        <v>140.49</v>
      </c>
      <c r="I821" s="183"/>
      <c r="J821" s="182">
        <f>ROUND(I821*H821,2)</f>
        <v>0</v>
      </c>
      <c r="K821" s="180" t="s">
        <v>267</v>
      </c>
      <c r="L821" s="184"/>
      <c r="M821" s="185" t="s">
        <v>1</v>
      </c>
      <c r="N821" s="186" t="s">
        <v>42</v>
      </c>
      <c r="P821" s="146">
        <f>O821*H821</f>
        <v>0</v>
      </c>
      <c r="Q821" s="146">
        <v>0.0056</v>
      </c>
      <c r="R821" s="146">
        <f>Q821*H821</f>
        <v>0.786744</v>
      </c>
      <c r="S821" s="146">
        <v>0</v>
      </c>
      <c r="T821" s="147">
        <f>S821*H821</f>
        <v>0</v>
      </c>
      <c r="AR821" s="148" t="s">
        <v>459</v>
      </c>
      <c r="AT821" s="148" t="s">
        <v>300</v>
      </c>
      <c r="AU821" s="148" t="s">
        <v>87</v>
      </c>
      <c r="AY821" s="17" t="s">
        <v>262</v>
      </c>
      <c r="BE821" s="149">
        <f>IF(N821="základní",J821,0)</f>
        <v>0</v>
      </c>
      <c r="BF821" s="149">
        <f>IF(N821="snížená",J821,0)</f>
        <v>0</v>
      </c>
      <c r="BG821" s="149">
        <f>IF(N821="zákl. přenesená",J821,0)</f>
        <v>0</v>
      </c>
      <c r="BH821" s="149">
        <f>IF(N821="sníž. přenesená",J821,0)</f>
        <v>0</v>
      </c>
      <c r="BI821" s="149">
        <f>IF(N821="nulová",J821,0)</f>
        <v>0</v>
      </c>
      <c r="BJ821" s="17" t="s">
        <v>85</v>
      </c>
      <c r="BK821" s="149">
        <f>ROUND(I821*H821,2)</f>
        <v>0</v>
      </c>
      <c r="BL821" s="17" t="s">
        <v>369</v>
      </c>
      <c r="BM821" s="148" t="s">
        <v>939</v>
      </c>
    </row>
    <row r="822" spans="2:51" s="12" customFormat="1" ht="11.25">
      <c r="B822" s="150"/>
      <c r="D822" s="151" t="s">
        <v>270</v>
      </c>
      <c r="E822" s="152" t="s">
        <v>1</v>
      </c>
      <c r="F822" s="153" t="s">
        <v>180</v>
      </c>
      <c r="H822" s="154">
        <v>133.8</v>
      </c>
      <c r="I822" s="155"/>
      <c r="L822" s="150"/>
      <c r="M822" s="156"/>
      <c r="T822" s="157"/>
      <c r="AT822" s="152" t="s">
        <v>270</v>
      </c>
      <c r="AU822" s="152" t="s">
        <v>87</v>
      </c>
      <c r="AV822" s="12" t="s">
        <v>87</v>
      </c>
      <c r="AW822" s="12" t="s">
        <v>32</v>
      </c>
      <c r="AX822" s="12" t="s">
        <v>77</v>
      </c>
      <c r="AY822" s="152" t="s">
        <v>262</v>
      </c>
    </row>
    <row r="823" spans="2:51" s="15" customFormat="1" ht="11.25">
      <c r="B823" s="171"/>
      <c r="D823" s="151" t="s">
        <v>270</v>
      </c>
      <c r="E823" s="172" t="s">
        <v>1</v>
      </c>
      <c r="F823" s="173" t="s">
        <v>281</v>
      </c>
      <c r="H823" s="174">
        <v>133.8</v>
      </c>
      <c r="I823" s="175"/>
      <c r="L823" s="171"/>
      <c r="M823" s="176"/>
      <c r="T823" s="177"/>
      <c r="AT823" s="172" t="s">
        <v>270</v>
      </c>
      <c r="AU823" s="172" t="s">
        <v>87</v>
      </c>
      <c r="AV823" s="15" t="s">
        <v>103</v>
      </c>
      <c r="AW823" s="15" t="s">
        <v>32</v>
      </c>
      <c r="AX823" s="15" t="s">
        <v>77</v>
      </c>
      <c r="AY823" s="172" t="s">
        <v>262</v>
      </c>
    </row>
    <row r="824" spans="2:51" s="13" customFormat="1" ht="11.25">
      <c r="B824" s="158"/>
      <c r="D824" s="151" t="s">
        <v>270</v>
      </c>
      <c r="E824" s="159" t="s">
        <v>1</v>
      </c>
      <c r="F824" s="160" t="s">
        <v>273</v>
      </c>
      <c r="H824" s="161">
        <v>133.8</v>
      </c>
      <c r="I824" s="162"/>
      <c r="L824" s="158"/>
      <c r="M824" s="163"/>
      <c r="T824" s="164"/>
      <c r="AT824" s="159" t="s">
        <v>270</v>
      </c>
      <c r="AU824" s="159" t="s">
        <v>87</v>
      </c>
      <c r="AV824" s="13" t="s">
        <v>268</v>
      </c>
      <c r="AW824" s="13" t="s">
        <v>32</v>
      </c>
      <c r="AX824" s="13" t="s">
        <v>85</v>
      </c>
      <c r="AY824" s="159" t="s">
        <v>262</v>
      </c>
    </row>
    <row r="825" spans="2:51" s="12" customFormat="1" ht="11.25">
      <c r="B825" s="150"/>
      <c r="D825" s="151" t="s">
        <v>270</v>
      </c>
      <c r="F825" s="153" t="s">
        <v>940</v>
      </c>
      <c r="H825" s="154">
        <v>140.49</v>
      </c>
      <c r="I825" s="155"/>
      <c r="L825" s="150"/>
      <c r="M825" s="156"/>
      <c r="T825" s="157"/>
      <c r="AT825" s="152" t="s">
        <v>270</v>
      </c>
      <c r="AU825" s="152" t="s">
        <v>87</v>
      </c>
      <c r="AV825" s="12" t="s">
        <v>87</v>
      </c>
      <c r="AW825" s="12" t="s">
        <v>4</v>
      </c>
      <c r="AX825" s="12" t="s">
        <v>85</v>
      </c>
      <c r="AY825" s="152" t="s">
        <v>262</v>
      </c>
    </row>
    <row r="826" spans="2:65" s="1" customFormat="1" ht="24.2" customHeight="1">
      <c r="B826" s="32"/>
      <c r="C826" s="178" t="s">
        <v>941</v>
      </c>
      <c r="D826" s="178" t="s">
        <v>300</v>
      </c>
      <c r="E826" s="179" t="s">
        <v>942</v>
      </c>
      <c r="F826" s="180" t="s">
        <v>943</v>
      </c>
      <c r="G826" s="181" t="s">
        <v>152</v>
      </c>
      <c r="H826" s="182">
        <v>160.55</v>
      </c>
      <c r="I826" s="183"/>
      <c r="J826" s="182">
        <f>ROUND(I826*H826,2)</f>
        <v>0</v>
      </c>
      <c r="K826" s="180" t="s">
        <v>267</v>
      </c>
      <c r="L826" s="184"/>
      <c r="M826" s="185" t="s">
        <v>1</v>
      </c>
      <c r="N826" s="186" t="s">
        <v>42</v>
      </c>
      <c r="P826" s="146">
        <f>O826*H826</f>
        <v>0</v>
      </c>
      <c r="Q826" s="146">
        <v>0.007</v>
      </c>
      <c r="R826" s="146">
        <f>Q826*H826</f>
        <v>1.12385</v>
      </c>
      <c r="S826" s="146">
        <v>0</v>
      </c>
      <c r="T826" s="147">
        <f>S826*H826</f>
        <v>0</v>
      </c>
      <c r="AR826" s="148" t="s">
        <v>459</v>
      </c>
      <c r="AT826" s="148" t="s">
        <v>300</v>
      </c>
      <c r="AU826" s="148" t="s">
        <v>87</v>
      </c>
      <c r="AY826" s="17" t="s">
        <v>262</v>
      </c>
      <c r="BE826" s="149">
        <f>IF(N826="základní",J826,0)</f>
        <v>0</v>
      </c>
      <c r="BF826" s="149">
        <f>IF(N826="snížená",J826,0)</f>
        <v>0</v>
      </c>
      <c r="BG826" s="149">
        <f>IF(N826="zákl. přenesená",J826,0)</f>
        <v>0</v>
      </c>
      <c r="BH826" s="149">
        <f>IF(N826="sníž. přenesená",J826,0)</f>
        <v>0</v>
      </c>
      <c r="BI826" s="149">
        <f>IF(N826="nulová",J826,0)</f>
        <v>0</v>
      </c>
      <c r="BJ826" s="17" t="s">
        <v>85</v>
      </c>
      <c r="BK826" s="149">
        <f>ROUND(I826*H826,2)</f>
        <v>0</v>
      </c>
      <c r="BL826" s="17" t="s">
        <v>369</v>
      </c>
      <c r="BM826" s="148" t="s">
        <v>944</v>
      </c>
    </row>
    <row r="827" spans="2:51" s="12" customFormat="1" ht="11.25">
      <c r="B827" s="150"/>
      <c r="D827" s="151" t="s">
        <v>270</v>
      </c>
      <c r="E827" s="152" t="s">
        <v>1</v>
      </c>
      <c r="F827" s="153" t="s">
        <v>182</v>
      </c>
      <c r="H827" s="154">
        <v>104.2</v>
      </c>
      <c r="I827" s="155"/>
      <c r="L827" s="150"/>
      <c r="M827" s="156"/>
      <c r="T827" s="157"/>
      <c r="AT827" s="152" t="s">
        <v>270</v>
      </c>
      <c r="AU827" s="152" t="s">
        <v>87</v>
      </c>
      <c r="AV827" s="12" t="s">
        <v>87</v>
      </c>
      <c r="AW827" s="12" t="s">
        <v>32</v>
      </c>
      <c r="AX827" s="12" t="s">
        <v>77</v>
      </c>
      <c r="AY827" s="152" t="s">
        <v>262</v>
      </c>
    </row>
    <row r="828" spans="2:51" s="15" customFormat="1" ht="11.25">
      <c r="B828" s="171"/>
      <c r="D828" s="151" t="s">
        <v>270</v>
      </c>
      <c r="E828" s="172" t="s">
        <v>1</v>
      </c>
      <c r="F828" s="173" t="s">
        <v>281</v>
      </c>
      <c r="H828" s="174">
        <v>104.2</v>
      </c>
      <c r="I828" s="175"/>
      <c r="L828" s="171"/>
      <c r="M828" s="176"/>
      <c r="T828" s="177"/>
      <c r="AT828" s="172" t="s">
        <v>270</v>
      </c>
      <c r="AU828" s="172" t="s">
        <v>87</v>
      </c>
      <c r="AV828" s="15" t="s">
        <v>103</v>
      </c>
      <c r="AW828" s="15" t="s">
        <v>32</v>
      </c>
      <c r="AX828" s="15" t="s">
        <v>77</v>
      </c>
      <c r="AY828" s="172" t="s">
        <v>262</v>
      </c>
    </row>
    <row r="829" spans="2:51" s="12" customFormat="1" ht="11.25">
      <c r="B829" s="150"/>
      <c r="D829" s="151" t="s">
        <v>270</v>
      </c>
      <c r="E829" s="152" t="s">
        <v>1</v>
      </c>
      <c r="F829" s="153" t="s">
        <v>184</v>
      </c>
      <c r="H829" s="154">
        <v>12.37</v>
      </c>
      <c r="I829" s="155"/>
      <c r="L829" s="150"/>
      <c r="M829" s="156"/>
      <c r="T829" s="157"/>
      <c r="AT829" s="152" t="s">
        <v>270</v>
      </c>
      <c r="AU829" s="152" t="s">
        <v>87</v>
      </c>
      <c r="AV829" s="12" t="s">
        <v>87</v>
      </c>
      <c r="AW829" s="12" t="s">
        <v>32</v>
      </c>
      <c r="AX829" s="12" t="s">
        <v>77</v>
      </c>
      <c r="AY829" s="152" t="s">
        <v>262</v>
      </c>
    </row>
    <row r="830" spans="2:51" s="12" customFormat="1" ht="11.25">
      <c r="B830" s="150"/>
      <c r="D830" s="151" t="s">
        <v>270</v>
      </c>
      <c r="E830" s="152" t="s">
        <v>1</v>
      </c>
      <c r="F830" s="153" t="s">
        <v>186</v>
      </c>
      <c r="H830" s="154">
        <v>5.33</v>
      </c>
      <c r="I830" s="155"/>
      <c r="L830" s="150"/>
      <c r="M830" s="156"/>
      <c r="T830" s="157"/>
      <c r="AT830" s="152" t="s">
        <v>270</v>
      </c>
      <c r="AU830" s="152" t="s">
        <v>87</v>
      </c>
      <c r="AV830" s="12" t="s">
        <v>87</v>
      </c>
      <c r="AW830" s="12" t="s">
        <v>32</v>
      </c>
      <c r="AX830" s="12" t="s">
        <v>77</v>
      </c>
      <c r="AY830" s="152" t="s">
        <v>262</v>
      </c>
    </row>
    <row r="831" spans="2:51" s="12" customFormat="1" ht="11.25">
      <c r="B831" s="150"/>
      <c r="D831" s="151" t="s">
        <v>270</v>
      </c>
      <c r="E831" s="152" t="s">
        <v>1</v>
      </c>
      <c r="F831" s="153" t="s">
        <v>188</v>
      </c>
      <c r="H831" s="154">
        <v>31</v>
      </c>
      <c r="I831" s="155"/>
      <c r="L831" s="150"/>
      <c r="M831" s="156"/>
      <c r="T831" s="157"/>
      <c r="AT831" s="152" t="s">
        <v>270</v>
      </c>
      <c r="AU831" s="152" t="s">
        <v>87</v>
      </c>
      <c r="AV831" s="12" t="s">
        <v>87</v>
      </c>
      <c r="AW831" s="12" t="s">
        <v>32</v>
      </c>
      <c r="AX831" s="12" t="s">
        <v>77</v>
      </c>
      <c r="AY831" s="152" t="s">
        <v>262</v>
      </c>
    </row>
    <row r="832" spans="2:51" s="15" customFormat="1" ht="11.25">
      <c r="B832" s="171"/>
      <c r="D832" s="151" t="s">
        <v>270</v>
      </c>
      <c r="E832" s="172" t="s">
        <v>1</v>
      </c>
      <c r="F832" s="173" t="s">
        <v>281</v>
      </c>
      <c r="H832" s="174">
        <v>48.7</v>
      </c>
      <c r="I832" s="175"/>
      <c r="L832" s="171"/>
      <c r="M832" s="176"/>
      <c r="T832" s="177"/>
      <c r="AT832" s="172" t="s">
        <v>270</v>
      </c>
      <c r="AU832" s="172" t="s">
        <v>87</v>
      </c>
      <c r="AV832" s="15" t="s">
        <v>103</v>
      </c>
      <c r="AW832" s="15" t="s">
        <v>32</v>
      </c>
      <c r="AX832" s="15" t="s">
        <v>77</v>
      </c>
      <c r="AY832" s="172" t="s">
        <v>262</v>
      </c>
    </row>
    <row r="833" spans="2:51" s="13" customFormat="1" ht="11.25">
      <c r="B833" s="158"/>
      <c r="D833" s="151" t="s">
        <v>270</v>
      </c>
      <c r="E833" s="159" t="s">
        <v>1</v>
      </c>
      <c r="F833" s="160" t="s">
        <v>273</v>
      </c>
      <c r="H833" s="161">
        <v>152.9</v>
      </c>
      <c r="I833" s="162"/>
      <c r="L833" s="158"/>
      <c r="M833" s="163"/>
      <c r="T833" s="164"/>
      <c r="AT833" s="159" t="s">
        <v>270</v>
      </c>
      <c r="AU833" s="159" t="s">
        <v>87</v>
      </c>
      <c r="AV833" s="13" t="s">
        <v>268</v>
      </c>
      <c r="AW833" s="13" t="s">
        <v>32</v>
      </c>
      <c r="AX833" s="13" t="s">
        <v>85</v>
      </c>
      <c r="AY833" s="159" t="s">
        <v>262</v>
      </c>
    </row>
    <row r="834" spans="2:51" s="12" customFormat="1" ht="11.25">
      <c r="B834" s="150"/>
      <c r="D834" s="151" t="s">
        <v>270</v>
      </c>
      <c r="F834" s="153" t="s">
        <v>945</v>
      </c>
      <c r="H834" s="154">
        <v>160.55</v>
      </c>
      <c r="I834" s="155"/>
      <c r="L834" s="150"/>
      <c r="M834" s="156"/>
      <c r="T834" s="157"/>
      <c r="AT834" s="152" t="s">
        <v>270</v>
      </c>
      <c r="AU834" s="152" t="s">
        <v>87</v>
      </c>
      <c r="AV834" s="12" t="s">
        <v>87</v>
      </c>
      <c r="AW834" s="12" t="s">
        <v>4</v>
      </c>
      <c r="AX834" s="12" t="s">
        <v>85</v>
      </c>
      <c r="AY834" s="152" t="s">
        <v>262</v>
      </c>
    </row>
    <row r="835" spans="2:65" s="1" customFormat="1" ht="33" customHeight="1">
      <c r="B835" s="32"/>
      <c r="C835" s="178" t="s">
        <v>946</v>
      </c>
      <c r="D835" s="178" t="s">
        <v>300</v>
      </c>
      <c r="E835" s="179" t="s">
        <v>947</v>
      </c>
      <c r="F835" s="180" t="s">
        <v>948</v>
      </c>
      <c r="G835" s="181" t="s">
        <v>152</v>
      </c>
      <c r="H835" s="182">
        <v>824.81</v>
      </c>
      <c r="I835" s="183"/>
      <c r="J835" s="182">
        <f>ROUND(I835*H835,2)</f>
        <v>0</v>
      </c>
      <c r="K835" s="180" t="s">
        <v>1</v>
      </c>
      <c r="L835" s="184"/>
      <c r="M835" s="185" t="s">
        <v>1</v>
      </c>
      <c r="N835" s="186" t="s">
        <v>42</v>
      </c>
      <c r="P835" s="146">
        <f>O835*H835</f>
        <v>0</v>
      </c>
      <c r="Q835" s="146">
        <v>0.00296</v>
      </c>
      <c r="R835" s="146">
        <f>Q835*H835</f>
        <v>2.4414376</v>
      </c>
      <c r="S835" s="146">
        <v>0</v>
      </c>
      <c r="T835" s="147">
        <f>S835*H835</f>
        <v>0</v>
      </c>
      <c r="AR835" s="148" t="s">
        <v>459</v>
      </c>
      <c r="AT835" s="148" t="s">
        <v>300</v>
      </c>
      <c r="AU835" s="148" t="s">
        <v>87</v>
      </c>
      <c r="AY835" s="17" t="s">
        <v>262</v>
      </c>
      <c r="BE835" s="149">
        <f>IF(N835="základní",J835,0)</f>
        <v>0</v>
      </c>
      <c r="BF835" s="149">
        <f>IF(N835="snížená",J835,0)</f>
        <v>0</v>
      </c>
      <c r="BG835" s="149">
        <f>IF(N835="zákl. přenesená",J835,0)</f>
        <v>0</v>
      </c>
      <c r="BH835" s="149">
        <f>IF(N835="sníž. přenesená",J835,0)</f>
        <v>0</v>
      </c>
      <c r="BI835" s="149">
        <f>IF(N835="nulová",J835,0)</f>
        <v>0</v>
      </c>
      <c r="BJ835" s="17" t="s">
        <v>85</v>
      </c>
      <c r="BK835" s="149">
        <f>ROUND(I835*H835,2)</f>
        <v>0</v>
      </c>
      <c r="BL835" s="17" t="s">
        <v>369</v>
      </c>
      <c r="BM835" s="148" t="s">
        <v>949</v>
      </c>
    </row>
    <row r="836" spans="2:51" s="12" customFormat="1" ht="11.25">
      <c r="B836" s="150"/>
      <c r="D836" s="151" t="s">
        <v>270</v>
      </c>
      <c r="E836" s="152" t="s">
        <v>1</v>
      </c>
      <c r="F836" s="153" t="s">
        <v>151</v>
      </c>
      <c r="H836" s="154">
        <v>242.62</v>
      </c>
      <c r="I836" s="155"/>
      <c r="L836" s="150"/>
      <c r="M836" s="156"/>
      <c r="T836" s="157"/>
      <c r="AT836" s="152" t="s">
        <v>270</v>
      </c>
      <c r="AU836" s="152" t="s">
        <v>87</v>
      </c>
      <c r="AV836" s="12" t="s">
        <v>87</v>
      </c>
      <c r="AW836" s="12" t="s">
        <v>32</v>
      </c>
      <c r="AX836" s="12" t="s">
        <v>77</v>
      </c>
      <c r="AY836" s="152" t="s">
        <v>262</v>
      </c>
    </row>
    <row r="837" spans="2:51" s="12" customFormat="1" ht="11.25">
      <c r="B837" s="150"/>
      <c r="D837" s="151" t="s">
        <v>270</v>
      </c>
      <c r="E837" s="152" t="s">
        <v>1</v>
      </c>
      <c r="F837" s="153" t="s">
        <v>157</v>
      </c>
      <c r="H837" s="154">
        <v>2.3</v>
      </c>
      <c r="I837" s="155"/>
      <c r="L837" s="150"/>
      <c r="M837" s="156"/>
      <c r="T837" s="157"/>
      <c r="AT837" s="152" t="s">
        <v>270</v>
      </c>
      <c r="AU837" s="152" t="s">
        <v>87</v>
      </c>
      <c r="AV837" s="12" t="s">
        <v>87</v>
      </c>
      <c r="AW837" s="12" t="s">
        <v>32</v>
      </c>
      <c r="AX837" s="12" t="s">
        <v>77</v>
      </c>
      <c r="AY837" s="152" t="s">
        <v>262</v>
      </c>
    </row>
    <row r="838" spans="2:51" s="15" customFormat="1" ht="11.25">
      <c r="B838" s="171"/>
      <c r="D838" s="151" t="s">
        <v>270</v>
      </c>
      <c r="E838" s="172" t="s">
        <v>1</v>
      </c>
      <c r="F838" s="173" t="s">
        <v>281</v>
      </c>
      <c r="H838" s="174">
        <v>244.92</v>
      </c>
      <c r="I838" s="175"/>
      <c r="L838" s="171"/>
      <c r="M838" s="176"/>
      <c r="T838" s="177"/>
      <c r="AT838" s="172" t="s">
        <v>270</v>
      </c>
      <c r="AU838" s="172" t="s">
        <v>87</v>
      </c>
      <c r="AV838" s="15" t="s">
        <v>103</v>
      </c>
      <c r="AW838" s="15" t="s">
        <v>32</v>
      </c>
      <c r="AX838" s="15" t="s">
        <v>77</v>
      </c>
      <c r="AY838" s="172" t="s">
        <v>262</v>
      </c>
    </row>
    <row r="839" spans="2:51" s="12" customFormat="1" ht="11.25">
      <c r="B839" s="150"/>
      <c r="D839" s="151" t="s">
        <v>270</v>
      </c>
      <c r="E839" s="152" t="s">
        <v>1</v>
      </c>
      <c r="F839" s="153" t="s">
        <v>160</v>
      </c>
      <c r="H839" s="154">
        <v>39.5</v>
      </c>
      <c r="I839" s="155"/>
      <c r="L839" s="150"/>
      <c r="M839" s="156"/>
      <c r="T839" s="157"/>
      <c r="AT839" s="152" t="s">
        <v>270</v>
      </c>
      <c r="AU839" s="152" t="s">
        <v>87</v>
      </c>
      <c r="AV839" s="12" t="s">
        <v>87</v>
      </c>
      <c r="AW839" s="12" t="s">
        <v>32</v>
      </c>
      <c r="AX839" s="12" t="s">
        <v>77</v>
      </c>
      <c r="AY839" s="152" t="s">
        <v>262</v>
      </c>
    </row>
    <row r="840" spans="2:51" s="12" customFormat="1" ht="11.25">
      <c r="B840" s="150"/>
      <c r="D840" s="151" t="s">
        <v>270</v>
      </c>
      <c r="E840" s="152" t="s">
        <v>1</v>
      </c>
      <c r="F840" s="153" t="s">
        <v>162</v>
      </c>
      <c r="H840" s="154">
        <v>113.4</v>
      </c>
      <c r="I840" s="155"/>
      <c r="L840" s="150"/>
      <c r="M840" s="156"/>
      <c r="T840" s="157"/>
      <c r="AT840" s="152" t="s">
        <v>270</v>
      </c>
      <c r="AU840" s="152" t="s">
        <v>87</v>
      </c>
      <c r="AV840" s="12" t="s">
        <v>87</v>
      </c>
      <c r="AW840" s="12" t="s">
        <v>32</v>
      </c>
      <c r="AX840" s="12" t="s">
        <v>77</v>
      </c>
      <c r="AY840" s="152" t="s">
        <v>262</v>
      </c>
    </row>
    <row r="841" spans="2:51" s="15" customFormat="1" ht="11.25">
      <c r="B841" s="171"/>
      <c r="D841" s="151" t="s">
        <v>270</v>
      </c>
      <c r="E841" s="172" t="s">
        <v>1</v>
      </c>
      <c r="F841" s="173" t="s">
        <v>281</v>
      </c>
      <c r="H841" s="174">
        <v>152.9</v>
      </c>
      <c r="I841" s="175"/>
      <c r="L841" s="171"/>
      <c r="M841" s="176"/>
      <c r="T841" s="177"/>
      <c r="AT841" s="172" t="s">
        <v>270</v>
      </c>
      <c r="AU841" s="172" t="s">
        <v>87</v>
      </c>
      <c r="AV841" s="15" t="s">
        <v>103</v>
      </c>
      <c r="AW841" s="15" t="s">
        <v>32</v>
      </c>
      <c r="AX841" s="15" t="s">
        <v>77</v>
      </c>
      <c r="AY841" s="172" t="s">
        <v>262</v>
      </c>
    </row>
    <row r="842" spans="2:51" s="12" customFormat="1" ht="11.25">
      <c r="B842" s="150"/>
      <c r="D842" s="151" t="s">
        <v>270</v>
      </c>
      <c r="E842" s="152" t="s">
        <v>1</v>
      </c>
      <c r="F842" s="153" t="s">
        <v>165</v>
      </c>
      <c r="H842" s="154">
        <v>216.08</v>
      </c>
      <c r="I842" s="155"/>
      <c r="L842" s="150"/>
      <c r="M842" s="156"/>
      <c r="T842" s="157"/>
      <c r="AT842" s="152" t="s">
        <v>270</v>
      </c>
      <c r="AU842" s="152" t="s">
        <v>87</v>
      </c>
      <c r="AV842" s="12" t="s">
        <v>87</v>
      </c>
      <c r="AW842" s="12" t="s">
        <v>32</v>
      </c>
      <c r="AX842" s="12" t="s">
        <v>77</v>
      </c>
      <c r="AY842" s="152" t="s">
        <v>262</v>
      </c>
    </row>
    <row r="843" spans="2:51" s="12" customFormat="1" ht="11.25">
      <c r="B843" s="150"/>
      <c r="D843" s="151" t="s">
        <v>270</v>
      </c>
      <c r="E843" s="152" t="s">
        <v>1</v>
      </c>
      <c r="F843" s="153" t="s">
        <v>168</v>
      </c>
      <c r="H843" s="154">
        <v>9.13</v>
      </c>
      <c r="I843" s="155"/>
      <c r="L843" s="150"/>
      <c r="M843" s="156"/>
      <c r="T843" s="157"/>
      <c r="AT843" s="152" t="s">
        <v>270</v>
      </c>
      <c r="AU843" s="152" t="s">
        <v>87</v>
      </c>
      <c r="AV843" s="12" t="s">
        <v>87</v>
      </c>
      <c r="AW843" s="12" t="s">
        <v>32</v>
      </c>
      <c r="AX843" s="12" t="s">
        <v>77</v>
      </c>
      <c r="AY843" s="152" t="s">
        <v>262</v>
      </c>
    </row>
    <row r="844" spans="2:51" s="12" customFormat="1" ht="11.25">
      <c r="B844" s="150"/>
      <c r="D844" s="151" t="s">
        <v>270</v>
      </c>
      <c r="E844" s="152" t="s">
        <v>1</v>
      </c>
      <c r="F844" s="153" t="s">
        <v>170</v>
      </c>
      <c r="H844" s="154">
        <v>10.7</v>
      </c>
      <c r="I844" s="155"/>
      <c r="L844" s="150"/>
      <c r="M844" s="156"/>
      <c r="T844" s="157"/>
      <c r="AT844" s="152" t="s">
        <v>270</v>
      </c>
      <c r="AU844" s="152" t="s">
        <v>87</v>
      </c>
      <c r="AV844" s="12" t="s">
        <v>87</v>
      </c>
      <c r="AW844" s="12" t="s">
        <v>32</v>
      </c>
      <c r="AX844" s="12" t="s">
        <v>77</v>
      </c>
      <c r="AY844" s="152" t="s">
        <v>262</v>
      </c>
    </row>
    <row r="845" spans="2:51" s="15" customFormat="1" ht="11.25">
      <c r="B845" s="171"/>
      <c r="D845" s="151" t="s">
        <v>270</v>
      </c>
      <c r="E845" s="172" t="s">
        <v>1</v>
      </c>
      <c r="F845" s="173" t="s">
        <v>281</v>
      </c>
      <c r="H845" s="174">
        <v>235.91</v>
      </c>
      <c r="I845" s="175"/>
      <c r="L845" s="171"/>
      <c r="M845" s="176"/>
      <c r="T845" s="177"/>
      <c r="AT845" s="172" t="s">
        <v>270</v>
      </c>
      <c r="AU845" s="172" t="s">
        <v>87</v>
      </c>
      <c r="AV845" s="15" t="s">
        <v>103</v>
      </c>
      <c r="AW845" s="15" t="s">
        <v>32</v>
      </c>
      <c r="AX845" s="15" t="s">
        <v>77</v>
      </c>
      <c r="AY845" s="172" t="s">
        <v>262</v>
      </c>
    </row>
    <row r="846" spans="2:51" s="12" customFormat="1" ht="11.25">
      <c r="B846" s="150"/>
      <c r="D846" s="151" t="s">
        <v>270</v>
      </c>
      <c r="E846" s="152" t="s">
        <v>1</v>
      </c>
      <c r="F846" s="153" t="s">
        <v>174</v>
      </c>
      <c r="H846" s="154">
        <v>141.2</v>
      </c>
      <c r="I846" s="155"/>
      <c r="L846" s="150"/>
      <c r="M846" s="156"/>
      <c r="T846" s="157"/>
      <c r="AT846" s="152" t="s">
        <v>270</v>
      </c>
      <c r="AU846" s="152" t="s">
        <v>87</v>
      </c>
      <c r="AV846" s="12" t="s">
        <v>87</v>
      </c>
      <c r="AW846" s="12" t="s">
        <v>32</v>
      </c>
      <c r="AX846" s="12" t="s">
        <v>77</v>
      </c>
      <c r="AY846" s="152" t="s">
        <v>262</v>
      </c>
    </row>
    <row r="847" spans="2:51" s="15" customFormat="1" ht="11.25">
      <c r="B847" s="171"/>
      <c r="D847" s="151" t="s">
        <v>270</v>
      </c>
      <c r="E847" s="172" t="s">
        <v>1</v>
      </c>
      <c r="F847" s="173" t="s">
        <v>281</v>
      </c>
      <c r="H847" s="174">
        <v>141.2</v>
      </c>
      <c r="I847" s="175"/>
      <c r="L847" s="171"/>
      <c r="M847" s="176"/>
      <c r="T847" s="177"/>
      <c r="AT847" s="172" t="s">
        <v>270</v>
      </c>
      <c r="AU847" s="172" t="s">
        <v>87</v>
      </c>
      <c r="AV847" s="15" t="s">
        <v>103</v>
      </c>
      <c r="AW847" s="15" t="s">
        <v>32</v>
      </c>
      <c r="AX847" s="15" t="s">
        <v>77</v>
      </c>
      <c r="AY847" s="172" t="s">
        <v>262</v>
      </c>
    </row>
    <row r="848" spans="2:51" s="12" customFormat="1" ht="11.25">
      <c r="B848" s="150"/>
      <c r="D848" s="151" t="s">
        <v>270</v>
      </c>
      <c r="E848" s="152" t="s">
        <v>1</v>
      </c>
      <c r="F848" s="153" t="s">
        <v>190</v>
      </c>
      <c r="H848" s="154">
        <v>10.6</v>
      </c>
      <c r="I848" s="155"/>
      <c r="L848" s="150"/>
      <c r="M848" s="156"/>
      <c r="T848" s="157"/>
      <c r="AT848" s="152" t="s">
        <v>270</v>
      </c>
      <c r="AU848" s="152" t="s">
        <v>87</v>
      </c>
      <c r="AV848" s="12" t="s">
        <v>87</v>
      </c>
      <c r="AW848" s="12" t="s">
        <v>32</v>
      </c>
      <c r="AX848" s="12" t="s">
        <v>77</v>
      </c>
      <c r="AY848" s="152" t="s">
        <v>262</v>
      </c>
    </row>
    <row r="849" spans="2:51" s="15" customFormat="1" ht="11.25">
      <c r="B849" s="171"/>
      <c r="D849" s="151" t="s">
        <v>270</v>
      </c>
      <c r="E849" s="172" t="s">
        <v>1</v>
      </c>
      <c r="F849" s="173" t="s">
        <v>281</v>
      </c>
      <c r="H849" s="174">
        <v>10.6</v>
      </c>
      <c r="I849" s="175"/>
      <c r="L849" s="171"/>
      <c r="M849" s="176"/>
      <c r="T849" s="177"/>
      <c r="AT849" s="172" t="s">
        <v>270</v>
      </c>
      <c r="AU849" s="172" t="s">
        <v>87</v>
      </c>
      <c r="AV849" s="15" t="s">
        <v>103</v>
      </c>
      <c r="AW849" s="15" t="s">
        <v>32</v>
      </c>
      <c r="AX849" s="15" t="s">
        <v>77</v>
      </c>
      <c r="AY849" s="172" t="s">
        <v>262</v>
      </c>
    </row>
    <row r="850" spans="2:51" s="13" customFormat="1" ht="11.25">
      <c r="B850" s="158"/>
      <c r="D850" s="151" t="s">
        <v>270</v>
      </c>
      <c r="E850" s="159" t="s">
        <v>1</v>
      </c>
      <c r="F850" s="160" t="s">
        <v>273</v>
      </c>
      <c r="H850" s="161">
        <v>785.53</v>
      </c>
      <c r="I850" s="162"/>
      <c r="L850" s="158"/>
      <c r="M850" s="163"/>
      <c r="T850" s="164"/>
      <c r="AT850" s="159" t="s">
        <v>270</v>
      </c>
      <c r="AU850" s="159" t="s">
        <v>87</v>
      </c>
      <c r="AV850" s="13" t="s">
        <v>268</v>
      </c>
      <c r="AW850" s="13" t="s">
        <v>32</v>
      </c>
      <c r="AX850" s="13" t="s">
        <v>85</v>
      </c>
      <c r="AY850" s="159" t="s">
        <v>262</v>
      </c>
    </row>
    <row r="851" spans="2:51" s="12" customFormat="1" ht="11.25">
      <c r="B851" s="150"/>
      <c r="D851" s="151" t="s">
        <v>270</v>
      </c>
      <c r="F851" s="153" t="s">
        <v>935</v>
      </c>
      <c r="H851" s="154">
        <v>824.81</v>
      </c>
      <c r="I851" s="155"/>
      <c r="L851" s="150"/>
      <c r="M851" s="156"/>
      <c r="T851" s="157"/>
      <c r="AT851" s="152" t="s">
        <v>270</v>
      </c>
      <c r="AU851" s="152" t="s">
        <v>87</v>
      </c>
      <c r="AV851" s="12" t="s">
        <v>87</v>
      </c>
      <c r="AW851" s="12" t="s">
        <v>4</v>
      </c>
      <c r="AX851" s="12" t="s">
        <v>85</v>
      </c>
      <c r="AY851" s="152" t="s">
        <v>262</v>
      </c>
    </row>
    <row r="852" spans="2:65" s="1" customFormat="1" ht="24.2" customHeight="1">
      <c r="B852" s="32"/>
      <c r="C852" s="178" t="s">
        <v>950</v>
      </c>
      <c r="D852" s="178" t="s">
        <v>300</v>
      </c>
      <c r="E852" s="179" t="s">
        <v>951</v>
      </c>
      <c r="F852" s="180" t="s">
        <v>952</v>
      </c>
      <c r="G852" s="181" t="s">
        <v>152</v>
      </c>
      <c r="H852" s="182">
        <v>14.81</v>
      </c>
      <c r="I852" s="183"/>
      <c r="J852" s="182">
        <f>ROUND(I852*H852,2)</f>
        <v>0</v>
      </c>
      <c r="K852" s="180" t="s">
        <v>1</v>
      </c>
      <c r="L852" s="184"/>
      <c r="M852" s="185" t="s">
        <v>1</v>
      </c>
      <c r="N852" s="186" t="s">
        <v>42</v>
      </c>
      <c r="P852" s="146">
        <f>O852*H852</f>
        <v>0</v>
      </c>
      <c r="Q852" s="146">
        <v>0.00026</v>
      </c>
      <c r="R852" s="146">
        <f>Q852*H852</f>
        <v>0.0038505999999999996</v>
      </c>
      <c r="S852" s="146">
        <v>0</v>
      </c>
      <c r="T852" s="147">
        <f>S852*H852</f>
        <v>0</v>
      </c>
      <c r="AR852" s="148" t="s">
        <v>459</v>
      </c>
      <c r="AT852" s="148" t="s">
        <v>300</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369</v>
      </c>
      <c r="BM852" s="148" t="s">
        <v>953</v>
      </c>
    </row>
    <row r="853" spans="2:51" s="12" customFormat="1" ht="11.25">
      <c r="B853" s="150"/>
      <c r="D853" s="151" t="s">
        <v>270</v>
      </c>
      <c r="E853" s="152" t="s">
        <v>1</v>
      </c>
      <c r="F853" s="153" t="s">
        <v>178</v>
      </c>
      <c r="H853" s="154">
        <v>14.1</v>
      </c>
      <c r="I853" s="155"/>
      <c r="L853" s="150"/>
      <c r="M853" s="156"/>
      <c r="T853" s="157"/>
      <c r="AT853" s="152" t="s">
        <v>270</v>
      </c>
      <c r="AU853" s="152" t="s">
        <v>87</v>
      </c>
      <c r="AV853" s="12" t="s">
        <v>87</v>
      </c>
      <c r="AW853" s="12" t="s">
        <v>32</v>
      </c>
      <c r="AX853" s="12" t="s">
        <v>77</v>
      </c>
      <c r="AY853" s="152" t="s">
        <v>262</v>
      </c>
    </row>
    <row r="854" spans="2:51" s="13" customFormat="1" ht="11.25">
      <c r="B854" s="158"/>
      <c r="D854" s="151" t="s">
        <v>270</v>
      </c>
      <c r="E854" s="159" t="s">
        <v>1</v>
      </c>
      <c r="F854" s="160" t="s">
        <v>273</v>
      </c>
      <c r="H854" s="161">
        <v>14.1</v>
      </c>
      <c r="I854" s="162"/>
      <c r="L854" s="158"/>
      <c r="M854" s="163"/>
      <c r="T854" s="164"/>
      <c r="AT854" s="159" t="s">
        <v>270</v>
      </c>
      <c r="AU854" s="159" t="s">
        <v>87</v>
      </c>
      <c r="AV854" s="13" t="s">
        <v>268</v>
      </c>
      <c r="AW854" s="13" t="s">
        <v>32</v>
      </c>
      <c r="AX854" s="13" t="s">
        <v>85</v>
      </c>
      <c r="AY854" s="159" t="s">
        <v>262</v>
      </c>
    </row>
    <row r="855" spans="2:51" s="12" customFormat="1" ht="11.25">
      <c r="B855" s="150"/>
      <c r="D855" s="151" t="s">
        <v>270</v>
      </c>
      <c r="F855" s="153" t="s">
        <v>954</v>
      </c>
      <c r="H855" s="154">
        <v>14.81</v>
      </c>
      <c r="I855" s="155"/>
      <c r="L855" s="150"/>
      <c r="M855" s="156"/>
      <c r="T855" s="157"/>
      <c r="AT855" s="152" t="s">
        <v>270</v>
      </c>
      <c r="AU855" s="152" t="s">
        <v>87</v>
      </c>
      <c r="AV855" s="12" t="s">
        <v>87</v>
      </c>
      <c r="AW855" s="12" t="s">
        <v>4</v>
      </c>
      <c r="AX855" s="12" t="s">
        <v>85</v>
      </c>
      <c r="AY855" s="152" t="s">
        <v>262</v>
      </c>
    </row>
    <row r="856" spans="2:65" s="1" customFormat="1" ht="44.25" customHeight="1">
      <c r="B856" s="32"/>
      <c r="C856" s="138" t="s">
        <v>955</v>
      </c>
      <c r="D856" s="138" t="s">
        <v>264</v>
      </c>
      <c r="E856" s="139" t="s">
        <v>956</v>
      </c>
      <c r="F856" s="140" t="s">
        <v>957</v>
      </c>
      <c r="G856" s="141" t="s">
        <v>152</v>
      </c>
      <c r="H856" s="142">
        <v>121.6</v>
      </c>
      <c r="I856" s="143"/>
      <c r="J856" s="142">
        <f>ROUND(I856*H856,2)</f>
        <v>0</v>
      </c>
      <c r="K856" s="140" t="s">
        <v>267</v>
      </c>
      <c r="L856" s="32"/>
      <c r="M856" s="144" t="s">
        <v>1</v>
      </c>
      <c r="N856" s="145" t="s">
        <v>42</v>
      </c>
      <c r="P856" s="146">
        <f>O856*H856</f>
        <v>0</v>
      </c>
      <c r="Q856" s="146">
        <v>0.00204</v>
      </c>
      <c r="R856" s="146">
        <f>Q856*H856</f>
        <v>0.248064</v>
      </c>
      <c r="S856" s="146">
        <v>0</v>
      </c>
      <c r="T856" s="147">
        <f>S856*H856</f>
        <v>0</v>
      </c>
      <c r="AR856" s="148" t="s">
        <v>369</v>
      </c>
      <c r="AT856" s="148" t="s">
        <v>264</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369</v>
      </c>
      <c r="BM856" s="148" t="s">
        <v>958</v>
      </c>
    </row>
    <row r="857" spans="2:65" s="1" customFormat="1" ht="24.2" customHeight="1">
      <c r="B857" s="32"/>
      <c r="C857" s="178" t="s">
        <v>959</v>
      </c>
      <c r="D857" s="178" t="s">
        <v>300</v>
      </c>
      <c r="E857" s="179" t="s">
        <v>960</v>
      </c>
      <c r="F857" s="180" t="s">
        <v>961</v>
      </c>
      <c r="G857" s="181" t="s">
        <v>152</v>
      </c>
      <c r="H857" s="182">
        <v>45.99</v>
      </c>
      <c r="I857" s="183"/>
      <c r="J857" s="182">
        <f>ROUND(I857*H857,2)</f>
        <v>0</v>
      </c>
      <c r="K857" s="180" t="s">
        <v>267</v>
      </c>
      <c r="L857" s="184"/>
      <c r="M857" s="185" t="s">
        <v>1</v>
      </c>
      <c r="N857" s="186" t="s">
        <v>42</v>
      </c>
      <c r="P857" s="146">
        <f>O857*H857</f>
        <v>0</v>
      </c>
      <c r="Q857" s="146">
        <v>0.006</v>
      </c>
      <c r="R857" s="146">
        <f>Q857*H857</f>
        <v>0.27594</v>
      </c>
      <c r="S857" s="146">
        <v>0</v>
      </c>
      <c r="T857" s="147">
        <f>S857*H857</f>
        <v>0</v>
      </c>
      <c r="AR857" s="148" t="s">
        <v>459</v>
      </c>
      <c r="AT857" s="148" t="s">
        <v>300</v>
      </c>
      <c r="AU857" s="148" t="s">
        <v>87</v>
      </c>
      <c r="AY857" s="17" t="s">
        <v>262</v>
      </c>
      <c r="BE857" s="149">
        <f>IF(N857="základní",J857,0)</f>
        <v>0</v>
      </c>
      <c r="BF857" s="149">
        <f>IF(N857="snížená",J857,0)</f>
        <v>0</v>
      </c>
      <c r="BG857" s="149">
        <f>IF(N857="zákl. přenesená",J857,0)</f>
        <v>0</v>
      </c>
      <c r="BH857" s="149">
        <f>IF(N857="sníž. přenesená",J857,0)</f>
        <v>0</v>
      </c>
      <c r="BI857" s="149">
        <f>IF(N857="nulová",J857,0)</f>
        <v>0</v>
      </c>
      <c r="BJ857" s="17" t="s">
        <v>85</v>
      </c>
      <c r="BK857" s="149">
        <f>ROUND(I857*H857,2)</f>
        <v>0</v>
      </c>
      <c r="BL857" s="17" t="s">
        <v>369</v>
      </c>
      <c r="BM857" s="148" t="s">
        <v>962</v>
      </c>
    </row>
    <row r="858" spans="2:51" s="12" customFormat="1" ht="11.25">
      <c r="B858" s="150"/>
      <c r="D858" s="151" t="s">
        <v>270</v>
      </c>
      <c r="E858" s="152" t="s">
        <v>1</v>
      </c>
      <c r="F858" s="153" t="s">
        <v>806</v>
      </c>
      <c r="H858" s="154">
        <v>30.72</v>
      </c>
      <c r="I858" s="155"/>
      <c r="L858" s="150"/>
      <c r="M858" s="156"/>
      <c r="T858" s="157"/>
      <c r="AT858" s="152" t="s">
        <v>270</v>
      </c>
      <c r="AU858" s="152" t="s">
        <v>87</v>
      </c>
      <c r="AV858" s="12" t="s">
        <v>87</v>
      </c>
      <c r="AW858" s="12" t="s">
        <v>32</v>
      </c>
      <c r="AX858" s="12" t="s">
        <v>77</v>
      </c>
      <c r="AY858" s="152" t="s">
        <v>262</v>
      </c>
    </row>
    <row r="859" spans="2:51" s="12" customFormat="1" ht="11.25">
      <c r="B859" s="150"/>
      <c r="D859" s="151" t="s">
        <v>270</v>
      </c>
      <c r="E859" s="152" t="s">
        <v>1</v>
      </c>
      <c r="F859" s="153" t="s">
        <v>808</v>
      </c>
      <c r="H859" s="154">
        <v>13.08</v>
      </c>
      <c r="I859" s="155"/>
      <c r="L859" s="150"/>
      <c r="M859" s="156"/>
      <c r="T859" s="157"/>
      <c r="AT859" s="152" t="s">
        <v>270</v>
      </c>
      <c r="AU859" s="152" t="s">
        <v>87</v>
      </c>
      <c r="AV859" s="12" t="s">
        <v>87</v>
      </c>
      <c r="AW859" s="12" t="s">
        <v>32</v>
      </c>
      <c r="AX859" s="12" t="s">
        <v>77</v>
      </c>
      <c r="AY859" s="152" t="s">
        <v>262</v>
      </c>
    </row>
    <row r="860" spans="2:51" s="15" customFormat="1" ht="11.25">
      <c r="B860" s="171"/>
      <c r="D860" s="151" t="s">
        <v>270</v>
      </c>
      <c r="E860" s="172" t="s">
        <v>1</v>
      </c>
      <c r="F860" s="173" t="s">
        <v>281</v>
      </c>
      <c r="H860" s="174">
        <v>43.8</v>
      </c>
      <c r="I860" s="175"/>
      <c r="L860" s="171"/>
      <c r="M860" s="176"/>
      <c r="T860" s="177"/>
      <c r="AT860" s="172" t="s">
        <v>270</v>
      </c>
      <c r="AU860" s="172" t="s">
        <v>87</v>
      </c>
      <c r="AV860" s="15" t="s">
        <v>103</v>
      </c>
      <c r="AW860" s="15" t="s">
        <v>32</v>
      </c>
      <c r="AX860" s="15" t="s">
        <v>77</v>
      </c>
      <c r="AY860" s="172" t="s">
        <v>262</v>
      </c>
    </row>
    <row r="861" spans="2:51" s="13" customFormat="1" ht="11.25">
      <c r="B861" s="158"/>
      <c r="D861" s="151" t="s">
        <v>270</v>
      </c>
      <c r="E861" s="159" t="s">
        <v>1</v>
      </c>
      <c r="F861" s="160" t="s">
        <v>273</v>
      </c>
      <c r="H861" s="161">
        <v>43.8</v>
      </c>
      <c r="I861" s="162"/>
      <c r="L861" s="158"/>
      <c r="M861" s="163"/>
      <c r="T861" s="164"/>
      <c r="AT861" s="159" t="s">
        <v>270</v>
      </c>
      <c r="AU861" s="159" t="s">
        <v>87</v>
      </c>
      <c r="AV861" s="13" t="s">
        <v>268</v>
      </c>
      <c r="AW861" s="13" t="s">
        <v>32</v>
      </c>
      <c r="AX861" s="13" t="s">
        <v>85</v>
      </c>
      <c r="AY861" s="159" t="s">
        <v>262</v>
      </c>
    </row>
    <row r="862" spans="2:51" s="12" customFormat="1" ht="11.25">
      <c r="B862" s="150"/>
      <c r="D862" s="151" t="s">
        <v>270</v>
      </c>
      <c r="F862" s="153" t="s">
        <v>963</v>
      </c>
      <c r="H862" s="154">
        <v>45.99</v>
      </c>
      <c r="I862" s="155"/>
      <c r="L862" s="150"/>
      <c r="M862" s="156"/>
      <c r="T862" s="157"/>
      <c r="AT862" s="152" t="s">
        <v>270</v>
      </c>
      <c r="AU862" s="152" t="s">
        <v>87</v>
      </c>
      <c r="AV862" s="12" t="s">
        <v>87</v>
      </c>
      <c r="AW862" s="12" t="s">
        <v>4</v>
      </c>
      <c r="AX862" s="12" t="s">
        <v>85</v>
      </c>
      <c r="AY862" s="152" t="s">
        <v>262</v>
      </c>
    </row>
    <row r="863" spans="2:65" s="1" customFormat="1" ht="24.2" customHeight="1">
      <c r="B863" s="32"/>
      <c r="C863" s="178" t="s">
        <v>964</v>
      </c>
      <c r="D863" s="178" t="s">
        <v>300</v>
      </c>
      <c r="E863" s="179" t="s">
        <v>965</v>
      </c>
      <c r="F863" s="180" t="s">
        <v>966</v>
      </c>
      <c r="G863" s="181" t="s">
        <v>152</v>
      </c>
      <c r="H863" s="182">
        <v>45.99</v>
      </c>
      <c r="I863" s="183"/>
      <c r="J863" s="182">
        <f>ROUND(I863*H863,2)</f>
        <v>0</v>
      </c>
      <c r="K863" s="180" t="s">
        <v>267</v>
      </c>
      <c r="L863" s="184"/>
      <c r="M863" s="185" t="s">
        <v>1</v>
      </c>
      <c r="N863" s="186" t="s">
        <v>42</v>
      </c>
      <c r="P863" s="146">
        <f>O863*H863</f>
        <v>0</v>
      </c>
      <c r="Q863" s="146">
        <v>0.0015</v>
      </c>
      <c r="R863" s="146">
        <f>Q863*H863</f>
        <v>0.068985</v>
      </c>
      <c r="S863" s="146">
        <v>0</v>
      </c>
      <c r="T863" s="147">
        <f>S863*H863</f>
        <v>0</v>
      </c>
      <c r="AR863" s="148" t="s">
        <v>459</v>
      </c>
      <c r="AT863" s="148" t="s">
        <v>300</v>
      </c>
      <c r="AU863" s="148" t="s">
        <v>87</v>
      </c>
      <c r="AY863" s="17" t="s">
        <v>262</v>
      </c>
      <c r="BE863" s="149">
        <f>IF(N863="základní",J863,0)</f>
        <v>0</v>
      </c>
      <c r="BF863" s="149">
        <f>IF(N863="snížená",J863,0)</f>
        <v>0</v>
      </c>
      <c r="BG863" s="149">
        <f>IF(N863="zákl. přenesená",J863,0)</f>
        <v>0</v>
      </c>
      <c r="BH863" s="149">
        <f>IF(N863="sníž. přenesená",J863,0)</f>
        <v>0</v>
      </c>
      <c r="BI863" s="149">
        <f>IF(N863="nulová",J863,0)</f>
        <v>0</v>
      </c>
      <c r="BJ863" s="17" t="s">
        <v>85</v>
      </c>
      <c r="BK863" s="149">
        <f>ROUND(I863*H863,2)</f>
        <v>0</v>
      </c>
      <c r="BL863" s="17" t="s">
        <v>369</v>
      </c>
      <c r="BM863" s="148" t="s">
        <v>967</v>
      </c>
    </row>
    <row r="864" spans="2:51" s="12" customFormat="1" ht="11.25">
      <c r="B864" s="150"/>
      <c r="D864" s="151" t="s">
        <v>270</v>
      </c>
      <c r="E864" s="152" t="s">
        <v>1</v>
      </c>
      <c r="F864" s="153" t="s">
        <v>806</v>
      </c>
      <c r="H864" s="154">
        <v>30.72</v>
      </c>
      <c r="I864" s="155"/>
      <c r="L864" s="150"/>
      <c r="M864" s="156"/>
      <c r="T864" s="157"/>
      <c r="AT864" s="152" t="s">
        <v>270</v>
      </c>
      <c r="AU864" s="152" t="s">
        <v>87</v>
      </c>
      <c r="AV864" s="12" t="s">
        <v>87</v>
      </c>
      <c r="AW864" s="12" t="s">
        <v>32</v>
      </c>
      <c r="AX864" s="12" t="s">
        <v>77</v>
      </c>
      <c r="AY864" s="152" t="s">
        <v>262</v>
      </c>
    </row>
    <row r="865" spans="2:51" s="12" customFormat="1" ht="11.25">
      <c r="B865" s="150"/>
      <c r="D865" s="151" t="s">
        <v>270</v>
      </c>
      <c r="E865" s="152" t="s">
        <v>1</v>
      </c>
      <c r="F865" s="153" t="s">
        <v>808</v>
      </c>
      <c r="H865" s="154">
        <v>13.08</v>
      </c>
      <c r="I865" s="155"/>
      <c r="L865" s="150"/>
      <c r="M865" s="156"/>
      <c r="T865" s="157"/>
      <c r="AT865" s="152" t="s">
        <v>270</v>
      </c>
      <c r="AU865" s="152" t="s">
        <v>87</v>
      </c>
      <c r="AV865" s="12" t="s">
        <v>87</v>
      </c>
      <c r="AW865" s="12" t="s">
        <v>32</v>
      </c>
      <c r="AX865" s="12" t="s">
        <v>77</v>
      </c>
      <c r="AY865" s="152" t="s">
        <v>262</v>
      </c>
    </row>
    <row r="866" spans="2:51" s="15" customFormat="1" ht="11.25">
      <c r="B866" s="171"/>
      <c r="D866" s="151" t="s">
        <v>270</v>
      </c>
      <c r="E866" s="172" t="s">
        <v>1</v>
      </c>
      <c r="F866" s="173" t="s">
        <v>281</v>
      </c>
      <c r="H866" s="174">
        <v>43.8</v>
      </c>
      <c r="I866" s="175"/>
      <c r="L866" s="171"/>
      <c r="M866" s="176"/>
      <c r="T866" s="177"/>
      <c r="AT866" s="172" t="s">
        <v>270</v>
      </c>
      <c r="AU866" s="172" t="s">
        <v>87</v>
      </c>
      <c r="AV866" s="15" t="s">
        <v>103</v>
      </c>
      <c r="AW866" s="15" t="s">
        <v>32</v>
      </c>
      <c r="AX866" s="15" t="s">
        <v>77</v>
      </c>
      <c r="AY866" s="172" t="s">
        <v>262</v>
      </c>
    </row>
    <row r="867" spans="2:51" s="13" customFormat="1" ht="11.25">
      <c r="B867" s="158"/>
      <c r="D867" s="151" t="s">
        <v>270</v>
      </c>
      <c r="E867" s="159" t="s">
        <v>1</v>
      </c>
      <c r="F867" s="160" t="s">
        <v>273</v>
      </c>
      <c r="H867" s="161">
        <v>43.8</v>
      </c>
      <c r="I867" s="162"/>
      <c r="L867" s="158"/>
      <c r="M867" s="163"/>
      <c r="T867" s="164"/>
      <c r="AT867" s="159" t="s">
        <v>270</v>
      </c>
      <c r="AU867" s="159" t="s">
        <v>87</v>
      </c>
      <c r="AV867" s="13" t="s">
        <v>268</v>
      </c>
      <c r="AW867" s="13" t="s">
        <v>32</v>
      </c>
      <c r="AX867" s="13" t="s">
        <v>85</v>
      </c>
      <c r="AY867" s="159" t="s">
        <v>262</v>
      </c>
    </row>
    <row r="868" spans="2:51" s="12" customFormat="1" ht="11.25">
      <c r="B868" s="150"/>
      <c r="D868" s="151" t="s">
        <v>270</v>
      </c>
      <c r="F868" s="153" t="s">
        <v>963</v>
      </c>
      <c r="H868" s="154">
        <v>45.99</v>
      </c>
      <c r="I868" s="155"/>
      <c r="L868" s="150"/>
      <c r="M868" s="156"/>
      <c r="T868" s="157"/>
      <c r="AT868" s="152" t="s">
        <v>270</v>
      </c>
      <c r="AU868" s="152" t="s">
        <v>87</v>
      </c>
      <c r="AV868" s="12" t="s">
        <v>87</v>
      </c>
      <c r="AW868" s="12" t="s">
        <v>4</v>
      </c>
      <c r="AX868" s="12" t="s">
        <v>85</v>
      </c>
      <c r="AY868" s="152" t="s">
        <v>262</v>
      </c>
    </row>
    <row r="869" spans="2:65" s="1" customFormat="1" ht="24.2" customHeight="1">
      <c r="B869" s="32"/>
      <c r="C869" s="178" t="s">
        <v>968</v>
      </c>
      <c r="D869" s="178" t="s">
        <v>300</v>
      </c>
      <c r="E869" s="179" t="s">
        <v>969</v>
      </c>
      <c r="F869" s="180" t="s">
        <v>970</v>
      </c>
      <c r="G869" s="181" t="s">
        <v>152</v>
      </c>
      <c r="H869" s="182">
        <v>34.44</v>
      </c>
      <c r="I869" s="183"/>
      <c r="J869" s="182">
        <f>ROUND(I869*H869,2)</f>
        <v>0</v>
      </c>
      <c r="K869" s="180" t="s">
        <v>267</v>
      </c>
      <c r="L869" s="184"/>
      <c r="M869" s="185" t="s">
        <v>1</v>
      </c>
      <c r="N869" s="186" t="s">
        <v>42</v>
      </c>
      <c r="P869" s="146">
        <f>O869*H869</f>
        <v>0</v>
      </c>
      <c r="Q869" s="146">
        <v>0.0036</v>
      </c>
      <c r="R869" s="146">
        <f>Q869*H869</f>
        <v>0.12398399999999998</v>
      </c>
      <c r="S869" s="146">
        <v>0</v>
      </c>
      <c r="T869" s="147">
        <f>S869*H869</f>
        <v>0</v>
      </c>
      <c r="AR869" s="148" t="s">
        <v>459</v>
      </c>
      <c r="AT869" s="148" t="s">
        <v>300</v>
      </c>
      <c r="AU869" s="148" t="s">
        <v>87</v>
      </c>
      <c r="AY869" s="17" t="s">
        <v>262</v>
      </c>
      <c r="BE869" s="149">
        <f>IF(N869="základní",J869,0)</f>
        <v>0</v>
      </c>
      <c r="BF869" s="149">
        <f>IF(N869="snížená",J869,0)</f>
        <v>0</v>
      </c>
      <c r="BG869" s="149">
        <f>IF(N869="zákl. přenesená",J869,0)</f>
        <v>0</v>
      </c>
      <c r="BH869" s="149">
        <f>IF(N869="sníž. přenesená",J869,0)</f>
        <v>0</v>
      </c>
      <c r="BI869" s="149">
        <f>IF(N869="nulová",J869,0)</f>
        <v>0</v>
      </c>
      <c r="BJ869" s="17" t="s">
        <v>85</v>
      </c>
      <c r="BK869" s="149">
        <f>ROUND(I869*H869,2)</f>
        <v>0</v>
      </c>
      <c r="BL869" s="17" t="s">
        <v>369</v>
      </c>
      <c r="BM869" s="148" t="s">
        <v>971</v>
      </c>
    </row>
    <row r="870" spans="2:51" s="12" customFormat="1" ht="11.25">
      <c r="B870" s="150"/>
      <c r="D870" s="151" t="s">
        <v>270</v>
      </c>
      <c r="E870" s="152" t="s">
        <v>1</v>
      </c>
      <c r="F870" s="153" t="s">
        <v>972</v>
      </c>
      <c r="H870" s="154">
        <v>32.8</v>
      </c>
      <c r="I870" s="155"/>
      <c r="L870" s="150"/>
      <c r="M870" s="156"/>
      <c r="T870" s="157"/>
      <c r="AT870" s="152" t="s">
        <v>270</v>
      </c>
      <c r="AU870" s="152" t="s">
        <v>87</v>
      </c>
      <c r="AV870" s="12" t="s">
        <v>87</v>
      </c>
      <c r="AW870" s="12" t="s">
        <v>32</v>
      </c>
      <c r="AX870" s="12" t="s">
        <v>77</v>
      </c>
      <c r="AY870" s="152" t="s">
        <v>262</v>
      </c>
    </row>
    <row r="871" spans="2:51" s="13" customFormat="1" ht="11.25">
      <c r="B871" s="158"/>
      <c r="D871" s="151" t="s">
        <v>270</v>
      </c>
      <c r="E871" s="159" t="s">
        <v>1</v>
      </c>
      <c r="F871" s="160" t="s">
        <v>273</v>
      </c>
      <c r="H871" s="161">
        <v>32.8</v>
      </c>
      <c r="I871" s="162"/>
      <c r="L871" s="158"/>
      <c r="M871" s="163"/>
      <c r="T871" s="164"/>
      <c r="AT871" s="159" t="s">
        <v>270</v>
      </c>
      <c r="AU871" s="159" t="s">
        <v>87</v>
      </c>
      <c r="AV871" s="13" t="s">
        <v>268</v>
      </c>
      <c r="AW871" s="13" t="s">
        <v>32</v>
      </c>
      <c r="AX871" s="13" t="s">
        <v>85</v>
      </c>
      <c r="AY871" s="159" t="s">
        <v>262</v>
      </c>
    </row>
    <row r="872" spans="2:51" s="12" customFormat="1" ht="11.25">
      <c r="B872" s="150"/>
      <c r="D872" s="151" t="s">
        <v>270</v>
      </c>
      <c r="F872" s="153" t="s">
        <v>973</v>
      </c>
      <c r="H872" s="154">
        <v>34.44</v>
      </c>
      <c r="I872" s="155"/>
      <c r="L872" s="150"/>
      <c r="M872" s="156"/>
      <c r="T872" s="157"/>
      <c r="AT872" s="152" t="s">
        <v>270</v>
      </c>
      <c r="AU872" s="152" t="s">
        <v>87</v>
      </c>
      <c r="AV872" s="12" t="s">
        <v>87</v>
      </c>
      <c r="AW872" s="12" t="s">
        <v>4</v>
      </c>
      <c r="AX872" s="12" t="s">
        <v>85</v>
      </c>
      <c r="AY872" s="152" t="s">
        <v>262</v>
      </c>
    </row>
    <row r="873" spans="2:65" s="1" customFormat="1" ht="24.2" customHeight="1">
      <c r="B873" s="32"/>
      <c r="C873" s="178" t="s">
        <v>974</v>
      </c>
      <c r="D873" s="178" t="s">
        <v>300</v>
      </c>
      <c r="E873" s="179" t="s">
        <v>975</v>
      </c>
      <c r="F873" s="180" t="s">
        <v>976</v>
      </c>
      <c r="G873" s="181" t="s">
        <v>152</v>
      </c>
      <c r="H873" s="182">
        <v>1.26</v>
      </c>
      <c r="I873" s="183"/>
      <c r="J873" s="182">
        <f>ROUND(I873*H873,2)</f>
        <v>0</v>
      </c>
      <c r="K873" s="180" t="s">
        <v>267</v>
      </c>
      <c r="L873" s="184"/>
      <c r="M873" s="185" t="s">
        <v>1</v>
      </c>
      <c r="N873" s="186" t="s">
        <v>42</v>
      </c>
      <c r="P873" s="146">
        <f>O873*H873</f>
        <v>0</v>
      </c>
      <c r="Q873" s="146">
        <v>0.0036</v>
      </c>
      <c r="R873" s="146">
        <f>Q873*H873</f>
        <v>0.004536</v>
      </c>
      <c r="S873" s="146">
        <v>0</v>
      </c>
      <c r="T873" s="147">
        <f>S873*H873</f>
        <v>0</v>
      </c>
      <c r="AR873" s="148" t="s">
        <v>459</v>
      </c>
      <c r="AT873" s="148" t="s">
        <v>300</v>
      </c>
      <c r="AU873" s="148" t="s">
        <v>87</v>
      </c>
      <c r="AY873" s="17" t="s">
        <v>262</v>
      </c>
      <c r="BE873" s="149">
        <f>IF(N873="základní",J873,0)</f>
        <v>0</v>
      </c>
      <c r="BF873" s="149">
        <f>IF(N873="snížená",J873,0)</f>
        <v>0</v>
      </c>
      <c r="BG873" s="149">
        <f>IF(N873="zákl. přenesená",J873,0)</f>
        <v>0</v>
      </c>
      <c r="BH873" s="149">
        <f>IF(N873="sníž. přenesená",J873,0)</f>
        <v>0</v>
      </c>
      <c r="BI873" s="149">
        <f>IF(N873="nulová",J873,0)</f>
        <v>0</v>
      </c>
      <c r="BJ873" s="17" t="s">
        <v>85</v>
      </c>
      <c r="BK873" s="149">
        <f>ROUND(I873*H873,2)</f>
        <v>0</v>
      </c>
      <c r="BL873" s="17" t="s">
        <v>369</v>
      </c>
      <c r="BM873" s="148" t="s">
        <v>977</v>
      </c>
    </row>
    <row r="874" spans="2:51" s="12" customFormat="1" ht="11.25">
      <c r="B874" s="150"/>
      <c r="D874" s="151" t="s">
        <v>270</v>
      </c>
      <c r="E874" s="152" t="s">
        <v>1</v>
      </c>
      <c r="F874" s="153" t="s">
        <v>978</v>
      </c>
      <c r="H874" s="154">
        <v>1.2</v>
      </c>
      <c r="I874" s="155"/>
      <c r="L874" s="150"/>
      <c r="M874" s="156"/>
      <c r="T874" s="157"/>
      <c r="AT874" s="152" t="s">
        <v>270</v>
      </c>
      <c r="AU874" s="152" t="s">
        <v>87</v>
      </c>
      <c r="AV874" s="12" t="s">
        <v>87</v>
      </c>
      <c r="AW874" s="12" t="s">
        <v>32</v>
      </c>
      <c r="AX874" s="12" t="s">
        <v>77</v>
      </c>
      <c r="AY874" s="152" t="s">
        <v>262</v>
      </c>
    </row>
    <row r="875" spans="2:51" s="13" customFormat="1" ht="11.25">
      <c r="B875" s="158"/>
      <c r="D875" s="151" t="s">
        <v>270</v>
      </c>
      <c r="E875" s="159" t="s">
        <v>1</v>
      </c>
      <c r="F875" s="160" t="s">
        <v>273</v>
      </c>
      <c r="H875" s="161">
        <v>1.2</v>
      </c>
      <c r="I875" s="162"/>
      <c r="L875" s="158"/>
      <c r="M875" s="163"/>
      <c r="T875" s="164"/>
      <c r="AT875" s="159" t="s">
        <v>270</v>
      </c>
      <c r="AU875" s="159" t="s">
        <v>87</v>
      </c>
      <c r="AV875" s="13" t="s">
        <v>268</v>
      </c>
      <c r="AW875" s="13" t="s">
        <v>32</v>
      </c>
      <c r="AX875" s="13" t="s">
        <v>85</v>
      </c>
      <c r="AY875" s="159" t="s">
        <v>262</v>
      </c>
    </row>
    <row r="876" spans="2:51" s="12" customFormat="1" ht="11.25">
      <c r="B876" s="150"/>
      <c r="D876" s="151" t="s">
        <v>270</v>
      </c>
      <c r="F876" s="153" t="s">
        <v>979</v>
      </c>
      <c r="H876" s="154">
        <v>1.26</v>
      </c>
      <c r="I876" s="155"/>
      <c r="L876" s="150"/>
      <c r="M876" s="156"/>
      <c r="T876" s="157"/>
      <c r="AT876" s="152" t="s">
        <v>270</v>
      </c>
      <c r="AU876" s="152" t="s">
        <v>87</v>
      </c>
      <c r="AV876" s="12" t="s">
        <v>87</v>
      </c>
      <c r="AW876" s="12" t="s">
        <v>4</v>
      </c>
      <c r="AX876" s="12" t="s">
        <v>85</v>
      </c>
      <c r="AY876" s="152" t="s">
        <v>262</v>
      </c>
    </row>
    <row r="877" spans="2:65" s="1" customFormat="1" ht="44.25" customHeight="1">
      <c r="B877" s="32"/>
      <c r="C877" s="138" t="s">
        <v>980</v>
      </c>
      <c r="D877" s="138" t="s">
        <v>264</v>
      </c>
      <c r="E877" s="139" t="s">
        <v>981</v>
      </c>
      <c r="F877" s="140" t="s">
        <v>982</v>
      </c>
      <c r="G877" s="141" t="s">
        <v>152</v>
      </c>
      <c r="H877" s="142">
        <v>171.48</v>
      </c>
      <c r="I877" s="143"/>
      <c r="J877" s="142">
        <f>ROUND(I877*H877,2)</f>
        <v>0</v>
      </c>
      <c r="K877" s="140" t="s">
        <v>267</v>
      </c>
      <c r="L877" s="32"/>
      <c r="M877" s="144" t="s">
        <v>1</v>
      </c>
      <c r="N877" s="145" t="s">
        <v>42</v>
      </c>
      <c r="P877" s="146">
        <f>O877*H877</f>
        <v>0</v>
      </c>
      <c r="Q877" s="146">
        <v>0.00116</v>
      </c>
      <c r="R877" s="146">
        <f>Q877*H877</f>
        <v>0.19891679999999998</v>
      </c>
      <c r="S877" s="146">
        <v>0</v>
      </c>
      <c r="T877" s="147">
        <f>S877*H877</f>
        <v>0</v>
      </c>
      <c r="AR877" s="148" t="s">
        <v>369</v>
      </c>
      <c r="AT877" s="148" t="s">
        <v>264</v>
      </c>
      <c r="AU877" s="148" t="s">
        <v>87</v>
      </c>
      <c r="AY877" s="17" t="s">
        <v>262</v>
      </c>
      <c r="BE877" s="149">
        <f>IF(N877="základní",J877,0)</f>
        <v>0</v>
      </c>
      <c r="BF877" s="149">
        <f>IF(N877="snížená",J877,0)</f>
        <v>0</v>
      </c>
      <c r="BG877" s="149">
        <f>IF(N877="zákl. přenesená",J877,0)</f>
        <v>0</v>
      </c>
      <c r="BH877" s="149">
        <f>IF(N877="sníž. přenesená",J877,0)</f>
        <v>0</v>
      </c>
      <c r="BI877" s="149">
        <f>IF(N877="nulová",J877,0)</f>
        <v>0</v>
      </c>
      <c r="BJ877" s="17" t="s">
        <v>85</v>
      </c>
      <c r="BK877" s="149">
        <f>ROUND(I877*H877,2)</f>
        <v>0</v>
      </c>
      <c r="BL877" s="17" t="s">
        <v>369</v>
      </c>
      <c r="BM877" s="148" t="s">
        <v>983</v>
      </c>
    </row>
    <row r="878" spans="2:65" s="1" customFormat="1" ht="24.2" customHeight="1">
      <c r="B878" s="32"/>
      <c r="C878" s="178" t="s">
        <v>984</v>
      </c>
      <c r="D878" s="178" t="s">
        <v>300</v>
      </c>
      <c r="E878" s="179" t="s">
        <v>985</v>
      </c>
      <c r="F878" s="180" t="s">
        <v>986</v>
      </c>
      <c r="G878" s="181" t="s">
        <v>152</v>
      </c>
      <c r="H878" s="182">
        <v>180.05</v>
      </c>
      <c r="I878" s="183"/>
      <c r="J878" s="182">
        <f>ROUND(I878*H878,2)</f>
        <v>0</v>
      </c>
      <c r="K878" s="180" t="s">
        <v>267</v>
      </c>
      <c r="L878" s="184"/>
      <c r="M878" s="185" t="s">
        <v>1</v>
      </c>
      <c r="N878" s="186" t="s">
        <v>42</v>
      </c>
      <c r="P878" s="146">
        <f>O878*H878</f>
        <v>0</v>
      </c>
      <c r="Q878" s="146">
        <v>0.0042</v>
      </c>
      <c r="R878" s="146">
        <f>Q878*H878</f>
        <v>0.75621</v>
      </c>
      <c r="S878" s="146">
        <v>0</v>
      </c>
      <c r="T878" s="147">
        <f>S878*H878</f>
        <v>0</v>
      </c>
      <c r="AR878" s="148" t="s">
        <v>459</v>
      </c>
      <c r="AT878" s="148" t="s">
        <v>300</v>
      </c>
      <c r="AU878" s="148" t="s">
        <v>87</v>
      </c>
      <c r="AY878" s="17" t="s">
        <v>262</v>
      </c>
      <c r="BE878" s="149">
        <f>IF(N878="základní",J878,0)</f>
        <v>0</v>
      </c>
      <c r="BF878" s="149">
        <f>IF(N878="snížená",J878,0)</f>
        <v>0</v>
      </c>
      <c r="BG878" s="149">
        <f>IF(N878="zákl. přenesená",J878,0)</f>
        <v>0</v>
      </c>
      <c r="BH878" s="149">
        <f>IF(N878="sníž. přenesená",J878,0)</f>
        <v>0</v>
      </c>
      <c r="BI878" s="149">
        <f>IF(N878="nulová",J878,0)</f>
        <v>0</v>
      </c>
      <c r="BJ878" s="17" t="s">
        <v>85</v>
      </c>
      <c r="BK878" s="149">
        <f>ROUND(I878*H878,2)</f>
        <v>0</v>
      </c>
      <c r="BL878" s="17" t="s">
        <v>369</v>
      </c>
      <c r="BM878" s="148" t="s">
        <v>987</v>
      </c>
    </row>
    <row r="879" spans="2:51" s="12" customFormat="1" ht="11.25">
      <c r="B879" s="150"/>
      <c r="D879" s="151" t="s">
        <v>270</v>
      </c>
      <c r="E879" s="152" t="s">
        <v>1</v>
      </c>
      <c r="F879" s="153" t="s">
        <v>988</v>
      </c>
      <c r="H879" s="154">
        <v>171.48</v>
      </c>
      <c r="I879" s="155"/>
      <c r="L879" s="150"/>
      <c r="M879" s="156"/>
      <c r="T879" s="157"/>
      <c r="AT879" s="152" t="s">
        <v>270</v>
      </c>
      <c r="AU879" s="152" t="s">
        <v>87</v>
      </c>
      <c r="AV879" s="12" t="s">
        <v>87</v>
      </c>
      <c r="AW879" s="12" t="s">
        <v>32</v>
      </c>
      <c r="AX879" s="12" t="s">
        <v>77</v>
      </c>
      <c r="AY879" s="152" t="s">
        <v>262</v>
      </c>
    </row>
    <row r="880" spans="2:51" s="13" customFormat="1" ht="11.25">
      <c r="B880" s="158"/>
      <c r="D880" s="151" t="s">
        <v>270</v>
      </c>
      <c r="E880" s="159" t="s">
        <v>1</v>
      </c>
      <c r="F880" s="160" t="s">
        <v>273</v>
      </c>
      <c r="H880" s="161">
        <v>171.48</v>
      </c>
      <c r="I880" s="162"/>
      <c r="L880" s="158"/>
      <c r="M880" s="163"/>
      <c r="T880" s="164"/>
      <c r="AT880" s="159" t="s">
        <v>270</v>
      </c>
      <c r="AU880" s="159" t="s">
        <v>87</v>
      </c>
      <c r="AV880" s="13" t="s">
        <v>268</v>
      </c>
      <c r="AW880" s="13" t="s">
        <v>32</v>
      </c>
      <c r="AX880" s="13" t="s">
        <v>85</v>
      </c>
      <c r="AY880" s="159" t="s">
        <v>262</v>
      </c>
    </row>
    <row r="881" spans="2:51" s="12" customFormat="1" ht="11.25">
      <c r="B881" s="150"/>
      <c r="D881" s="151" t="s">
        <v>270</v>
      </c>
      <c r="F881" s="153" t="s">
        <v>989</v>
      </c>
      <c r="H881" s="154">
        <v>180.05</v>
      </c>
      <c r="I881" s="155"/>
      <c r="L881" s="150"/>
      <c r="M881" s="156"/>
      <c r="T881" s="157"/>
      <c r="AT881" s="152" t="s">
        <v>270</v>
      </c>
      <c r="AU881" s="152" t="s">
        <v>87</v>
      </c>
      <c r="AV881" s="12" t="s">
        <v>87</v>
      </c>
      <c r="AW881" s="12" t="s">
        <v>4</v>
      </c>
      <c r="AX881" s="12" t="s">
        <v>85</v>
      </c>
      <c r="AY881" s="152" t="s">
        <v>262</v>
      </c>
    </row>
    <row r="882" spans="2:65" s="1" customFormat="1" ht="24.2" customHeight="1">
      <c r="B882" s="32"/>
      <c r="C882" s="138" t="s">
        <v>990</v>
      </c>
      <c r="D882" s="138" t="s">
        <v>264</v>
      </c>
      <c r="E882" s="139" t="s">
        <v>991</v>
      </c>
      <c r="F882" s="140" t="s">
        <v>992</v>
      </c>
      <c r="G882" s="141" t="s">
        <v>416</v>
      </c>
      <c r="H882" s="142">
        <v>124.67</v>
      </c>
      <c r="I882" s="143"/>
      <c r="J882" s="142">
        <f>ROUND(I882*H882,2)</f>
        <v>0</v>
      </c>
      <c r="K882" s="140" t="s">
        <v>267</v>
      </c>
      <c r="L882" s="32"/>
      <c r="M882" s="144" t="s">
        <v>1</v>
      </c>
      <c r="N882" s="145" t="s">
        <v>42</v>
      </c>
      <c r="P882" s="146">
        <f>O882*H882</f>
        <v>0</v>
      </c>
      <c r="Q882" s="146">
        <v>0</v>
      </c>
      <c r="R882" s="146">
        <f>Q882*H882</f>
        <v>0</v>
      </c>
      <c r="S882" s="146">
        <v>0</v>
      </c>
      <c r="T882" s="147">
        <f>S882*H882</f>
        <v>0</v>
      </c>
      <c r="AR882" s="148" t="s">
        <v>369</v>
      </c>
      <c r="AT882" s="148" t="s">
        <v>264</v>
      </c>
      <c r="AU882" s="148" t="s">
        <v>87</v>
      </c>
      <c r="AY882" s="17" t="s">
        <v>262</v>
      </c>
      <c r="BE882" s="149">
        <f>IF(N882="základní",J882,0)</f>
        <v>0</v>
      </c>
      <c r="BF882" s="149">
        <f>IF(N882="snížená",J882,0)</f>
        <v>0</v>
      </c>
      <c r="BG882" s="149">
        <f>IF(N882="zákl. přenesená",J882,0)</f>
        <v>0</v>
      </c>
      <c r="BH882" s="149">
        <f>IF(N882="sníž. přenesená",J882,0)</f>
        <v>0</v>
      </c>
      <c r="BI882" s="149">
        <f>IF(N882="nulová",J882,0)</f>
        <v>0</v>
      </c>
      <c r="BJ882" s="17" t="s">
        <v>85</v>
      </c>
      <c r="BK882" s="149">
        <f>ROUND(I882*H882,2)</f>
        <v>0</v>
      </c>
      <c r="BL882" s="17" t="s">
        <v>369</v>
      </c>
      <c r="BM882" s="148" t="s">
        <v>993</v>
      </c>
    </row>
    <row r="883" spans="2:65" s="1" customFormat="1" ht="24.2" customHeight="1">
      <c r="B883" s="32"/>
      <c r="C883" s="178" t="s">
        <v>994</v>
      </c>
      <c r="D883" s="178" t="s">
        <v>300</v>
      </c>
      <c r="E883" s="179" t="s">
        <v>995</v>
      </c>
      <c r="F883" s="180" t="s">
        <v>996</v>
      </c>
      <c r="G883" s="181" t="s">
        <v>416</v>
      </c>
      <c r="H883" s="182">
        <v>130.9</v>
      </c>
      <c r="I883" s="183"/>
      <c r="J883" s="182">
        <f>ROUND(I883*H883,2)</f>
        <v>0</v>
      </c>
      <c r="K883" s="180" t="s">
        <v>267</v>
      </c>
      <c r="L883" s="184"/>
      <c r="M883" s="185" t="s">
        <v>1</v>
      </c>
      <c r="N883" s="186" t="s">
        <v>42</v>
      </c>
      <c r="P883" s="146">
        <f>O883*H883</f>
        <v>0</v>
      </c>
      <c r="Q883" s="146">
        <v>0.00038</v>
      </c>
      <c r="R883" s="146">
        <f>Q883*H883</f>
        <v>0.049742</v>
      </c>
      <c r="S883" s="146">
        <v>0</v>
      </c>
      <c r="T883" s="147">
        <f>S883*H883</f>
        <v>0</v>
      </c>
      <c r="AR883" s="148" t="s">
        <v>459</v>
      </c>
      <c r="AT883" s="148" t="s">
        <v>300</v>
      </c>
      <c r="AU883" s="148" t="s">
        <v>87</v>
      </c>
      <c r="AY883" s="17" t="s">
        <v>262</v>
      </c>
      <c r="BE883" s="149">
        <f>IF(N883="základní",J883,0)</f>
        <v>0</v>
      </c>
      <c r="BF883" s="149">
        <f>IF(N883="snížená",J883,0)</f>
        <v>0</v>
      </c>
      <c r="BG883" s="149">
        <f>IF(N883="zákl. přenesená",J883,0)</f>
        <v>0</v>
      </c>
      <c r="BH883" s="149">
        <f>IF(N883="sníž. přenesená",J883,0)</f>
        <v>0</v>
      </c>
      <c r="BI883" s="149">
        <f>IF(N883="nulová",J883,0)</f>
        <v>0</v>
      </c>
      <c r="BJ883" s="17" t="s">
        <v>85</v>
      </c>
      <c r="BK883" s="149">
        <f>ROUND(I883*H883,2)</f>
        <v>0</v>
      </c>
      <c r="BL883" s="17" t="s">
        <v>369</v>
      </c>
      <c r="BM883" s="148" t="s">
        <v>997</v>
      </c>
    </row>
    <row r="884" spans="2:51" s="14" customFormat="1" ht="11.25">
      <c r="B884" s="165"/>
      <c r="D884" s="151" t="s">
        <v>270</v>
      </c>
      <c r="E884" s="166" t="s">
        <v>1</v>
      </c>
      <c r="F884" s="167" t="s">
        <v>998</v>
      </c>
      <c r="H884" s="166" t="s">
        <v>1</v>
      </c>
      <c r="I884" s="168"/>
      <c r="L884" s="165"/>
      <c r="M884" s="169"/>
      <c r="T884" s="170"/>
      <c r="AT884" s="166" t="s">
        <v>270</v>
      </c>
      <c r="AU884" s="166" t="s">
        <v>87</v>
      </c>
      <c r="AV884" s="14" t="s">
        <v>85</v>
      </c>
      <c r="AW884" s="14" t="s">
        <v>32</v>
      </c>
      <c r="AX884" s="14" t="s">
        <v>77</v>
      </c>
      <c r="AY884" s="166" t="s">
        <v>262</v>
      </c>
    </row>
    <row r="885" spans="2:51" s="12" customFormat="1" ht="11.25">
      <c r="B885" s="150"/>
      <c r="D885" s="151" t="s">
        <v>270</v>
      </c>
      <c r="E885" s="152" t="s">
        <v>1</v>
      </c>
      <c r="F885" s="153" t="s">
        <v>999</v>
      </c>
      <c r="H885" s="154">
        <v>50.43</v>
      </c>
      <c r="I885" s="155"/>
      <c r="L885" s="150"/>
      <c r="M885" s="156"/>
      <c r="T885" s="157"/>
      <c r="AT885" s="152" t="s">
        <v>270</v>
      </c>
      <c r="AU885" s="152" t="s">
        <v>87</v>
      </c>
      <c r="AV885" s="12" t="s">
        <v>87</v>
      </c>
      <c r="AW885" s="12" t="s">
        <v>32</v>
      </c>
      <c r="AX885" s="12" t="s">
        <v>77</v>
      </c>
      <c r="AY885" s="152" t="s">
        <v>262</v>
      </c>
    </row>
    <row r="886" spans="2:51" s="12" customFormat="1" ht="11.25">
      <c r="B886" s="150"/>
      <c r="D886" s="151" t="s">
        <v>270</v>
      </c>
      <c r="E886" s="152" t="s">
        <v>1</v>
      </c>
      <c r="F886" s="153" t="s">
        <v>1000</v>
      </c>
      <c r="H886" s="154">
        <v>74.24</v>
      </c>
      <c r="I886" s="155"/>
      <c r="L886" s="150"/>
      <c r="M886" s="156"/>
      <c r="T886" s="157"/>
      <c r="AT886" s="152" t="s">
        <v>270</v>
      </c>
      <c r="AU886" s="152" t="s">
        <v>87</v>
      </c>
      <c r="AV886" s="12" t="s">
        <v>87</v>
      </c>
      <c r="AW886" s="12" t="s">
        <v>32</v>
      </c>
      <c r="AX886" s="12" t="s">
        <v>77</v>
      </c>
      <c r="AY886" s="152" t="s">
        <v>262</v>
      </c>
    </row>
    <row r="887" spans="2:51" s="13" customFormat="1" ht="11.25">
      <c r="B887" s="158"/>
      <c r="D887" s="151" t="s">
        <v>270</v>
      </c>
      <c r="E887" s="159" t="s">
        <v>1</v>
      </c>
      <c r="F887" s="160" t="s">
        <v>273</v>
      </c>
      <c r="H887" s="161">
        <v>124.67</v>
      </c>
      <c r="I887" s="162"/>
      <c r="L887" s="158"/>
      <c r="M887" s="163"/>
      <c r="T887" s="164"/>
      <c r="AT887" s="159" t="s">
        <v>270</v>
      </c>
      <c r="AU887" s="159" t="s">
        <v>87</v>
      </c>
      <c r="AV887" s="13" t="s">
        <v>268</v>
      </c>
      <c r="AW887" s="13" t="s">
        <v>32</v>
      </c>
      <c r="AX887" s="13" t="s">
        <v>85</v>
      </c>
      <c r="AY887" s="159" t="s">
        <v>262</v>
      </c>
    </row>
    <row r="888" spans="2:51" s="12" customFormat="1" ht="11.25">
      <c r="B888" s="150"/>
      <c r="D888" s="151" t="s">
        <v>270</v>
      </c>
      <c r="F888" s="153" t="s">
        <v>1001</v>
      </c>
      <c r="H888" s="154">
        <v>130.9</v>
      </c>
      <c r="I888" s="155"/>
      <c r="L888" s="150"/>
      <c r="M888" s="156"/>
      <c r="T888" s="157"/>
      <c r="AT888" s="152" t="s">
        <v>270</v>
      </c>
      <c r="AU888" s="152" t="s">
        <v>87</v>
      </c>
      <c r="AV888" s="12" t="s">
        <v>87</v>
      </c>
      <c r="AW888" s="12" t="s">
        <v>4</v>
      </c>
      <c r="AX888" s="12" t="s">
        <v>85</v>
      </c>
      <c r="AY888" s="152" t="s">
        <v>262</v>
      </c>
    </row>
    <row r="889" spans="2:65" s="1" customFormat="1" ht="24.2" customHeight="1">
      <c r="B889" s="32"/>
      <c r="C889" s="138" t="s">
        <v>1002</v>
      </c>
      <c r="D889" s="138" t="s">
        <v>264</v>
      </c>
      <c r="E889" s="139" t="s">
        <v>1003</v>
      </c>
      <c r="F889" s="140" t="s">
        <v>1004</v>
      </c>
      <c r="G889" s="141" t="s">
        <v>152</v>
      </c>
      <c r="H889" s="142">
        <v>98.24</v>
      </c>
      <c r="I889" s="143"/>
      <c r="J889" s="142">
        <f>ROUND(I889*H889,2)</f>
        <v>0</v>
      </c>
      <c r="K889" s="140" t="s">
        <v>267</v>
      </c>
      <c r="L889" s="32"/>
      <c r="M889" s="144" t="s">
        <v>1</v>
      </c>
      <c r="N889" s="145" t="s">
        <v>42</v>
      </c>
      <c r="P889" s="146">
        <f>O889*H889</f>
        <v>0</v>
      </c>
      <c r="Q889" s="146">
        <v>0</v>
      </c>
      <c r="R889" s="146">
        <f>Q889*H889</f>
        <v>0</v>
      </c>
      <c r="S889" s="146">
        <v>0</v>
      </c>
      <c r="T889" s="147">
        <f>S889*H889</f>
        <v>0</v>
      </c>
      <c r="AR889" s="148" t="s">
        <v>369</v>
      </c>
      <c r="AT889" s="148" t="s">
        <v>264</v>
      </c>
      <c r="AU889" s="148" t="s">
        <v>87</v>
      </c>
      <c r="AY889" s="17" t="s">
        <v>262</v>
      </c>
      <c r="BE889" s="149">
        <f>IF(N889="základní",J889,0)</f>
        <v>0</v>
      </c>
      <c r="BF889" s="149">
        <f>IF(N889="snížená",J889,0)</f>
        <v>0</v>
      </c>
      <c r="BG889" s="149">
        <f>IF(N889="zákl. přenesená",J889,0)</f>
        <v>0</v>
      </c>
      <c r="BH889" s="149">
        <f>IF(N889="sníž. přenesená",J889,0)</f>
        <v>0</v>
      </c>
      <c r="BI889" s="149">
        <f>IF(N889="nulová",J889,0)</f>
        <v>0</v>
      </c>
      <c r="BJ889" s="17" t="s">
        <v>85</v>
      </c>
      <c r="BK889" s="149">
        <f>ROUND(I889*H889,2)</f>
        <v>0</v>
      </c>
      <c r="BL889" s="17" t="s">
        <v>369</v>
      </c>
      <c r="BM889" s="148" t="s">
        <v>1005</v>
      </c>
    </row>
    <row r="890" spans="2:51" s="14" customFormat="1" ht="11.25">
      <c r="B890" s="165"/>
      <c r="D890" s="151" t="s">
        <v>270</v>
      </c>
      <c r="E890" s="166" t="s">
        <v>1</v>
      </c>
      <c r="F890" s="167" t="s">
        <v>1006</v>
      </c>
      <c r="H890" s="166" t="s">
        <v>1</v>
      </c>
      <c r="I890" s="168"/>
      <c r="L890" s="165"/>
      <c r="M890" s="169"/>
      <c r="T890" s="170"/>
      <c r="AT890" s="166" t="s">
        <v>270</v>
      </c>
      <c r="AU890" s="166" t="s">
        <v>87</v>
      </c>
      <c r="AV890" s="14" t="s">
        <v>85</v>
      </c>
      <c r="AW890" s="14" t="s">
        <v>32</v>
      </c>
      <c r="AX890" s="14" t="s">
        <v>77</v>
      </c>
      <c r="AY890" s="166" t="s">
        <v>262</v>
      </c>
    </row>
    <row r="891" spans="2:51" s="12" customFormat="1" ht="11.25">
      <c r="B891" s="150"/>
      <c r="D891" s="151" t="s">
        <v>270</v>
      </c>
      <c r="E891" s="152" t="s">
        <v>1</v>
      </c>
      <c r="F891" s="153" t="s">
        <v>154</v>
      </c>
      <c r="H891" s="154">
        <v>2.3</v>
      </c>
      <c r="I891" s="155"/>
      <c r="L891" s="150"/>
      <c r="M891" s="156"/>
      <c r="T891" s="157"/>
      <c r="AT891" s="152" t="s">
        <v>270</v>
      </c>
      <c r="AU891" s="152" t="s">
        <v>87</v>
      </c>
      <c r="AV891" s="12" t="s">
        <v>87</v>
      </c>
      <c r="AW891" s="12" t="s">
        <v>32</v>
      </c>
      <c r="AX891" s="12" t="s">
        <v>77</v>
      </c>
      <c r="AY891" s="152" t="s">
        <v>262</v>
      </c>
    </row>
    <row r="892" spans="2:51" s="15" customFormat="1" ht="11.25">
      <c r="B892" s="171"/>
      <c r="D892" s="151" t="s">
        <v>270</v>
      </c>
      <c r="E892" s="172" t="s">
        <v>1</v>
      </c>
      <c r="F892" s="173" t="s">
        <v>281</v>
      </c>
      <c r="H892" s="174">
        <v>2.3</v>
      </c>
      <c r="I892" s="175"/>
      <c r="L892" s="171"/>
      <c r="M892" s="176"/>
      <c r="T892" s="177"/>
      <c r="AT892" s="172" t="s">
        <v>270</v>
      </c>
      <c r="AU892" s="172" t="s">
        <v>87</v>
      </c>
      <c r="AV892" s="15" t="s">
        <v>103</v>
      </c>
      <c r="AW892" s="15" t="s">
        <v>32</v>
      </c>
      <c r="AX892" s="15" t="s">
        <v>77</v>
      </c>
      <c r="AY892" s="172" t="s">
        <v>262</v>
      </c>
    </row>
    <row r="893" spans="2:51" s="14" customFormat="1" ht="11.25">
      <c r="B893" s="165"/>
      <c r="D893" s="151" t="s">
        <v>270</v>
      </c>
      <c r="E893" s="166" t="s">
        <v>1</v>
      </c>
      <c r="F893" s="167" t="s">
        <v>1007</v>
      </c>
      <c r="H893" s="166" t="s">
        <v>1</v>
      </c>
      <c r="I893" s="168"/>
      <c r="L893" s="165"/>
      <c r="M893" s="169"/>
      <c r="T893" s="170"/>
      <c r="AT893" s="166" t="s">
        <v>270</v>
      </c>
      <c r="AU893" s="166" t="s">
        <v>87</v>
      </c>
      <c r="AV893" s="14" t="s">
        <v>85</v>
      </c>
      <c r="AW893" s="14" t="s">
        <v>32</v>
      </c>
      <c r="AX893" s="14" t="s">
        <v>77</v>
      </c>
      <c r="AY893" s="166" t="s">
        <v>262</v>
      </c>
    </row>
    <row r="894" spans="2:51" s="12" customFormat="1" ht="11.25">
      <c r="B894" s="150"/>
      <c r="D894" s="151" t="s">
        <v>270</v>
      </c>
      <c r="E894" s="152" t="s">
        <v>1</v>
      </c>
      <c r="F894" s="153" t="s">
        <v>154</v>
      </c>
      <c r="H894" s="154">
        <v>2.3</v>
      </c>
      <c r="I894" s="155"/>
      <c r="L894" s="150"/>
      <c r="M894" s="156"/>
      <c r="T894" s="157"/>
      <c r="AT894" s="152" t="s">
        <v>270</v>
      </c>
      <c r="AU894" s="152" t="s">
        <v>87</v>
      </c>
      <c r="AV894" s="12" t="s">
        <v>87</v>
      </c>
      <c r="AW894" s="12" t="s">
        <v>32</v>
      </c>
      <c r="AX894" s="12" t="s">
        <v>77</v>
      </c>
      <c r="AY894" s="152" t="s">
        <v>262</v>
      </c>
    </row>
    <row r="895" spans="2:51" s="15" customFormat="1" ht="11.25">
      <c r="B895" s="171"/>
      <c r="D895" s="151" t="s">
        <v>270</v>
      </c>
      <c r="E895" s="172" t="s">
        <v>1</v>
      </c>
      <c r="F895" s="173" t="s">
        <v>281</v>
      </c>
      <c r="H895" s="174">
        <v>2.3</v>
      </c>
      <c r="I895" s="175"/>
      <c r="L895" s="171"/>
      <c r="M895" s="176"/>
      <c r="T895" s="177"/>
      <c r="AT895" s="172" t="s">
        <v>270</v>
      </c>
      <c r="AU895" s="172" t="s">
        <v>87</v>
      </c>
      <c r="AV895" s="15" t="s">
        <v>103</v>
      </c>
      <c r="AW895" s="15" t="s">
        <v>32</v>
      </c>
      <c r="AX895" s="15" t="s">
        <v>77</v>
      </c>
      <c r="AY895" s="172" t="s">
        <v>262</v>
      </c>
    </row>
    <row r="896" spans="2:51" s="12" customFormat="1" ht="11.25">
      <c r="B896" s="150"/>
      <c r="D896" s="151" t="s">
        <v>270</v>
      </c>
      <c r="E896" s="152" t="s">
        <v>1</v>
      </c>
      <c r="F896" s="153" t="s">
        <v>806</v>
      </c>
      <c r="H896" s="154">
        <v>30.72</v>
      </c>
      <c r="I896" s="155"/>
      <c r="L896" s="150"/>
      <c r="M896" s="156"/>
      <c r="T896" s="157"/>
      <c r="AT896" s="152" t="s">
        <v>270</v>
      </c>
      <c r="AU896" s="152" t="s">
        <v>87</v>
      </c>
      <c r="AV896" s="12" t="s">
        <v>87</v>
      </c>
      <c r="AW896" s="12" t="s">
        <v>32</v>
      </c>
      <c r="AX896" s="12" t="s">
        <v>77</v>
      </c>
      <c r="AY896" s="152" t="s">
        <v>262</v>
      </c>
    </row>
    <row r="897" spans="2:51" s="12" customFormat="1" ht="11.25">
      <c r="B897" s="150"/>
      <c r="D897" s="151" t="s">
        <v>270</v>
      </c>
      <c r="E897" s="152" t="s">
        <v>1</v>
      </c>
      <c r="F897" s="153" t="s">
        <v>1008</v>
      </c>
      <c r="H897" s="154">
        <v>11.74</v>
      </c>
      <c r="I897" s="155"/>
      <c r="L897" s="150"/>
      <c r="M897" s="156"/>
      <c r="T897" s="157"/>
      <c r="AT897" s="152" t="s">
        <v>270</v>
      </c>
      <c r="AU897" s="152" t="s">
        <v>87</v>
      </c>
      <c r="AV897" s="12" t="s">
        <v>87</v>
      </c>
      <c r="AW897" s="12" t="s">
        <v>32</v>
      </c>
      <c r="AX897" s="12" t="s">
        <v>77</v>
      </c>
      <c r="AY897" s="152" t="s">
        <v>262</v>
      </c>
    </row>
    <row r="898" spans="2:51" s="15" customFormat="1" ht="11.25">
      <c r="B898" s="171"/>
      <c r="D898" s="151" t="s">
        <v>270</v>
      </c>
      <c r="E898" s="172" t="s">
        <v>1</v>
      </c>
      <c r="F898" s="173" t="s">
        <v>281</v>
      </c>
      <c r="H898" s="174">
        <v>42.46</v>
      </c>
      <c r="I898" s="175"/>
      <c r="L898" s="171"/>
      <c r="M898" s="176"/>
      <c r="T898" s="177"/>
      <c r="AT898" s="172" t="s">
        <v>270</v>
      </c>
      <c r="AU898" s="172" t="s">
        <v>87</v>
      </c>
      <c r="AV898" s="15" t="s">
        <v>103</v>
      </c>
      <c r="AW898" s="15" t="s">
        <v>32</v>
      </c>
      <c r="AX898" s="15" t="s">
        <v>77</v>
      </c>
      <c r="AY898" s="172" t="s">
        <v>262</v>
      </c>
    </row>
    <row r="899" spans="2:51" s="12" customFormat="1" ht="11.25">
      <c r="B899" s="150"/>
      <c r="D899" s="151" t="s">
        <v>270</v>
      </c>
      <c r="E899" s="152" t="s">
        <v>1</v>
      </c>
      <c r="F899" s="153" t="s">
        <v>810</v>
      </c>
      <c r="H899" s="154">
        <v>34</v>
      </c>
      <c r="I899" s="155"/>
      <c r="L899" s="150"/>
      <c r="M899" s="156"/>
      <c r="T899" s="157"/>
      <c r="AT899" s="152" t="s">
        <v>270</v>
      </c>
      <c r="AU899" s="152" t="s">
        <v>87</v>
      </c>
      <c r="AV899" s="12" t="s">
        <v>87</v>
      </c>
      <c r="AW899" s="12" t="s">
        <v>32</v>
      </c>
      <c r="AX899" s="12" t="s">
        <v>77</v>
      </c>
      <c r="AY899" s="152" t="s">
        <v>262</v>
      </c>
    </row>
    <row r="900" spans="2:51" s="15" customFormat="1" ht="11.25">
      <c r="B900" s="171"/>
      <c r="D900" s="151" t="s">
        <v>270</v>
      </c>
      <c r="E900" s="172" t="s">
        <v>1</v>
      </c>
      <c r="F900" s="173" t="s">
        <v>281</v>
      </c>
      <c r="H900" s="174">
        <v>34</v>
      </c>
      <c r="I900" s="175"/>
      <c r="L900" s="171"/>
      <c r="M900" s="176"/>
      <c r="T900" s="177"/>
      <c r="AT900" s="172" t="s">
        <v>270</v>
      </c>
      <c r="AU900" s="172" t="s">
        <v>87</v>
      </c>
      <c r="AV900" s="15" t="s">
        <v>103</v>
      </c>
      <c r="AW900" s="15" t="s">
        <v>32</v>
      </c>
      <c r="AX900" s="15" t="s">
        <v>77</v>
      </c>
      <c r="AY900" s="172" t="s">
        <v>262</v>
      </c>
    </row>
    <row r="901" spans="2:51" s="12" customFormat="1" ht="11.25">
      <c r="B901" s="150"/>
      <c r="D901" s="151" t="s">
        <v>270</v>
      </c>
      <c r="E901" s="152" t="s">
        <v>1</v>
      </c>
      <c r="F901" s="153" t="s">
        <v>1009</v>
      </c>
      <c r="H901" s="154">
        <v>17.18</v>
      </c>
      <c r="I901" s="155"/>
      <c r="L901" s="150"/>
      <c r="M901" s="156"/>
      <c r="T901" s="157"/>
      <c r="AT901" s="152" t="s">
        <v>270</v>
      </c>
      <c r="AU901" s="152" t="s">
        <v>87</v>
      </c>
      <c r="AV901" s="12" t="s">
        <v>87</v>
      </c>
      <c r="AW901" s="12" t="s">
        <v>32</v>
      </c>
      <c r="AX901" s="12" t="s">
        <v>77</v>
      </c>
      <c r="AY901" s="152" t="s">
        <v>262</v>
      </c>
    </row>
    <row r="902" spans="2:51" s="15" customFormat="1" ht="11.25">
      <c r="B902" s="171"/>
      <c r="D902" s="151" t="s">
        <v>270</v>
      </c>
      <c r="E902" s="172" t="s">
        <v>1</v>
      </c>
      <c r="F902" s="173" t="s">
        <v>281</v>
      </c>
      <c r="H902" s="174">
        <v>17.18</v>
      </c>
      <c r="I902" s="175"/>
      <c r="L902" s="171"/>
      <c r="M902" s="176"/>
      <c r="T902" s="177"/>
      <c r="AT902" s="172" t="s">
        <v>270</v>
      </c>
      <c r="AU902" s="172" t="s">
        <v>87</v>
      </c>
      <c r="AV902" s="15" t="s">
        <v>103</v>
      </c>
      <c r="AW902" s="15" t="s">
        <v>32</v>
      </c>
      <c r="AX902" s="15" t="s">
        <v>77</v>
      </c>
      <c r="AY902" s="172" t="s">
        <v>262</v>
      </c>
    </row>
    <row r="903" spans="2:51" s="13" customFormat="1" ht="11.25">
      <c r="B903" s="158"/>
      <c r="D903" s="151" t="s">
        <v>270</v>
      </c>
      <c r="E903" s="159" t="s">
        <v>1</v>
      </c>
      <c r="F903" s="160" t="s">
        <v>273</v>
      </c>
      <c r="H903" s="161">
        <v>98.24</v>
      </c>
      <c r="I903" s="162"/>
      <c r="L903" s="158"/>
      <c r="M903" s="163"/>
      <c r="T903" s="164"/>
      <c r="AT903" s="159" t="s">
        <v>270</v>
      </c>
      <c r="AU903" s="159" t="s">
        <v>87</v>
      </c>
      <c r="AV903" s="13" t="s">
        <v>268</v>
      </c>
      <c r="AW903" s="13" t="s">
        <v>32</v>
      </c>
      <c r="AX903" s="13" t="s">
        <v>85</v>
      </c>
      <c r="AY903" s="159" t="s">
        <v>262</v>
      </c>
    </row>
    <row r="904" spans="2:65" s="1" customFormat="1" ht="16.5" customHeight="1">
      <c r="B904" s="32"/>
      <c r="C904" s="178" t="s">
        <v>1010</v>
      </c>
      <c r="D904" s="178" t="s">
        <v>300</v>
      </c>
      <c r="E904" s="179" t="s">
        <v>1011</v>
      </c>
      <c r="F904" s="180" t="s">
        <v>1012</v>
      </c>
      <c r="G904" s="181" t="s">
        <v>552</v>
      </c>
      <c r="H904" s="182">
        <v>12.38</v>
      </c>
      <c r="I904" s="183"/>
      <c r="J904" s="182">
        <f>ROUND(I904*H904,2)</f>
        <v>0</v>
      </c>
      <c r="K904" s="180" t="s">
        <v>267</v>
      </c>
      <c r="L904" s="184"/>
      <c r="M904" s="185" t="s">
        <v>1</v>
      </c>
      <c r="N904" s="186" t="s">
        <v>42</v>
      </c>
      <c r="P904" s="146">
        <f>O904*H904</f>
        <v>0</v>
      </c>
      <c r="Q904" s="146">
        <v>0.03</v>
      </c>
      <c r="R904" s="146">
        <f>Q904*H904</f>
        <v>0.3714</v>
      </c>
      <c r="S904" s="146">
        <v>0</v>
      </c>
      <c r="T904" s="147">
        <f>S904*H904</f>
        <v>0</v>
      </c>
      <c r="AR904" s="148" t="s">
        <v>459</v>
      </c>
      <c r="AT904" s="148" t="s">
        <v>300</v>
      </c>
      <c r="AU904" s="148" t="s">
        <v>87</v>
      </c>
      <c r="AY904" s="17" t="s">
        <v>262</v>
      </c>
      <c r="BE904" s="149">
        <f>IF(N904="základní",J904,0)</f>
        <v>0</v>
      </c>
      <c r="BF904" s="149">
        <f>IF(N904="snížená",J904,0)</f>
        <v>0</v>
      </c>
      <c r="BG904" s="149">
        <f>IF(N904="zákl. přenesená",J904,0)</f>
        <v>0</v>
      </c>
      <c r="BH904" s="149">
        <f>IF(N904="sníž. přenesená",J904,0)</f>
        <v>0</v>
      </c>
      <c r="BI904" s="149">
        <f>IF(N904="nulová",J904,0)</f>
        <v>0</v>
      </c>
      <c r="BJ904" s="17" t="s">
        <v>85</v>
      </c>
      <c r="BK904" s="149">
        <f>ROUND(I904*H904,2)</f>
        <v>0</v>
      </c>
      <c r="BL904" s="17" t="s">
        <v>369</v>
      </c>
      <c r="BM904" s="148" t="s">
        <v>1013</v>
      </c>
    </row>
    <row r="905" spans="2:51" s="14" customFormat="1" ht="11.25">
      <c r="B905" s="165"/>
      <c r="D905" s="151" t="s">
        <v>270</v>
      </c>
      <c r="E905" s="166" t="s">
        <v>1</v>
      </c>
      <c r="F905" s="167" t="s">
        <v>1006</v>
      </c>
      <c r="H905" s="166" t="s">
        <v>1</v>
      </c>
      <c r="I905" s="168"/>
      <c r="L905" s="165"/>
      <c r="M905" s="169"/>
      <c r="T905" s="170"/>
      <c r="AT905" s="166" t="s">
        <v>270</v>
      </c>
      <c r="AU905" s="166" t="s">
        <v>87</v>
      </c>
      <c r="AV905" s="14" t="s">
        <v>85</v>
      </c>
      <c r="AW905" s="14" t="s">
        <v>32</v>
      </c>
      <c r="AX905" s="14" t="s">
        <v>77</v>
      </c>
      <c r="AY905" s="166" t="s">
        <v>262</v>
      </c>
    </row>
    <row r="906" spans="2:51" s="12" customFormat="1" ht="11.25">
      <c r="B906" s="150"/>
      <c r="D906" s="151" t="s">
        <v>270</v>
      </c>
      <c r="E906" s="152" t="s">
        <v>1</v>
      </c>
      <c r="F906" s="153" t="s">
        <v>1014</v>
      </c>
      <c r="H906" s="154">
        <v>0.37</v>
      </c>
      <c r="I906" s="155"/>
      <c r="L906" s="150"/>
      <c r="M906" s="156"/>
      <c r="T906" s="157"/>
      <c r="AT906" s="152" t="s">
        <v>270</v>
      </c>
      <c r="AU906" s="152" t="s">
        <v>87</v>
      </c>
      <c r="AV906" s="12" t="s">
        <v>87</v>
      </c>
      <c r="AW906" s="12" t="s">
        <v>32</v>
      </c>
      <c r="AX906" s="12" t="s">
        <v>77</v>
      </c>
      <c r="AY906" s="152" t="s">
        <v>262</v>
      </c>
    </row>
    <row r="907" spans="2:51" s="15" customFormat="1" ht="11.25">
      <c r="B907" s="171"/>
      <c r="D907" s="151" t="s">
        <v>270</v>
      </c>
      <c r="E907" s="172" t="s">
        <v>1</v>
      </c>
      <c r="F907" s="173" t="s">
        <v>281</v>
      </c>
      <c r="H907" s="174">
        <v>0.37</v>
      </c>
      <c r="I907" s="175"/>
      <c r="L907" s="171"/>
      <c r="M907" s="176"/>
      <c r="T907" s="177"/>
      <c r="AT907" s="172" t="s">
        <v>270</v>
      </c>
      <c r="AU907" s="172" t="s">
        <v>87</v>
      </c>
      <c r="AV907" s="15" t="s">
        <v>103</v>
      </c>
      <c r="AW907" s="15" t="s">
        <v>32</v>
      </c>
      <c r="AX907" s="15" t="s">
        <v>77</v>
      </c>
      <c r="AY907" s="172" t="s">
        <v>262</v>
      </c>
    </row>
    <row r="908" spans="2:51" s="14" customFormat="1" ht="11.25">
      <c r="B908" s="165"/>
      <c r="D908" s="151" t="s">
        <v>270</v>
      </c>
      <c r="E908" s="166" t="s">
        <v>1</v>
      </c>
      <c r="F908" s="167" t="s">
        <v>1007</v>
      </c>
      <c r="H908" s="166" t="s">
        <v>1</v>
      </c>
      <c r="I908" s="168"/>
      <c r="L908" s="165"/>
      <c r="M908" s="169"/>
      <c r="T908" s="170"/>
      <c r="AT908" s="166" t="s">
        <v>270</v>
      </c>
      <c r="AU908" s="166" t="s">
        <v>87</v>
      </c>
      <c r="AV908" s="14" t="s">
        <v>85</v>
      </c>
      <c r="AW908" s="14" t="s">
        <v>32</v>
      </c>
      <c r="AX908" s="14" t="s">
        <v>77</v>
      </c>
      <c r="AY908" s="166" t="s">
        <v>262</v>
      </c>
    </row>
    <row r="909" spans="2:51" s="12" customFormat="1" ht="11.25">
      <c r="B909" s="150"/>
      <c r="D909" s="151" t="s">
        <v>270</v>
      </c>
      <c r="E909" s="152" t="s">
        <v>1</v>
      </c>
      <c r="F909" s="153" t="s">
        <v>1015</v>
      </c>
      <c r="H909" s="154">
        <v>0.06</v>
      </c>
      <c r="I909" s="155"/>
      <c r="L909" s="150"/>
      <c r="M909" s="156"/>
      <c r="T909" s="157"/>
      <c r="AT909" s="152" t="s">
        <v>270</v>
      </c>
      <c r="AU909" s="152" t="s">
        <v>87</v>
      </c>
      <c r="AV909" s="12" t="s">
        <v>87</v>
      </c>
      <c r="AW909" s="12" t="s">
        <v>32</v>
      </c>
      <c r="AX909" s="12" t="s">
        <v>77</v>
      </c>
      <c r="AY909" s="152" t="s">
        <v>262</v>
      </c>
    </row>
    <row r="910" spans="2:51" s="15" customFormat="1" ht="11.25">
      <c r="B910" s="171"/>
      <c r="D910" s="151" t="s">
        <v>270</v>
      </c>
      <c r="E910" s="172" t="s">
        <v>1</v>
      </c>
      <c r="F910" s="173" t="s">
        <v>281</v>
      </c>
      <c r="H910" s="174">
        <v>0.06</v>
      </c>
      <c r="I910" s="175"/>
      <c r="L910" s="171"/>
      <c r="M910" s="176"/>
      <c r="T910" s="177"/>
      <c r="AT910" s="172" t="s">
        <v>270</v>
      </c>
      <c r="AU910" s="172" t="s">
        <v>87</v>
      </c>
      <c r="AV910" s="15" t="s">
        <v>103</v>
      </c>
      <c r="AW910" s="15" t="s">
        <v>32</v>
      </c>
      <c r="AX910" s="15" t="s">
        <v>77</v>
      </c>
      <c r="AY910" s="172" t="s">
        <v>262</v>
      </c>
    </row>
    <row r="911" spans="2:51" s="12" customFormat="1" ht="11.25">
      <c r="B911" s="150"/>
      <c r="D911" s="151" t="s">
        <v>270</v>
      </c>
      <c r="E911" s="152" t="s">
        <v>1</v>
      </c>
      <c r="F911" s="153" t="s">
        <v>1016</v>
      </c>
      <c r="H911" s="154">
        <v>3.07</v>
      </c>
      <c r="I911" s="155"/>
      <c r="L911" s="150"/>
      <c r="M911" s="156"/>
      <c r="T911" s="157"/>
      <c r="AT911" s="152" t="s">
        <v>270</v>
      </c>
      <c r="AU911" s="152" t="s">
        <v>87</v>
      </c>
      <c r="AV911" s="12" t="s">
        <v>87</v>
      </c>
      <c r="AW911" s="12" t="s">
        <v>32</v>
      </c>
      <c r="AX911" s="12" t="s">
        <v>77</v>
      </c>
      <c r="AY911" s="152" t="s">
        <v>262</v>
      </c>
    </row>
    <row r="912" spans="2:51" s="12" customFormat="1" ht="11.25">
      <c r="B912" s="150"/>
      <c r="D912" s="151" t="s">
        <v>270</v>
      </c>
      <c r="E912" s="152" t="s">
        <v>1</v>
      </c>
      <c r="F912" s="153" t="s">
        <v>1017</v>
      </c>
      <c r="H912" s="154">
        <v>1.31</v>
      </c>
      <c r="I912" s="155"/>
      <c r="L912" s="150"/>
      <c r="M912" s="156"/>
      <c r="T912" s="157"/>
      <c r="AT912" s="152" t="s">
        <v>270</v>
      </c>
      <c r="AU912" s="152" t="s">
        <v>87</v>
      </c>
      <c r="AV912" s="12" t="s">
        <v>87</v>
      </c>
      <c r="AW912" s="12" t="s">
        <v>32</v>
      </c>
      <c r="AX912" s="12" t="s">
        <v>77</v>
      </c>
      <c r="AY912" s="152" t="s">
        <v>262</v>
      </c>
    </row>
    <row r="913" spans="2:51" s="15" customFormat="1" ht="11.25">
      <c r="B913" s="171"/>
      <c r="D913" s="151" t="s">
        <v>270</v>
      </c>
      <c r="E913" s="172" t="s">
        <v>1</v>
      </c>
      <c r="F913" s="173" t="s">
        <v>281</v>
      </c>
      <c r="H913" s="174">
        <v>4.38</v>
      </c>
      <c r="I913" s="175"/>
      <c r="L913" s="171"/>
      <c r="M913" s="176"/>
      <c r="T913" s="177"/>
      <c r="AT913" s="172" t="s">
        <v>270</v>
      </c>
      <c r="AU913" s="172" t="s">
        <v>87</v>
      </c>
      <c r="AV913" s="15" t="s">
        <v>103</v>
      </c>
      <c r="AW913" s="15" t="s">
        <v>32</v>
      </c>
      <c r="AX913" s="15" t="s">
        <v>77</v>
      </c>
      <c r="AY913" s="172" t="s">
        <v>262</v>
      </c>
    </row>
    <row r="914" spans="2:51" s="12" customFormat="1" ht="11.25">
      <c r="B914" s="150"/>
      <c r="D914" s="151" t="s">
        <v>270</v>
      </c>
      <c r="E914" s="152" t="s">
        <v>1</v>
      </c>
      <c r="F914" s="153" t="s">
        <v>1018</v>
      </c>
      <c r="H914" s="154">
        <v>5.78</v>
      </c>
      <c r="I914" s="155"/>
      <c r="L914" s="150"/>
      <c r="M914" s="156"/>
      <c r="T914" s="157"/>
      <c r="AT914" s="152" t="s">
        <v>270</v>
      </c>
      <c r="AU914" s="152" t="s">
        <v>87</v>
      </c>
      <c r="AV914" s="12" t="s">
        <v>87</v>
      </c>
      <c r="AW914" s="12" t="s">
        <v>32</v>
      </c>
      <c r="AX914" s="12" t="s">
        <v>77</v>
      </c>
      <c r="AY914" s="152" t="s">
        <v>262</v>
      </c>
    </row>
    <row r="915" spans="2:51" s="15" customFormat="1" ht="11.25">
      <c r="B915" s="171"/>
      <c r="D915" s="151" t="s">
        <v>270</v>
      </c>
      <c r="E915" s="172" t="s">
        <v>1</v>
      </c>
      <c r="F915" s="173" t="s">
        <v>281</v>
      </c>
      <c r="H915" s="174">
        <v>5.78</v>
      </c>
      <c r="I915" s="175"/>
      <c r="L915" s="171"/>
      <c r="M915" s="176"/>
      <c r="T915" s="177"/>
      <c r="AT915" s="172" t="s">
        <v>270</v>
      </c>
      <c r="AU915" s="172" t="s">
        <v>87</v>
      </c>
      <c r="AV915" s="15" t="s">
        <v>103</v>
      </c>
      <c r="AW915" s="15" t="s">
        <v>32</v>
      </c>
      <c r="AX915" s="15" t="s">
        <v>77</v>
      </c>
      <c r="AY915" s="172" t="s">
        <v>262</v>
      </c>
    </row>
    <row r="916" spans="2:51" s="12" customFormat="1" ht="11.25">
      <c r="B916" s="150"/>
      <c r="D916" s="151" t="s">
        <v>270</v>
      </c>
      <c r="E916" s="152" t="s">
        <v>1</v>
      </c>
      <c r="F916" s="153" t="s">
        <v>1019</v>
      </c>
      <c r="H916" s="154">
        <v>1.2</v>
      </c>
      <c r="I916" s="155"/>
      <c r="L916" s="150"/>
      <c r="M916" s="156"/>
      <c r="T916" s="157"/>
      <c r="AT916" s="152" t="s">
        <v>270</v>
      </c>
      <c r="AU916" s="152" t="s">
        <v>87</v>
      </c>
      <c r="AV916" s="12" t="s">
        <v>87</v>
      </c>
      <c r="AW916" s="12" t="s">
        <v>32</v>
      </c>
      <c r="AX916" s="12" t="s">
        <v>77</v>
      </c>
      <c r="AY916" s="152" t="s">
        <v>262</v>
      </c>
    </row>
    <row r="917" spans="2:51" s="15" customFormat="1" ht="11.25">
      <c r="B917" s="171"/>
      <c r="D917" s="151" t="s">
        <v>270</v>
      </c>
      <c r="E917" s="172" t="s">
        <v>1</v>
      </c>
      <c r="F917" s="173" t="s">
        <v>281</v>
      </c>
      <c r="H917" s="174">
        <v>1.2</v>
      </c>
      <c r="I917" s="175"/>
      <c r="L917" s="171"/>
      <c r="M917" s="176"/>
      <c r="T917" s="177"/>
      <c r="AT917" s="172" t="s">
        <v>270</v>
      </c>
      <c r="AU917" s="172" t="s">
        <v>87</v>
      </c>
      <c r="AV917" s="15" t="s">
        <v>103</v>
      </c>
      <c r="AW917" s="15" t="s">
        <v>32</v>
      </c>
      <c r="AX917" s="15" t="s">
        <v>77</v>
      </c>
      <c r="AY917" s="172" t="s">
        <v>262</v>
      </c>
    </row>
    <row r="918" spans="2:51" s="13" customFormat="1" ht="11.25">
      <c r="B918" s="158"/>
      <c r="D918" s="151" t="s">
        <v>270</v>
      </c>
      <c r="E918" s="159" t="s">
        <v>1</v>
      </c>
      <c r="F918" s="160" t="s">
        <v>273</v>
      </c>
      <c r="H918" s="161">
        <v>11.79</v>
      </c>
      <c r="I918" s="162"/>
      <c r="L918" s="158"/>
      <c r="M918" s="163"/>
      <c r="T918" s="164"/>
      <c r="AT918" s="159" t="s">
        <v>270</v>
      </c>
      <c r="AU918" s="159" t="s">
        <v>87</v>
      </c>
      <c r="AV918" s="13" t="s">
        <v>268</v>
      </c>
      <c r="AW918" s="13" t="s">
        <v>32</v>
      </c>
      <c r="AX918" s="13" t="s">
        <v>85</v>
      </c>
      <c r="AY918" s="159" t="s">
        <v>262</v>
      </c>
    </row>
    <row r="919" spans="2:51" s="12" customFormat="1" ht="11.25">
      <c r="B919" s="150"/>
      <c r="D919" s="151" t="s">
        <v>270</v>
      </c>
      <c r="F919" s="153" t="s">
        <v>1020</v>
      </c>
      <c r="H919" s="154">
        <v>12.38</v>
      </c>
      <c r="I919" s="155"/>
      <c r="L919" s="150"/>
      <c r="M919" s="156"/>
      <c r="T919" s="157"/>
      <c r="AT919" s="152" t="s">
        <v>270</v>
      </c>
      <c r="AU919" s="152" t="s">
        <v>87</v>
      </c>
      <c r="AV919" s="12" t="s">
        <v>87</v>
      </c>
      <c r="AW919" s="12" t="s">
        <v>4</v>
      </c>
      <c r="AX919" s="12" t="s">
        <v>85</v>
      </c>
      <c r="AY919" s="152" t="s">
        <v>262</v>
      </c>
    </row>
    <row r="920" spans="2:65" s="1" customFormat="1" ht="24.2" customHeight="1">
      <c r="B920" s="32"/>
      <c r="C920" s="138" t="s">
        <v>1021</v>
      </c>
      <c r="D920" s="138" t="s">
        <v>264</v>
      </c>
      <c r="E920" s="139" t="s">
        <v>1003</v>
      </c>
      <c r="F920" s="140" t="s">
        <v>1004</v>
      </c>
      <c r="G920" s="141" t="s">
        <v>152</v>
      </c>
      <c r="H920" s="142">
        <v>164.32</v>
      </c>
      <c r="I920" s="143"/>
      <c r="J920" s="142">
        <f>ROUND(I920*H920,2)</f>
        <v>0</v>
      </c>
      <c r="K920" s="140" t="s">
        <v>267</v>
      </c>
      <c r="L920" s="32"/>
      <c r="M920" s="144" t="s">
        <v>1</v>
      </c>
      <c r="N920" s="145" t="s">
        <v>42</v>
      </c>
      <c r="P920" s="146">
        <f>O920*H920</f>
        <v>0</v>
      </c>
      <c r="Q920" s="146">
        <v>0</v>
      </c>
      <c r="R920" s="146">
        <f>Q920*H920</f>
        <v>0</v>
      </c>
      <c r="S920" s="146">
        <v>0</v>
      </c>
      <c r="T920" s="147">
        <f>S920*H920</f>
        <v>0</v>
      </c>
      <c r="AR920" s="148" t="s">
        <v>369</v>
      </c>
      <c r="AT920" s="148" t="s">
        <v>264</v>
      </c>
      <c r="AU920" s="148" t="s">
        <v>87</v>
      </c>
      <c r="AY920" s="17" t="s">
        <v>262</v>
      </c>
      <c r="BE920" s="149">
        <f>IF(N920="základní",J920,0)</f>
        <v>0</v>
      </c>
      <c r="BF920" s="149">
        <f>IF(N920="snížená",J920,0)</f>
        <v>0</v>
      </c>
      <c r="BG920" s="149">
        <f>IF(N920="zákl. přenesená",J920,0)</f>
        <v>0</v>
      </c>
      <c r="BH920" s="149">
        <f>IF(N920="sníž. přenesená",J920,0)</f>
        <v>0</v>
      </c>
      <c r="BI920" s="149">
        <f>IF(N920="nulová",J920,0)</f>
        <v>0</v>
      </c>
      <c r="BJ920" s="17" t="s">
        <v>85</v>
      </c>
      <c r="BK920" s="149">
        <f>ROUND(I920*H920,2)</f>
        <v>0</v>
      </c>
      <c r="BL920" s="17" t="s">
        <v>369</v>
      </c>
      <c r="BM920" s="148" t="s">
        <v>1022</v>
      </c>
    </row>
    <row r="921" spans="2:51" s="12" customFormat="1" ht="11.25">
      <c r="B921" s="150"/>
      <c r="D921" s="151" t="s">
        <v>270</v>
      </c>
      <c r="E921" s="152" t="s">
        <v>1</v>
      </c>
      <c r="F921" s="153" t="s">
        <v>893</v>
      </c>
      <c r="H921" s="154">
        <v>164.32</v>
      </c>
      <c r="I921" s="155"/>
      <c r="L921" s="150"/>
      <c r="M921" s="156"/>
      <c r="T921" s="157"/>
      <c r="AT921" s="152" t="s">
        <v>270</v>
      </c>
      <c r="AU921" s="152" t="s">
        <v>87</v>
      </c>
      <c r="AV921" s="12" t="s">
        <v>87</v>
      </c>
      <c r="AW921" s="12" t="s">
        <v>32</v>
      </c>
      <c r="AX921" s="12" t="s">
        <v>77</v>
      </c>
      <c r="AY921" s="152" t="s">
        <v>262</v>
      </c>
    </row>
    <row r="922" spans="2:51" s="13" customFormat="1" ht="11.25">
      <c r="B922" s="158"/>
      <c r="D922" s="151" t="s">
        <v>270</v>
      </c>
      <c r="E922" s="159" t="s">
        <v>1</v>
      </c>
      <c r="F922" s="160" t="s">
        <v>273</v>
      </c>
      <c r="H922" s="161">
        <v>164.32</v>
      </c>
      <c r="I922" s="162"/>
      <c r="L922" s="158"/>
      <c r="M922" s="163"/>
      <c r="T922" s="164"/>
      <c r="AT922" s="159" t="s">
        <v>270</v>
      </c>
      <c r="AU922" s="159" t="s">
        <v>87</v>
      </c>
      <c r="AV922" s="13" t="s">
        <v>268</v>
      </c>
      <c r="AW922" s="13" t="s">
        <v>32</v>
      </c>
      <c r="AX922" s="13" t="s">
        <v>85</v>
      </c>
      <c r="AY922" s="159" t="s">
        <v>262</v>
      </c>
    </row>
    <row r="923" spans="2:65" s="1" customFormat="1" ht="16.5" customHeight="1">
      <c r="B923" s="32"/>
      <c r="C923" s="178" t="s">
        <v>1023</v>
      </c>
      <c r="D923" s="178" t="s">
        <v>300</v>
      </c>
      <c r="E923" s="179" t="s">
        <v>1024</v>
      </c>
      <c r="F923" s="180" t="s">
        <v>1025</v>
      </c>
      <c r="G923" s="181" t="s">
        <v>552</v>
      </c>
      <c r="H923" s="182">
        <v>24.15</v>
      </c>
      <c r="I923" s="183"/>
      <c r="J923" s="182">
        <f>ROUND(I923*H923,2)</f>
        <v>0</v>
      </c>
      <c r="K923" s="180" t="s">
        <v>267</v>
      </c>
      <c r="L923" s="184"/>
      <c r="M923" s="185" t="s">
        <v>1</v>
      </c>
      <c r="N923" s="186" t="s">
        <v>42</v>
      </c>
      <c r="P923" s="146">
        <f>O923*H923</f>
        <v>0</v>
      </c>
      <c r="Q923" s="146">
        <v>0.03</v>
      </c>
      <c r="R923" s="146">
        <f>Q923*H923</f>
        <v>0.7244999999999999</v>
      </c>
      <c r="S923" s="146">
        <v>0</v>
      </c>
      <c r="T923" s="147">
        <f>S923*H923</f>
        <v>0</v>
      </c>
      <c r="AR923" s="148" t="s">
        <v>459</v>
      </c>
      <c r="AT923" s="148" t="s">
        <v>300</v>
      </c>
      <c r="AU923" s="148" t="s">
        <v>87</v>
      </c>
      <c r="AY923" s="17" t="s">
        <v>262</v>
      </c>
      <c r="BE923" s="149">
        <f>IF(N923="základní",J923,0)</f>
        <v>0</v>
      </c>
      <c r="BF923" s="149">
        <f>IF(N923="snížená",J923,0)</f>
        <v>0</v>
      </c>
      <c r="BG923" s="149">
        <f>IF(N923="zákl. přenesená",J923,0)</f>
        <v>0</v>
      </c>
      <c r="BH923" s="149">
        <f>IF(N923="sníž. přenesená",J923,0)</f>
        <v>0</v>
      </c>
      <c r="BI923" s="149">
        <f>IF(N923="nulová",J923,0)</f>
        <v>0</v>
      </c>
      <c r="BJ923" s="17" t="s">
        <v>85</v>
      </c>
      <c r="BK923" s="149">
        <f>ROUND(I923*H923,2)</f>
        <v>0</v>
      </c>
      <c r="BL923" s="17" t="s">
        <v>369</v>
      </c>
      <c r="BM923" s="148" t="s">
        <v>1026</v>
      </c>
    </row>
    <row r="924" spans="2:51" s="12" customFormat="1" ht="11.25">
      <c r="B924" s="150"/>
      <c r="D924" s="151" t="s">
        <v>270</v>
      </c>
      <c r="E924" s="152" t="s">
        <v>1</v>
      </c>
      <c r="F924" s="153" t="s">
        <v>1027</v>
      </c>
      <c r="H924" s="154">
        <v>23</v>
      </c>
      <c r="I924" s="155"/>
      <c r="L924" s="150"/>
      <c r="M924" s="156"/>
      <c r="T924" s="157"/>
      <c r="AT924" s="152" t="s">
        <v>270</v>
      </c>
      <c r="AU924" s="152" t="s">
        <v>87</v>
      </c>
      <c r="AV924" s="12" t="s">
        <v>87</v>
      </c>
      <c r="AW924" s="12" t="s">
        <v>32</v>
      </c>
      <c r="AX924" s="12" t="s">
        <v>77</v>
      </c>
      <c r="AY924" s="152" t="s">
        <v>262</v>
      </c>
    </row>
    <row r="925" spans="2:51" s="13" customFormat="1" ht="11.25">
      <c r="B925" s="158"/>
      <c r="D925" s="151" t="s">
        <v>270</v>
      </c>
      <c r="E925" s="159" t="s">
        <v>1</v>
      </c>
      <c r="F925" s="160" t="s">
        <v>273</v>
      </c>
      <c r="H925" s="161">
        <v>23</v>
      </c>
      <c r="I925" s="162"/>
      <c r="L925" s="158"/>
      <c r="M925" s="163"/>
      <c r="T925" s="164"/>
      <c r="AT925" s="159" t="s">
        <v>270</v>
      </c>
      <c r="AU925" s="159" t="s">
        <v>87</v>
      </c>
      <c r="AV925" s="13" t="s">
        <v>268</v>
      </c>
      <c r="AW925" s="13" t="s">
        <v>32</v>
      </c>
      <c r="AX925" s="13" t="s">
        <v>85</v>
      </c>
      <c r="AY925" s="159" t="s">
        <v>262</v>
      </c>
    </row>
    <row r="926" spans="2:51" s="12" customFormat="1" ht="11.25">
      <c r="B926" s="150"/>
      <c r="D926" s="151" t="s">
        <v>270</v>
      </c>
      <c r="F926" s="153" t="s">
        <v>1028</v>
      </c>
      <c r="H926" s="154">
        <v>24.15</v>
      </c>
      <c r="I926" s="155"/>
      <c r="L926" s="150"/>
      <c r="M926" s="156"/>
      <c r="T926" s="157"/>
      <c r="AT926" s="152" t="s">
        <v>270</v>
      </c>
      <c r="AU926" s="152" t="s">
        <v>87</v>
      </c>
      <c r="AV926" s="12" t="s">
        <v>87</v>
      </c>
      <c r="AW926" s="12" t="s">
        <v>4</v>
      </c>
      <c r="AX926" s="12" t="s">
        <v>85</v>
      </c>
      <c r="AY926" s="152" t="s">
        <v>262</v>
      </c>
    </row>
    <row r="927" spans="2:65" s="1" customFormat="1" ht="37.9" customHeight="1">
      <c r="B927" s="32"/>
      <c r="C927" s="138" t="s">
        <v>1029</v>
      </c>
      <c r="D927" s="138" t="s">
        <v>264</v>
      </c>
      <c r="E927" s="139" t="s">
        <v>1030</v>
      </c>
      <c r="F927" s="140" t="s">
        <v>1031</v>
      </c>
      <c r="G927" s="141" t="s">
        <v>416</v>
      </c>
      <c r="H927" s="142">
        <v>141.49</v>
      </c>
      <c r="I927" s="143"/>
      <c r="J927" s="142">
        <f>ROUND(I927*H927,2)</f>
        <v>0</v>
      </c>
      <c r="K927" s="140" t="s">
        <v>267</v>
      </c>
      <c r="L927" s="32"/>
      <c r="M927" s="144" t="s">
        <v>1</v>
      </c>
      <c r="N927" s="145" t="s">
        <v>42</v>
      </c>
      <c r="P927" s="146">
        <f>O927*H927</f>
        <v>0</v>
      </c>
      <c r="Q927" s="146">
        <v>0.00143</v>
      </c>
      <c r="R927" s="146">
        <f>Q927*H927</f>
        <v>0.20233070000000003</v>
      </c>
      <c r="S927" s="146">
        <v>0</v>
      </c>
      <c r="T927" s="147">
        <f>S927*H927</f>
        <v>0</v>
      </c>
      <c r="AR927" s="148" t="s">
        <v>369</v>
      </c>
      <c r="AT927" s="148" t="s">
        <v>264</v>
      </c>
      <c r="AU927" s="148" t="s">
        <v>87</v>
      </c>
      <c r="AY927" s="17" t="s">
        <v>262</v>
      </c>
      <c r="BE927" s="149">
        <f>IF(N927="základní",J927,0)</f>
        <v>0</v>
      </c>
      <c r="BF927" s="149">
        <f>IF(N927="snížená",J927,0)</f>
        <v>0</v>
      </c>
      <c r="BG927" s="149">
        <f>IF(N927="zákl. přenesená",J927,0)</f>
        <v>0</v>
      </c>
      <c r="BH927" s="149">
        <f>IF(N927="sníž. přenesená",J927,0)</f>
        <v>0</v>
      </c>
      <c r="BI927" s="149">
        <f>IF(N927="nulová",J927,0)</f>
        <v>0</v>
      </c>
      <c r="BJ927" s="17" t="s">
        <v>85</v>
      </c>
      <c r="BK927" s="149">
        <f>ROUND(I927*H927,2)</f>
        <v>0</v>
      </c>
      <c r="BL927" s="17" t="s">
        <v>369</v>
      </c>
      <c r="BM927" s="148" t="s">
        <v>1032</v>
      </c>
    </row>
    <row r="928" spans="2:51" s="12" customFormat="1" ht="11.25">
      <c r="B928" s="150"/>
      <c r="D928" s="151" t="s">
        <v>270</v>
      </c>
      <c r="E928" s="152" t="s">
        <v>1</v>
      </c>
      <c r="F928" s="153" t="s">
        <v>1033</v>
      </c>
      <c r="H928" s="154">
        <v>90.42</v>
      </c>
      <c r="I928" s="155"/>
      <c r="L928" s="150"/>
      <c r="M928" s="156"/>
      <c r="T928" s="157"/>
      <c r="AT928" s="152" t="s">
        <v>270</v>
      </c>
      <c r="AU928" s="152" t="s">
        <v>87</v>
      </c>
      <c r="AV928" s="12" t="s">
        <v>87</v>
      </c>
      <c r="AW928" s="12" t="s">
        <v>32</v>
      </c>
      <c r="AX928" s="12" t="s">
        <v>77</v>
      </c>
      <c r="AY928" s="152" t="s">
        <v>262</v>
      </c>
    </row>
    <row r="929" spans="2:51" s="12" customFormat="1" ht="11.25">
      <c r="B929" s="150"/>
      <c r="D929" s="151" t="s">
        <v>270</v>
      </c>
      <c r="E929" s="152" t="s">
        <v>1</v>
      </c>
      <c r="F929" s="153" t="s">
        <v>1034</v>
      </c>
      <c r="H929" s="154">
        <v>5.32</v>
      </c>
      <c r="I929" s="155"/>
      <c r="L929" s="150"/>
      <c r="M929" s="156"/>
      <c r="T929" s="157"/>
      <c r="AT929" s="152" t="s">
        <v>270</v>
      </c>
      <c r="AU929" s="152" t="s">
        <v>87</v>
      </c>
      <c r="AV929" s="12" t="s">
        <v>87</v>
      </c>
      <c r="AW929" s="12" t="s">
        <v>32</v>
      </c>
      <c r="AX929" s="12" t="s">
        <v>77</v>
      </c>
      <c r="AY929" s="152" t="s">
        <v>262</v>
      </c>
    </row>
    <row r="930" spans="2:51" s="12" customFormat="1" ht="11.25">
      <c r="B930" s="150"/>
      <c r="D930" s="151" t="s">
        <v>270</v>
      </c>
      <c r="E930" s="152" t="s">
        <v>1</v>
      </c>
      <c r="F930" s="153" t="s">
        <v>1035</v>
      </c>
      <c r="H930" s="154">
        <v>5.32</v>
      </c>
      <c r="I930" s="155"/>
      <c r="L930" s="150"/>
      <c r="M930" s="156"/>
      <c r="T930" s="157"/>
      <c r="AT930" s="152" t="s">
        <v>270</v>
      </c>
      <c r="AU930" s="152" t="s">
        <v>87</v>
      </c>
      <c r="AV930" s="12" t="s">
        <v>87</v>
      </c>
      <c r="AW930" s="12" t="s">
        <v>32</v>
      </c>
      <c r="AX930" s="12" t="s">
        <v>77</v>
      </c>
      <c r="AY930" s="152" t="s">
        <v>262</v>
      </c>
    </row>
    <row r="931" spans="2:51" s="12" customFormat="1" ht="11.25">
      <c r="B931" s="150"/>
      <c r="D931" s="151" t="s">
        <v>270</v>
      </c>
      <c r="E931" s="152" t="s">
        <v>1</v>
      </c>
      <c r="F931" s="153" t="s">
        <v>1036</v>
      </c>
      <c r="H931" s="154">
        <v>40.43</v>
      </c>
      <c r="I931" s="155"/>
      <c r="L931" s="150"/>
      <c r="M931" s="156"/>
      <c r="T931" s="157"/>
      <c r="AT931" s="152" t="s">
        <v>270</v>
      </c>
      <c r="AU931" s="152" t="s">
        <v>87</v>
      </c>
      <c r="AV931" s="12" t="s">
        <v>87</v>
      </c>
      <c r="AW931" s="12" t="s">
        <v>32</v>
      </c>
      <c r="AX931" s="12" t="s">
        <v>77</v>
      </c>
      <c r="AY931" s="152" t="s">
        <v>262</v>
      </c>
    </row>
    <row r="932" spans="2:51" s="13" customFormat="1" ht="11.25">
      <c r="B932" s="158"/>
      <c r="D932" s="151" t="s">
        <v>270</v>
      </c>
      <c r="E932" s="159" t="s">
        <v>1</v>
      </c>
      <c r="F932" s="160" t="s">
        <v>273</v>
      </c>
      <c r="H932" s="161">
        <v>141.49</v>
      </c>
      <c r="I932" s="162"/>
      <c r="L932" s="158"/>
      <c r="M932" s="163"/>
      <c r="T932" s="164"/>
      <c r="AT932" s="159" t="s">
        <v>270</v>
      </c>
      <c r="AU932" s="159" t="s">
        <v>87</v>
      </c>
      <c r="AV932" s="13" t="s">
        <v>268</v>
      </c>
      <c r="AW932" s="13" t="s">
        <v>32</v>
      </c>
      <c r="AX932" s="13" t="s">
        <v>85</v>
      </c>
      <c r="AY932" s="159" t="s">
        <v>262</v>
      </c>
    </row>
    <row r="933" spans="2:65" s="1" customFormat="1" ht="16.5" customHeight="1">
      <c r="B933" s="32"/>
      <c r="C933" s="178" t="s">
        <v>1037</v>
      </c>
      <c r="D933" s="178" t="s">
        <v>300</v>
      </c>
      <c r="E933" s="179" t="s">
        <v>1024</v>
      </c>
      <c r="F933" s="180" t="s">
        <v>1025</v>
      </c>
      <c r="G933" s="181" t="s">
        <v>552</v>
      </c>
      <c r="H933" s="182">
        <v>7.59</v>
      </c>
      <c r="I933" s="183"/>
      <c r="J933" s="182">
        <f>ROUND(I933*H933,2)</f>
        <v>0</v>
      </c>
      <c r="K933" s="180" t="s">
        <v>267</v>
      </c>
      <c r="L933" s="184"/>
      <c r="M933" s="185" t="s">
        <v>1</v>
      </c>
      <c r="N933" s="186" t="s">
        <v>42</v>
      </c>
      <c r="P933" s="146">
        <f>O933*H933</f>
        <v>0</v>
      </c>
      <c r="Q933" s="146">
        <v>0.03</v>
      </c>
      <c r="R933" s="146">
        <f>Q933*H933</f>
        <v>0.22769999999999999</v>
      </c>
      <c r="S933" s="146">
        <v>0</v>
      </c>
      <c r="T933" s="147">
        <f>S933*H933</f>
        <v>0</v>
      </c>
      <c r="AR933" s="148" t="s">
        <v>459</v>
      </c>
      <c r="AT933" s="148" t="s">
        <v>300</v>
      </c>
      <c r="AU933" s="148" t="s">
        <v>87</v>
      </c>
      <c r="AY933" s="17" t="s">
        <v>262</v>
      </c>
      <c r="BE933" s="149">
        <f>IF(N933="základní",J933,0)</f>
        <v>0</v>
      </c>
      <c r="BF933" s="149">
        <f>IF(N933="snížená",J933,0)</f>
        <v>0</v>
      </c>
      <c r="BG933" s="149">
        <f>IF(N933="zákl. přenesená",J933,0)</f>
        <v>0</v>
      </c>
      <c r="BH933" s="149">
        <f>IF(N933="sníž. přenesená",J933,0)</f>
        <v>0</v>
      </c>
      <c r="BI933" s="149">
        <f>IF(N933="nulová",J933,0)</f>
        <v>0</v>
      </c>
      <c r="BJ933" s="17" t="s">
        <v>85</v>
      </c>
      <c r="BK933" s="149">
        <f>ROUND(I933*H933,2)</f>
        <v>0</v>
      </c>
      <c r="BL933" s="17" t="s">
        <v>369</v>
      </c>
      <c r="BM933" s="148" t="s">
        <v>1038</v>
      </c>
    </row>
    <row r="934" spans="2:51" s="12" customFormat="1" ht="11.25">
      <c r="B934" s="150"/>
      <c r="D934" s="151" t="s">
        <v>270</v>
      </c>
      <c r="E934" s="152" t="s">
        <v>1</v>
      </c>
      <c r="F934" s="153" t="s">
        <v>1039</v>
      </c>
      <c r="H934" s="154">
        <v>7.23</v>
      </c>
      <c r="I934" s="155"/>
      <c r="L934" s="150"/>
      <c r="M934" s="156"/>
      <c r="T934" s="157"/>
      <c r="AT934" s="152" t="s">
        <v>270</v>
      </c>
      <c r="AU934" s="152" t="s">
        <v>87</v>
      </c>
      <c r="AV934" s="12" t="s">
        <v>87</v>
      </c>
      <c r="AW934" s="12" t="s">
        <v>32</v>
      </c>
      <c r="AX934" s="12" t="s">
        <v>77</v>
      </c>
      <c r="AY934" s="152" t="s">
        <v>262</v>
      </c>
    </row>
    <row r="935" spans="2:51" s="13" customFormat="1" ht="11.25">
      <c r="B935" s="158"/>
      <c r="D935" s="151" t="s">
        <v>270</v>
      </c>
      <c r="E935" s="159" t="s">
        <v>1</v>
      </c>
      <c r="F935" s="160" t="s">
        <v>273</v>
      </c>
      <c r="H935" s="161">
        <v>7.23</v>
      </c>
      <c r="I935" s="162"/>
      <c r="L935" s="158"/>
      <c r="M935" s="163"/>
      <c r="T935" s="164"/>
      <c r="AT935" s="159" t="s">
        <v>270</v>
      </c>
      <c r="AU935" s="159" t="s">
        <v>87</v>
      </c>
      <c r="AV935" s="13" t="s">
        <v>268</v>
      </c>
      <c r="AW935" s="13" t="s">
        <v>32</v>
      </c>
      <c r="AX935" s="13" t="s">
        <v>85</v>
      </c>
      <c r="AY935" s="159" t="s">
        <v>262</v>
      </c>
    </row>
    <row r="936" spans="2:51" s="12" customFormat="1" ht="11.25">
      <c r="B936" s="150"/>
      <c r="D936" s="151" t="s">
        <v>270</v>
      </c>
      <c r="F936" s="153" t="s">
        <v>1040</v>
      </c>
      <c r="H936" s="154">
        <v>7.59</v>
      </c>
      <c r="I936" s="155"/>
      <c r="L936" s="150"/>
      <c r="M936" s="156"/>
      <c r="T936" s="157"/>
      <c r="AT936" s="152" t="s">
        <v>270</v>
      </c>
      <c r="AU936" s="152" t="s">
        <v>87</v>
      </c>
      <c r="AV936" s="12" t="s">
        <v>87</v>
      </c>
      <c r="AW936" s="12" t="s">
        <v>4</v>
      </c>
      <c r="AX936" s="12" t="s">
        <v>85</v>
      </c>
      <c r="AY936" s="152" t="s">
        <v>262</v>
      </c>
    </row>
    <row r="937" spans="2:65" s="1" customFormat="1" ht="16.5" customHeight="1">
      <c r="B937" s="32"/>
      <c r="C937" s="178" t="s">
        <v>1041</v>
      </c>
      <c r="D937" s="178" t="s">
        <v>300</v>
      </c>
      <c r="E937" s="179" t="s">
        <v>1042</v>
      </c>
      <c r="F937" s="180" t="s">
        <v>1043</v>
      </c>
      <c r="G937" s="181" t="s">
        <v>152</v>
      </c>
      <c r="H937" s="182">
        <v>1.95</v>
      </c>
      <c r="I937" s="183"/>
      <c r="J937" s="182">
        <f>ROUND(I937*H937,2)</f>
        <v>0</v>
      </c>
      <c r="K937" s="180" t="s">
        <v>267</v>
      </c>
      <c r="L937" s="184"/>
      <c r="M937" s="185" t="s">
        <v>1</v>
      </c>
      <c r="N937" s="186" t="s">
        <v>42</v>
      </c>
      <c r="P937" s="146">
        <f>O937*H937</f>
        <v>0</v>
      </c>
      <c r="Q937" s="146">
        <v>0.0037</v>
      </c>
      <c r="R937" s="146">
        <f>Q937*H937</f>
        <v>0.007215</v>
      </c>
      <c r="S937" s="146">
        <v>0</v>
      </c>
      <c r="T937" s="147">
        <f>S937*H937</f>
        <v>0</v>
      </c>
      <c r="AR937" s="148" t="s">
        <v>459</v>
      </c>
      <c r="AT937" s="148" t="s">
        <v>300</v>
      </c>
      <c r="AU937" s="148" t="s">
        <v>87</v>
      </c>
      <c r="AY937" s="17" t="s">
        <v>262</v>
      </c>
      <c r="BE937" s="149">
        <f>IF(N937="základní",J937,0)</f>
        <v>0</v>
      </c>
      <c r="BF937" s="149">
        <f>IF(N937="snížená",J937,0)</f>
        <v>0</v>
      </c>
      <c r="BG937" s="149">
        <f>IF(N937="zákl. přenesená",J937,0)</f>
        <v>0</v>
      </c>
      <c r="BH937" s="149">
        <f>IF(N937="sníž. přenesená",J937,0)</f>
        <v>0</v>
      </c>
      <c r="BI937" s="149">
        <f>IF(N937="nulová",J937,0)</f>
        <v>0</v>
      </c>
      <c r="BJ937" s="17" t="s">
        <v>85</v>
      </c>
      <c r="BK937" s="149">
        <f>ROUND(I937*H937,2)</f>
        <v>0</v>
      </c>
      <c r="BL937" s="17" t="s">
        <v>369</v>
      </c>
      <c r="BM937" s="148" t="s">
        <v>1044</v>
      </c>
    </row>
    <row r="938" spans="2:51" s="12" customFormat="1" ht="11.25">
      <c r="B938" s="150"/>
      <c r="D938" s="151" t="s">
        <v>270</v>
      </c>
      <c r="E938" s="152" t="s">
        <v>1</v>
      </c>
      <c r="F938" s="153" t="s">
        <v>1045</v>
      </c>
      <c r="H938" s="154">
        <v>1.86</v>
      </c>
      <c r="I938" s="155"/>
      <c r="L938" s="150"/>
      <c r="M938" s="156"/>
      <c r="T938" s="157"/>
      <c r="AT938" s="152" t="s">
        <v>270</v>
      </c>
      <c r="AU938" s="152" t="s">
        <v>87</v>
      </c>
      <c r="AV938" s="12" t="s">
        <v>87</v>
      </c>
      <c r="AW938" s="12" t="s">
        <v>32</v>
      </c>
      <c r="AX938" s="12" t="s">
        <v>77</v>
      </c>
      <c r="AY938" s="152" t="s">
        <v>262</v>
      </c>
    </row>
    <row r="939" spans="2:51" s="13" customFormat="1" ht="11.25">
      <c r="B939" s="158"/>
      <c r="D939" s="151" t="s">
        <v>270</v>
      </c>
      <c r="E939" s="159" t="s">
        <v>1</v>
      </c>
      <c r="F939" s="160" t="s">
        <v>273</v>
      </c>
      <c r="H939" s="161">
        <v>1.86</v>
      </c>
      <c r="I939" s="162"/>
      <c r="L939" s="158"/>
      <c r="M939" s="163"/>
      <c r="T939" s="164"/>
      <c r="AT939" s="159" t="s">
        <v>270</v>
      </c>
      <c r="AU939" s="159" t="s">
        <v>87</v>
      </c>
      <c r="AV939" s="13" t="s">
        <v>268</v>
      </c>
      <c r="AW939" s="13" t="s">
        <v>32</v>
      </c>
      <c r="AX939" s="13" t="s">
        <v>85</v>
      </c>
      <c r="AY939" s="159" t="s">
        <v>262</v>
      </c>
    </row>
    <row r="940" spans="2:51" s="12" customFormat="1" ht="11.25">
      <c r="B940" s="150"/>
      <c r="D940" s="151" t="s">
        <v>270</v>
      </c>
      <c r="F940" s="153" t="s">
        <v>1046</v>
      </c>
      <c r="H940" s="154">
        <v>1.95</v>
      </c>
      <c r="I940" s="155"/>
      <c r="L940" s="150"/>
      <c r="M940" s="156"/>
      <c r="T940" s="157"/>
      <c r="AT940" s="152" t="s">
        <v>270</v>
      </c>
      <c r="AU940" s="152" t="s">
        <v>87</v>
      </c>
      <c r="AV940" s="12" t="s">
        <v>87</v>
      </c>
      <c r="AW940" s="12" t="s">
        <v>4</v>
      </c>
      <c r="AX940" s="12" t="s">
        <v>85</v>
      </c>
      <c r="AY940" s="152" t="s">
        <v>262</v>
      </c>
    </row>
    <row r="941" spans="2:65" s="1" customFormat="1" ht="16.5" customHeight="1">
      <c r="B941" s="32"/>
      <c r="C941" s="178" t="s">
        <v>1047</v>
      </c>
      <c r="D941" s="178" t="s">
        <v>300</v>
      </c>
      <c r="E941" s="179" t="s">
        <v>1048</v>
      </c>
      <c r="F941" s="180" t="s">
        <v>1049</v>
      </c>
      <c r="G941" s="181" t="s">
        <v>152</v>
      </c>
      <c r="H941" s="182">
        <v>3.01</v>
      </c>
      <c r="I941" s="183"/>
      <c r="J941" s="182">
        <f>ROUND(I941*H941,2)</f>
        <v>0</v>
      </c>
      <c r="K941" s="180" t="s">
        <v>1</v>
      </c>
      <c r="L941" s="184"/>
      <c r="M941" s="185" t="s">
        <v>1</v>
      </c>
      <c r="N941" s="186" t="s">
        <v>42</v>
      </c>
      <c r="P941" s="146">
        <f>O941*H941</f>
        <v>0</v>
      </c>
      <c r="Q941" s="146">
        <v>0.0037</v>
      </c>
      <c r="R941" s="146">
        <f>Q941*H941</f>
        <v>0.011137</v>
      </c>
      <c r="S941" s="146">
        <v>0</v>
      </c>
      <c r="T941" s="147">
        <f>S941*H941</f>
        <v>0</v>
      </c>
      <c r="AR941" s="148" t="s">
        <v>459</v>
      </c>
      <c r="AT941" s="148" t="s">
        <v>300</v>
      </c>
      <c r="AU941" s="148" t="s">
        <v>87</v>
      </c>
      <c r="AY941" s="17" t="s">
        <v>262</v>
      </c>
      <c r="BE941" s="149">
        <f>IF(N941="základní",J941,0)</f>
        <v>0</v>
      </c>
      <c r="BF941" s="149">
        <f>IF(N941="snížená",J941,0)</f>
        <v>0</v>
      </c>
      <c r="BG941" s="149">
        <f>IF(N941="zákl. přenesená",J941,0)</f>
        <v>0</v>
      </c>
      <c r="BH941" s="149">
        <f>IF(N941="sníž. přenesená",J941,0)</f>
        <v>0</v>
      </c>
      <c r="BI941" s="149">
        <f>IF(N941="nulová",J941,0)</f>
        <v>0</v>
      </c>
      <c r="BJ941" s="17" t="s">
        <v>85</v>
      </c>
      <c r="BK941" s="149">
        <f>ROUND(I941*H941,2)</f>
        <v>0</v>
      </c>
      <c r="BL941" s="17" t="s">
        <v>369</v>
      </c>
      <c r="BM941" s="148" t="s">
        <v>1050</v>
      </c>
    </row>
    <row r="942" spans="2:51" s="12" customFormat="1" ht="11.25">
      <c r="B942" s="150"/>
      <c r="D942" s="151" t="s">
        <v>270</v>
      </c>
      <c r="E942" s="152" t="s">
        <v>1</v>
      </c>
      <c r="F942" s="153" t="s">
        <v>1051</v>
      </c>
      <c r="H942" s="154">
        <v>2.87</v>
      </c>
      <c r="I942" s="155"/>
      <c r="L942" s="150"/>
      <c r="M942" s="156"/>
      <c r="T942" s="157"/>
      <c r="AT942" s="152" t="s">
        <v>270</v>
      </c>
      <c r="AU942" s="152" t="s">
        <v>87</v>
      </c>
      <c r="AV942" s="12" t="s">
        <v>87</v>
      </c>
      <c r="AW942" s="12" t="s">
        <v>32</v>
      </c>
      <c r="AX942" s="12" t="s">
        <v>77</v>
      </c>
      <c r="AY942" s="152" t="s">
        <v>262</v>
      </c>
    </row>
    <row r="943" spans="2:51" s="13" customFormat="1" ht="11.25">
      <c r="B943" s="158"/>
      <c r="D943" s="151" t="s">
        <v>270</v>
      </c>
      <c r="E943" s="159" t="s">
        <v>1</v>
      </c>
      <c r="F943" s="160" t="s">
        <v>273</v>
      </c>
      <c r="H943" s="161">
        <v>2.87</v>
      </c>
      <c r="I943" s="162"/>
      <c r="L943" s="158"/>
      <c r="M943" s="163"/>
      <c r="T943" s="164"/>
      <c r="AT943" s="159" t="s">
        <v>270</v>
      </c>
      <c r="AU943" s="159" t="s">
        <v>87</v>
      </c>
      <c r="AV943" s="13" t="s">
        <v>268</v>
      </c>
      <c r="AW943" s="13" t="s">
        <v>32</v>
      </c>
      <c r="AX943" s="13" t="s">
        <v>85</v>
      </c>
      <c r="AY943" s="159" t="s">
        <v>262</v>
      </c>
    </row>
    <row r="944" spans="2:51" s="12" customFormat="1" ht="11.25">
      <c r="B944" s="150"/>
      <c r="D944" s="151" t="s">
        <v>270</v>
      </c>
      <c r="F944" s="153" t="s">
        <v>1052</v>
      </c>
      <c r="H944" s="154">
        <v>3.01</v>
      </c>
      <c r="I944" s="155"/>
      <c r="L944" s="150"/>
      <c r="M944" s="156"/>
      <c r="T944" s="157"/>
      <c r="AT944" s="152" t="s">
        <v>270</v>
      </c>
      <c r="AU944" s="152" t="s">
        <v>87</v>
      </c>
      <c r="AV944" s="12" t="s">
        <v>87</v>
      </c>
      <c r="AW944" s="12" t="s">
        <v>4</v>
      </c>
      <c r="AX944" s="12" t="s">
        <v>85</v>
      </c>
      <c r="AY944" s="152" t="s">
        <v>262</v>
      </c>
    </row>
    <row r="945" spans="2:65" s="1" customFormat="1" ht="16.5" customHeight="1">
      <c r="B945" s="32"/>
      <c r="C945" s="178" t="s">
        <v>1053</v>
      </c>
      <c r="D945" s="178" t="s">
        <v>300</v>
      </c>
      <c r="E945" s="179" t="s">
        <v>1054</v>
      </c>
      <c r="F945" s="180" t="s">
        <v>1055</v>
      </c>
      <c r="G945" s="181" t="s">
        <v>152</v>
      </c>
      <c r="H945" s="182">
        <v>5.09</v>
      </c>
      <c r="I945" s="183"/>
      <c r="J945" s="182">
        <f>ROUND(I945*H945,2)</f>
        <v>0</v>
      </c>
      <c r="K945" s="180" t="s">
        <v>1</v>
      </c>
      <c r="L945" s="184"/>
      <c r="M945" s="185" t="s">
        <v>1</v>
      </c>
      <c r="N945" s="186" t="s">
        <v>42</v>
      </c>
      <c r="P945" s="146">
        <f>O945*H945</f>
        <v>0</v>
      </c>
      <c r="Q945" s="146">
        <v>0.0037</v>
      </c>
      <c r="R945" s="146">
        <f>Q945*H945</f>
        <v>0.018833</v>
      </c>
      <c r="S945" s="146">
        <v>0</v>
      </c>
      <c r="T945" s="147">
        <f>S945*H945</f>
        <v>0</v>
      </c>
      <c r="AR945" s="148" t="s">
        <v>459</v>
      </c>
      <c r="AT945" s="148" t="s">
        <v>300</v>
      </c>
      <c r="AU945" s="148" t="s">
        <v>87</v>
      </c>
      <c r="AY945" s="17" t="s">
        <v>262</v>
      </c>
      <c r="BE945" s="149">
        <f>IF(N945="základní",J945,0)</f>
        <v>0</v>
      </c>
      <c r="BF945" s="149">
        <f>IF(N945="snížená",J945,0)</f>
        <v>0</v>
      </c>
      <c r="BG945" s="149">
        <f>IF(N945="zákl. přenesená",J945,0)</f>
        <v>0</v>
      </c>
      <c r="BH945" s="149">
        <f>IF(N945="sníž. přenesená",J945,0)</f>
        <v>0</v>
      </c>
      <c r="BI945" s="149">
        <f>IF(N945="nulová",J945,0)</f>
        <v>0</v>
      </c>
      <c r="BJ945" s="17" t="s">
        <v>85</v>
      </c>
      <c r="BK945" s="149">
        <f>ROUND(I945*H945,2)</f>
        <v>0</v>
      </c>
      <c r="BL945" s="17" t="s">
        <v>369</v>
      </c>
      <c r="BM945" s="148" t="s">
        <v>1056</v>
      </c>
    </row>
    <row r="946" spans="2:51" s="12" customFormat="1" ht="11.25">
      <c r="B946" s="150"/>
      <c r="D946" s="151" t="s">
        <v>270</v>
      </c>
      <c r="E946" s="152" t="s">
        <v>1</v>
      </c>
      <c r="F946" s="153" t="s">
        <v>1057</v>
      </c>
      <c r="H946" s="154">
        <v>4.85</v>
      </c>
      <c r="I946" s="155"/>
      <c r="L946" s="150"/>
      <c r="M946" s="156"/>
      <c r="T946" s="157"/>
      <c r="AT946" s="152" t="s">
        <v>270</v>
      </c>
      <c r="AU946" s="152" t="s">
        <v>87</v>
      </c>
      <c r="AV946" s="12" t="s">
        <v>87</v>
      </c>
      <c r="AW946" s="12" t="s">
        <v>32</v>
      </c>
      <c r="AX946" s="12" t="s">
        <v>77</v>
      </c>
      <c r="AY946" s="152" t="s">
        <v>262</v>
      </c>
    </row>
    <row r="947" spans="2:51" s="13" customFormat="1" ht="11.25">
      <c r="B947" s="158"/>
      <c r="D947" s="151" t="s">
        <v>270</v>
      </c>
      <c r="E947" s="159" t="s">
        <v>1</v>
      </c>
      <c r="F947" s="160" t="s">
        <v>273</v>
      </c>
      <c r="H947" s="161">
        <v>4.85</v>
      </c>
      <c r="I947" s="162"/>
      <c r="L947" s="158"/>
      <c r="M947" s="163"/>
      <c r="T947" s="164"/>
      <c r="AT947" s="159" t="s">
        <v>270</v>
      </c>
      <c r="AU947" s="159" t="s">
        <v>87</v>
      </c>
      <c r="AV947" s="13" t="s">
        <v>268</v>
      </c>
      <c r="AW947" s="13" t="s">
        <v>32</v>
      </c>
      <c r="AX947" s="13" t="s">
        <v>85</v>
      </c>
      <c r="AY947" s="159" t="s">
        <v>262</v>
      </c>
    </row>
    <row r="948" spans="2:51" s="12" customFormat="1" ht="11.25">
      <c r="B948" s="150"/>
      <c r="D948" s="151" t="s">
        <v>270</v>
      </c>
      <c r="F948" s="153" t="s">
        <v>1058</v>
      </c>
      <c r="H948" s="154">
        <v>5.09</v>
      </c>
      <c r="I948" s="155"/>
      <c r="L948" s="150"/>
      <c r="M948" s="156"/>
      <c r="T948" s="157"/>
      <c r="AT948" s="152" t="s">
        <v>270</v>
      </c>
      <c r="AU948" s="152" t="s">
        <v>87</v>
      </c>
      <c r="AV948" s="12" t="s">
        <v>87</v>
      </c>
      <c r="AW948" s="12" t="s">
        <v>4</v>
      </c>
      <c r="AX948" s="12" t="s">
        <v>85</v>
      </c>
      <c r="AY948" s="152" t="s">
        <v>262</v>
      </c>
    </row>
    <row r="949" spans="2:65" s="1" customFormat="1" ht="49.15" customHeight="1">
      <c r="B949" s="32"/>
      <c r="C949" s="138" t="s">
        <v>1059</v>
      </c>
      <c r="D949" s="138" t="s">
        <v>264</v>
      </c>
      <c r="E949" s="139" t="s">
        <v>1060</v>
      </c>
      <c r="F949" s="140" t="s">
        <v>1061</v>
      </c>
      <c r="G949" s="141" t="s">
        <v>152</v>
      </c>
      <c r="H949" s="142">
        <v>56.47</v>
      </c>
      <c r="I949" s="143"/>
      <c r="J949" s="142">
        <f>ROUND(I949*H949,2)</f>
        <v>0</v>
      </c>
      <c r="K949" s="140" t="s">
        <v>267</v>
      </c>
      <c r="L949" s="32"/>
      <c r="M949" s="144" t="s">
        <v>1</v>
      </c>
      <c r="N949" s="145" t="s">
        <v>42</v>
      </c>
      <c r="P949" s="146">
        <f>O949*H949</f>
        <v>0</v>
      </c>
      <c r="Q949" s="146">
        <v>0.00255</v>
      </c>
      <c r="R949" s="146">
        <f>Q949*H949</f>
        <v>0.1439985</v>
      </c>
      <c r="S949" s="146">
        <v>0</v>
      </c>
      <c r="T949" s="147">
        <f>S949*H949</f>
        <v>0</v>
      </c>
      <c r="AR949" s="148" t="s">
        <v>369</v>
      </c>
      <c r="AT949" s="148" t="s">
        <v>264</v>
      </c>
      <c r="AU949" s="148" t="s">
        <v>87</v>
      </c>
      <c r="AY949" s="17" t="s">
        <v>262</v>
      </c>
      <c r="BE949" s="149">
        <f>IF(N949="základní",J949,0)</f>
        <v>0</v>
      </c>
      <c r="BF949" s="149">
        <f>IF(N949="snížená",J949,0)</f>
        <v>0</v>
      </c>
      <c r="BG949" s="149">
        <f>IF(N949="zákl. přenesená",J949,0)</f>
        <v>0</v>
      </c>
      <c r="BH949" s="149">
        <f>IF(N949="sníž. přenesená",J949,0)</f>
        <v>0</v>
      </c>
      <c r="BI949" s="149">
        <f>IF(N949="nulová",J949,0)</f>
        <v>0</v>
      </c>
      <c r="BJ949" s="17" t="s">
        <v>85</v>
      </c>
      <c r="BK949" s="149">
        <f>ROUND(I949*H949,2)</f>
        <v>0</v>
      </c>
      <c r="BL949" s="17" t="s">
        <v>369</v>
      </c>
      <c r="BM949" s="148" t="s">
        <v>1062</v>
      </c>
    </row>
    <row r="950" spans="2:65" s="1" customFormat="1" ht="24.2" customHeight="1">
      <c r="B950" s="32"/>
      <c r="C950" s="178" t="s">
        <v>1063</v>
      </c>
      <c r="D950" s="178" t="s">
        <v>300</v>
      </c>
      <c r="E950" s="179" t="s">
        <v>1064</v>
      </c>
      <c r="F950" s="180" t="s">
        <v>1065</v>
      </c>
      <c r="G950" s="181" t="s">
        <v>152</v>
      </c>
      <c r="H950" s="182">
        <v>55.74</v>
      </c>
      <c r="I950" s="183"/>
      <c r="J950" s="182">
        <f>ROUND(I950*H950,2)</f>
        <v>0</v>
      </c>
      <c r="K950" s="180" t="s">
        <v>267</v>
      </c>
      <c r="L950" s="184"/>
      <c r="M950" s="185" t="s">
        <v>1</v>
      </c>
      <c r="N950" s="186" t="s">
        <v>42</v>
      </c>
      <c r="P950" s="146">
        <f>O950*H950</f>
        <v>0</v>
      </c>
      <c r="Q950" s="146">
        <v>0.0035</v>
      </c>
      <c r="R950" s="146">
        <f>Q950*H950</f>
        <v>0.19509</v>
      </c>
      <c r="S950" s="146">
        <v>0</v>
      </c>
      <c r="T950" s="147">
        <f>S950*H950</f>
        <v>0</v>
      </c>
      <c r="AR950" s="148" t="s">
        <v>459</v>
      </c>
      <c r="AT950" s="148" t="s">
        <v>300</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369</v>
      </c>
      <c r="BM950" s="148" t="s">
        <v>1066</v>
      </c>
    </row>
    <row r="951" spans="2:51" s="12" customFormat="1" ht="11.25">
      <c r="B951" s="150"/>
      <c r="D951" s="151" t="s">
        <v>270</v>
      </c>
      <c r="E951" s="152" t="s">
        <v>1</v>
      </c>
      <c r="F951" s="153" t="s">
        <v>1067</v>
      </c>
      <c r="H951" s="154">
        <v>53.09</v>
      </c>
      <c r="I951" s="155"/>
      <c r="L951" s="150"/>
      <c r="M951" s="156"/>
      <c r="T951" s="157"/>
      <c r="AT951" s="152" t="s">
        <v>270</v>
      </c>
      <c r="AU951" s="152" t="s">
        <v>87</v>
      </c>
      <c r="AV951" s="12" t="s">
        <v>87</v>
      </c>
      <c r="AW951" s="12" t="s">
        <v>32</v>
      </c>
      <c r="AX951" s="12" t="s">
        <v>77</v>
      </c>
      <c r="AY951" s="152" t="s">
        <v>262</v>
      </c>
    </row>
    <row r="952" spans="2:51" s="13" customFormat="1" ht="11.25">
      <c r="B952" s="158"/>
      <c r="D952" s="151" t="s">
        <v>270</v>
      </c>
      <c r="E952" s="159" t="s">
        <v>1</v>
      </c>
      <c r="F952" s="160" t="s">
        <v>273</v>
      </c>
      <c r="H952" s="161">
        <v>53.09</v>
      </c>
      <c r="I952" s="162"/>
      <c r="L952" s="158"/>
      <c r="M952" s="163"/>
      <c r="T952" s="164"/>
      <c r="AT952" s="159" t="s">
        <v>270</v>
      </c>
      <c r="AU952" s="159" t="s">
        <v>87</v>
      </c>
      <c r="AV952" s="13" t="s">
        <v>268</v>
      </c>
      <c r="AW952" s="13" t="s">
        <v>32</v>
      </c>
      <c r="AX952" s="13" t="s">
        <v>85</v>
      </c>
      <c r="AY952" s="159" t="s">
        <v>262</v>
      </c>
    </row>
    <row r="953" spans="2:51" s="12" customFormat="1" ht="11.25">
      <c r="B953" s="150"/>
      <c r="D953" s="151" t="s">
        <v>270</v>
      </c>
      <c r="F953" s="153" t="s">
        <v>1068</v>
      </c>
      <c r="H953" s="154">
        <v>55.74</v>
      </c>
      <c r="I953" s="155"/>
      <c r="L953" s="150"/>
      <c r="M953" s="156"/>
      <c r="T953" s="157"/>
      <c r="AT953" s="152" t="s">
        <v>270</v>
      </c>
      <c r="AU953" s="152" t="s">
        <v>87</v>
      </c>
      <c r="AV953" s="12" t="s">
        <v>87</v>
      </c>
      <c r="AW953" s="12" t="s">
        <v>4</v>
      </c>
      <c r="AX953" s="12" t="s">
        <v>85</v>
      </c>
      <c r="AY953" s="152" t="s">
        <v>262</v>
      </c>
    </row>
    <row r="954" spans="2:65" s="1" customFormat="1" ht="24.2" customHeight="1">
      <c r="B954" s="32"/>
      <c r="C954" s="178" t="s">
        <v>1069</v>
      </c>
      <c r="D954" s="178" t="s">
        <v>300</v>
      </c>
      <c r="E954" s="179" t="s">
        <v>1070</v>
      </c>
      <c r="F954" s="180" t="s">
        <v>1071</v>
      </c>
      <c r="G954" s="181" t="s">
        <v>152</v>
      </c>
      <c r="H954" s="182">
        <v>3.55</v>
      </c>
      <c r="I954" s="183"/>
      <c r="J954" s="182">
        <f>ROUND(I954*H954,2)</f>
        <v>0</v>
      </c>
      <c r="K954" s="180" t="s">
        <v>267</v>
      </c>
      <c r="L954" s="184"/>
      <c r="M954" s="185" t="s">
        <v>1</v>
      </c>
      <c r="N954" s="186" t="s">
        <v>42</v>
      </c>
      <c r="P954" s="146">
        <f>O954*H954</f>
        <v>0</v>
      </c>
      <c r="Q954" s="146">
        <v>0.0014</v>
      </c>
      <c r="R954" s="146">
        <f>Q954*H954</f>
        <v>0.00497</v>
      </c>
      <c r="S954" s="146">
        <v>0</v>
      </c>
      <c r="T954" s="147">
        <f>S954*H954</f>
        <v>0</v>
      </c>
      <c r="AR954" s="148" t="s">
        <v>459</v>
      </c>
      <c r="AT954" s="148" t="s">
        <v>300</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369</v>
      </c>
      <c r="BM954" s="148" t="s">
        <v>1072</v>
      </c>
    </row>
    <row r="955" spans="2:51" s="12" customFormat="1" ht="11.25">
      <c r="B955" s="150"/>
      <c r="D955" s="151" t="s">
        <v>270</v>
      </c>
      <c r="E955" s="152" t="s">
        <v>1</v>
      </c>
      <c r="F955" s="153" t="s">
        <v>1073</v>
      </c>
      <c r="H955" s="154">
        <v>3.38</v>
      </c>
      <c r="I955" s="155"/>
      <c r="L955" s="150"/>
      <c r="M955" s="156"/>
      <c r="T955" s="157"/>
      <c r="AT955" s="152" t="s">
        <v>270</v>
      </c>
      <c r="AU955" s="152" t="s">
        <v>87</v>
      </c>
      <c r="AV955" s="12" t="s">
        <v>87</v>
      </c>
      <c r="AW955" s="12" t="s">
        <v>32</v>
      </c>
      <c r="AX955" s="12" t="s">
        <v>77</v>
      </c>
      <c r="AY955" s="152" t="s">
        <v>262</v>
      </c>
    </row>
    <row r="956" spans="2:51" s="13" customFormat="1" ht="11.25">
      <c r="B956" s="158"/>
      <c r="D956" s="151" t="s">
        <v>270</v>
      </c>
      <c r="E956" s="159" t="s">
        <v>1</v>
      </c>
      <c r="F956" s="160" t="s">
        <v>273</v>
      </c>
      <c r="H956" s="161">
        <v>3.38</v>
      </c>
      <c r="I956" s="162"/>
      <c r="L956" s="158"/>
      <c r="M956" s="163"/>
      <c r="T956" s="164"/>
      <c r="AT956" s="159" t="s">
        <v>270</v>
      </c>
      <c r="AU956" s="159" t="s">
        <v>87</v>
      </c>
      <c r="AV956" s="13" t="s">
        <v>268</v>
      </c>
      <c r="AW956" s="13" t="s">
        <v>32</v>
      </c>
      <c r="AX956" s="13" t="s">
        <v>85</v>
      </c>
      <c r="AY956" s="159" t="s">
        <v>262</v>
      </c>
    </row>
    <row r="957" spans="2:51" s="12" customFormat="1" ht="11.25">
      <c r="B957" s="150"/>
      <c r="D957" s="151" t="s">
        <v>270</v>
      </c>
      <c r="F957" s="153" t="s">
        <v>1074</v>
      </c>
      <c r="H957" s="154">
        <v>3.55</v>
      </c>
      <c r="I957" s="155"/>
      <c r="L957" s="150"/>
      <c r="M957" s="156"/>
      <c r="T957" s="157"/>
      <c r="AT957" s="152" t="s">
        <v>270</v>
      </c>
      <c r="AU957" s="152" t="s">
        <v>87</v>
      </c>
      <c r="AV957" s="12" t="s">
        <v>87</v>
      </c>
      <c r="AW957" s="12" t="s">
        <v>4</v>
      </c>
      <c r="AX957" s="12" t="s">
        <v>85</v>
      </c>
      <c r="AY957" s="152" t="s">
        <v>262</v>
      </c>
    </row>
    <row r="958" spans="2:65" s="1" customFormat="1" ht="55.5" customHeight="1">
      <c r="B958" s="32"/>
      <c r="C958" s="138" t="s">
        <v>1075</v>
      </c>
      <c r="D958" s="138" t="s">
        <v>264</v>
      </c>
      <c r="E958" s="139" t="s">
        <v>1076</v>
      </c>
      <c r="F958" s="140" t="s">
        <v>1077</v>
      </c>
      <c r="G958" s="141" t="s">
        <v>152</v>
      </c>
      <c r="H958" s="142">
        <v>38.7</v>
      </c>
      <c r="I958" s="143"/>
      <c r="J958" s="142">
        <f>ROUND(I958*H958,2)</f>
        <v>0</v>
      </c>
      <c r="K958" s="140" t="s">
        <v>267</v>
      </c>
      <c r="L958" s="32"/>
      <c r="M958" s="144" t="s">
        <v>1</v>
      </c>
      <c r="N958" s="145" t="s">
        <v>42</v>
      </c>
      <c r="P958" s="146">
        <f>O958*H958</f>
        <v>0</v>
      </c>
      <c r="Q958" s="146">
        <v>0.00019</v>
      </c>
      <c r="R958" s="146">
        <f>Q958*H958</f>
        <v>0.007353000000000001</v>
      </c>
      <c r="S958" s="146">
        <v>0</v>
      </c>
      <c r="T958" s="147">
        <f>S958*H958</f>
        <v>0</v>
      </c>
      <c r="AR958" s="148" t="s">
        <v>369</v>
      </c>
      <c r="AT958" s="148" t="s">
        <v>264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369</v>
      </c>
      <c r="BM958" s="148" t="s">
        <v>1078</v>
      </c>
    </row>
    <row r="959" spans="2:65" s="1" customFormat="1" ht="24.2" customHeight="1">
      <c r="B959" s="32"/>
      <c r="C959" s="178" t="s">
        <v>1079</v>
      </c>
      <c r="D959" s="178" t="s">
        <v>300</v>
      </c>
      <c r="E959" s="179" t="s">
        <v>1080</v>
      </c>
      <c r="F959" s="180" t="s">
        <v>1081</v>
      </c>
      <c r="G959" s="181" t="s">
        <v>152</v>
      </c>
      <c r="H959" s="182">
        <v>40.64</v>
      </c>
      <c r="I959" s="183"/>
      <c r="J959" s="182">
        <f>ROUND(I959*H959,2)</f>
        <v>0</v>
      </c>
      <c r="K959" s="180" t="s">
        <v>267</v>
      </c>
      <c r="L959" s="184"/>
      <c r="M959" s="185" t="s">
        <v>1</v>
      </c>
      <c r="N959" s="186" t="s">
        <v>42</v>
      </c>
      <c r="P959" s="146">
        <f>O959*H959</f>
        <v>0</v>
      </c>
      <c r="Q959" s="146">
        <v>0.003</v>
      </c>
      <c r="R959" s="146">
        <f>Q959*H959</f>
        <v>0.12192</v>
      </c>
      <c r="S959" s="146">
        <v>0</v>
      </c>
      <c r="T959" s="147">
        <f>S959*H959</f>
        <v>0</v>
      </c>
      <c r="AR959" s="148" t="s">
        <v>459</v>
      </c>
      <c r="AT959" s="148" t="s">
        <v>300</v>
      </c>
      <c r="AU959" s="148" t="s">
        <v>87</v>
      </c>
      <c r="AY959" s="17" t="s">
        <v>262</v>
      </c>
      <c r="BE959" s="149">
        <f>IF(N959="základní",J959,0)</f>
        <v>0</v>
      </c>
      <c r="BF959" s="149">
        <f>IF(N959="snížená",J959,0)</f>
        <v>0</v>
      </c>
      <c r="BG959" s="149">
        <f>IF(N959="zákl. přenesená",J959,0)</f>
        <v>0</v>
      </c>
      <c r="BH959" s="149">
        <f>IF(N959="sníž. přenesená",J959,0)</f>
        <v>0</v>
      </c>
      <c r="BI959" s="149">
        <f>IF(N959="nulová",J959,0)</f>
        <v>0</v>
      </c>
      <c r="BJ959" s="17" t="s">
        <v>85</v>
      </c>
      <c r="BK959" s="149">
        <f>ROUND(I959*H959,2)</f>
        <v>0</v>
      </c>
      <c r="BL959" s="17" t="s">
        <v>369</v>
      </c>
      <c r="BM959" s="148" t="s">
        <v>1082</v>
      </c>
    </row>
    <row r="960" spans="2:51" s="12" customFormat="1" ht="11.25">
      <c r="B960" s="150"/>
      <c r="D960" s="151" t="s">
        <v>270</v>
      </c>
      <c r="E960" s="152" t="s">
        <v>1</v>
      </c>
      <c r="F960" s="153" t="s">
        <v>1083</v>
      </c>
      <c r="H960" s="154">
        <v>37.74</v>
      </c>
      <c r="I960" s="155"/>
      <c r="L960" s="150"/>
      <c r="M960" s="156"/>
      <c r="T960" s="157"/>
      <c r="AT960" s="152" t="s">
        <v>270</v>
      </c>
      <c r="AU960" s="152" t="s">
        <v>87</v>
      </c>
      <c r="AV960" s="12" t="s">
        <v>87</v>
      </c>
      <c r="AW960" s="12" t="s">
        <v>32</v>
      </c>
      <c r="AX960" s="12" t="s">
        <v>77</v>
      </c>
      <c r="AY960" s="152" t="s">
        <v>262</v>
      </c>
    </row>
    <row r="961" spans="2:51" s="12" customFormat="1" ht="11.25">
      <c r="B961" s="150"/>
      <c r="D961" s="151" t="s">
        <v>270</v>
      </c>
      <c r="E961" s="152" t="s">
        <v>1</v>
      </c>
      <c r="F961" s="153" t="s">
        <v>1084</v>
      </c>
      <c r="H961" s="154">
        <v>0.96</v>
      </c>
      <c r="I961" s="155"/>
      <c r="L961" s="150"/>
      <c r="M961" s="156"/>
      <c r="T961" s="157"/>
      <c r="AT961" s="152" t="s">
        <v>270</v>
      </c>
      <c r="AU961" s="152" t="s">
        <v>87</v>
      </c>
      <c r="AV961" s="12" t="s">
        <v>87</v>
      </c>
      <c r="AW961" s="12" t="s">
        <v>32</v>
      </c>
      <c r="AX961" s="12" t="s">
        <v>77</v>
      </c>
      <c r="AY961" s="152" t="s">
        <v>262</v>
      </c>
    </row>
    <row r="962" spans="2:51" s="13" customFormat="1" ht="11.25">
      <c r="B962" s="158"/>
      <c r="D962" s="151" t="s">
        <v>270</v>
      </c>
      <c r="E962" s="159" t="s">
        <v>1</v>
      </c>
      <c r="F962" s="160" t="s">
        <v>273</v>
      </c>
      <c r="H962" s="161">
        <v>38.7</v>
      </c>
      <c r="I962" s="162"/>
      <c r="L962" s="158"/>
      <c r="M962" s="163"/>
      <c r="T962" s="164"/>
      <c r="AT962" s="159" t="s">
        <v>270</v>
      </c>
      <c r="AU962" s="159" t="s">
        <v>87</v>
      </c>
      <c r="AV962" s="13" t="s">
        <v>268</v>
      </c>
      <c r="AW962" s="13" t="s">
        <v>32</v>
      </c>
      <c r="AX962" s="13" t="s">
        <v>85</v>
      </c>
      <c r="AY962" s="159" t="s">
        <v>262</v>
      </c>
    </row>
    <row r="963" spans="2:51" s="12" customFormat="1" ht="11.25">
      <c r="B963" s="150"/>
      <c r="D963" s="151" t="s">
        <v>270</v>
      </c>
      <c r="F963" s="153" t="s">
        <v>1085</v>
      </c>
      <c r="H963" s="154">
        <v>40.64</v>
      </c>
      <c r="I963" s="155"/>
      <c r="L963" s="150"/>
      <c r="M963" s="156"/>
      <c r="T963" s="157"/>
      <c r="AT963" s="152" t="s">
        <v>270</v>
      </c>
      <c r="AU963" s="152" t="s">
        <v>87</v>
      </c>
      <c r="AV963" s="12" t="s">
        <v>87</v>
      </c>
      <c r="AW963" s="12" t="s">
        <v>4</v>
      </c>
      <c r="AX963" s="12" t="s">
        <v>85</v>
      </c>
      <c r="AY963" s="152" t="s">
        <v>262</v>
      </c>
    </row>
    <row r="964" spans="2:65" s="1" customFormat="1" ht="44.25" customHeight="1">
      <c r="B964" s="32"/>
      <c r="C964" s="138" t="s">
        <v>1086</v>
      </c>
      <c r="D964" s="138" t="s">
        <v>264</v>
      </c>
      <c r="E964" s="139" t="s">
        <v>1087</v>
      </c>
      <c r="F964" s="140" t="s">
        <v>1088</v>
      </c>
      <c r="G964" s="141" t="s">
        <v>794</v>
      </c>
      <c r="H964" s="143"/>
      <c r="I964" s="143"/>
      <c r="J964" s="142">
        <f>ROUND(I964*H964,2)</f>
        <v>0</v>
      </c>
      <c r="K964" s="140" t="s">
        <v>267</v>
      </c>
      <c r="L964" s="32"/>
      <c r="M964" s="144" t="s">
        <v>1</v>
      </c>
      <c r="N964" s="145" t="s">
        <v>42</v>
      </c>
      <c r="P964" s="146">
        <f>O964*H964</f>
        <v>0</v>
      </c>
      <c r="Q964" s="146">
        <v>0</v>
      </c>
      <c r="R964" s="146">
        <f>Q964*H964</f>
        <v>0</v>
      </c>
      <c r="S964" s="146">
        <v>0</v>
      </c>
      <c r="T964" s="147">
        <f>S964*H964</f>
        <v>0</v>
      </c>
      <c r="AR964" s="148" t="s">
        <v>369</v>
      </c>
      <c r="AT964" s="148" t="s">
        <v>264</v>
      </c>
      <c r="AU964" s="148" t="s">
        <v>87</v>
      </c>
      <c r="AY964" s="17" t="s">
        <v>262</v>
      </c>
      <c r="BE964" s="149">
        <f>IF(N964="základní",J964,0)</f>
        <v>0</v>
      </c>
      <c r="BF964" s="149">
        <f>IF(N964="snížená",J964,0)</f>
        <v>0</v>
      </c>
      <c r="BG964" s="149">
        <f>IF(N964="zákl. přenesená",J964,0)</f>
        <v>0</v>
      </c>
      <c r="BH964" s="149">
        <f>IF(N964="sníž. přenesená",J964,0)</f>
        <v>0</v>
      </c>
      <c r="BI964" s="149">
        <f>IF(N964="nulová",J964,0)</f>
        <v>0</v>
      </c>
      <c r="BJ964" s="17" t="s">
        <v>85</v>
      </c>
      <c r="BK964" s="149">
        <f>ROUND(I964*H964,2)</f>
        <v>0</v>
      </c>
      <c r="BL964" s="17" t="s">
        <v>369</v>
      </c>
      <c r="BM964" s="148" t="s">
        <v>1089</v>
      </c>
    </row>
    <row r="965" spans="2:63" s="11" customFormat="1" ht="22.9" customHeight="1">
      <c r="B965" s="126"/>
      <c r="D965" s="127" t="s">
        <v>76</v>
      </c>
      <c r="E965" s="136" t="s">
        <v>1090</v>
      </c>
      <c r="F965" s="136" t="s">
        <v>1091</v>
      </c>
      <c r="I965" s="129"/>
      <c r="J965" s="137">
        <f>BK965</f>
        <v>0</v>
      </c>
      <c r="L965" s="126"/>
      <c r="M965" s="131"/>
      <c r="P965" s="132">
        <f>SUM(P966:P971)</f>
        <v>0</v>
      </c>
      <c r="R965" s="132">
        <f>SUM(R966:R971)</f>
        <v>0.006795</v>
      </c>
      <c r="T965" s="133">
        <f>SUM(T966:T971)</f>
        <v>0</v>
      </c>
      <c r="AR965" s="127" t="s">
        <v>87</v>
      </c>
      <c r="AT965" s="134" t="s">
        <v>76</v>
      </c>
      <c r="AU965" s="134" t="s">
        <v>85</v>
      </c>
      <c r="AY965" s="127" t="s">
        <v>262</v>
      </c>
      <c r="BK965" s="135">
        <f>SUM(BK966:BK971)</f>
        <v>0</v>
      </c>
    </row>
    <row r="966" spans="2:65" s="1" customFormat="1" ht="37.9" customHeight="1">
      <c r="B966" s="32"/>
      <c r="C966" s="138" t="s">
        <v>1092</v>
      </c>
      <c r="D966" s="138" t="s">
        <v>264</v>
      </c>
      <c r="E966" s="139" t="s">
        <v>1093</v>
      </c>
      <c r="F966" s="140" t="s">
        <v>1094</v>
      </c>
      <c r="G966" s="141" t="s">
        <v>152</v>
      </c>
      <c r="H966" s="142">
        <v>1</v>
      </c>
      <c r="I966" s="143"/>
      <c r="J966" s="142">
        <f>ROUND(I966*H966,2)</f>
        <v>0</v>
      </c>
      <c r="K966" s="140" t="s">
        <v>267</v>
      </c>
      <c r="L966" s="32"/>
      <c r="M966" s="144" t="s">
        <v>1</v>
      </c>
      <c r="N966" s="145" t="s">
        <v>42</v>
      </c>
      <c r="P966" s="146">
        <f>O966*H966</f>
        <v>0</v>
      </c>
      <c r="Q966" s="146">
        <v>0.00102</v>
      </c>
      <c r="R966" s="146">
        <f>Q966*H966</f>
        <v>0.00102</v>
      </c>
      <c r="S966" s="146">
        <v>0</v>
      </c>
      <c r="T966" s="147">
        <f>S966*H966</f>
        <v>0</v>
      </c>
      <c r="AR966" s="148" t="s">
        <v>369</v>
      </c>
      <c r="AT966" s="148" t="s">
        <v>264</v>
      </c>
      <c r="AU966" s="148" t="s">
        <v>87</v>
      </c>
      <c r="AY966" s="17" t="s">
        <v>262</v>
      </c>
      <c r="BE966" s="149">
        <f>IF(N966="základní",J966,0)</f>
        <v>0</v>
      </c>
      <c r="BF966" s="149">
        <f>IF(N966="snížená",J966,0)</f>
        <v>0</v>
      </c>
      <c r="BG966" s="149">
        <f>IF(N966="zákl. přenesená",J966,0)</f>
        <v>0</v>
      </c>
      <c r="BH966" s="149">
        <f>IF(N966="sníž. přenesená",J966,0)</f>
        <v>0</v>
      </c>
      <c r="BI966" s="149">
        <f>IF(N966="nulová",J966,0)</f>
        <v>0</v>
      </c>
      <c r="BJ966" s="17" t="s">
        <v>85</v>
      </c>
      <c r="BK966" s="149">
        <f>ROUND(I966*H966,2)</f>
        <v>0</v>
      </c>
      <c r="BL966" s="17" t="s">
        <v>369</v>
      </c>
      <c r="BM966" s="148" t="s">
        <v>1095</v>
      </c>
    </row>
    <row r="967" spans="2:65" s="1" customFormat="1" ht="21.75" customHeight="1">
      <c r="B967" s="32"/>
      <c r="C967" s="178" t="s">
        <v>1096</v>
      </c>
      <c r="D967" s="178" t="s">
        <v>300</v>
      </c>
      <c r="E967" s="179" t="s">
        <v>1097</v>
      </c>
      <c r="F967" s="180" t="s">
        <v>1098</v>
      </c>
      <c r="G967" s="181" t="s">
        <v>152</v>
      </c>
      <c r="H967" s="182">
        <v>1.05</v>
      </c>
      <c r="I967" s="183"/>
      <c r="J967" s="182">
        <f>ROUND(I967*H967,2)</f>
        <v>0</v>
      </c>
      <c r="K967" s="180" t="s">
        <v>1</v>
      </c>
      <c r="L967" s="184"/>
      <c r="M967" s="185" t="s">
        <v>1</v>
      </c>
      <c r="N967" s="186" t="s">
        <v>42</v>
      </c>
      <c r="P967" s="146">
        <f>O967*H967</f>
        <v>0</v>
      </c>
      <c r="Q967" s="146">
        <v>0.0055</v>
      </c>
      <c r="R967" s="146">
        <f>Q967*H967</f>
        <v>0.005775</v>
      </c>
      <c r="S967" s="146">
        <v>0</v>
      </c>
      <c r="T967" s="147">
        <f>S967*H967</f>
        <v>0</v>
      </c>
      <c r="AR967" s="148" t="s">
        <v>459</v>
      </c>
      <c r="AT967" s="148" t="s">
        <v>300</v>
      </c>
      <c r="AU967" s="148" t="s">
        <v>87</v>
      </c>
      <c r="AY967" s="17" t="s">
        <v>262</v>
      </c>
      <c r="BE967" s="149">
        <f>IF(N967="základní",J967,0)</f>
        <v>0</v>
      </c>
      <c r="BF967" s="149">
        <f>IF(N967="snížená",J967,0)</f>
        <v>0</v>
      </c>
      <c r="BG967" s="149">
        <f>IF(N967="zákl. přenesená",J967,0)</f>
        <v>0</v>
      </c>
      <c r="BH967" s="149">
        <f>IF(N967="sníž. přenesená",J967,0)</f>
        <v>0</v>
      </c>
      <c r="BI967" s="149">
        <f>IF(N967="nulová",J967,0)</f>
        <v>0</v>
      </c>
      <c r="BJ967" s="17" t="s">
        <v>85</v>
      </c>
      <c r="BK967" s="149">
        <f>ROUND(I967*H967,2)</f>
        <v>0</v>
      </c>
      <c r="BL967" s="17" t="s">
        <v>369</v>
      </c>
      <c r="BM967" s="148" t="s">
        <v>1099</v>
      </c>
    </row>
    <row r="968" spans="2:51" s="12" customFormat="1" ht="11.25">
      <c r="B968" s="150"/>
      <c r="D968" s="151" t="s">
        <v>270</v>
      </c>
      <c r="E968" s="152" t="s">
        <v>1</v>
      </c>
      <c r="F968" s="153" t="s">
        <v>1100</v>
      </c>
      <c r="H968" s="154">
        <v>1</v>
      </c>
      <c r="I968" s="155"/>
      <c r="L968" s="150"/>
      <c r="M968" s="156"/>
      <c r="T968" s="157"/>
      <c r="AT968" s="152" t="s">
        <v>270</v>
      </c>
      <c r="AU968" s="152" t="s">
        <v>87</v>
      </c>
      <c r="AV968" s="12" t="s">
        <v>87</v>
      </c>
      <c r="AW968" s="12" t="s">
        <v>32</v>
      </c>
      <c r="AX968" s="12" t="s">
        <v>77</v>
      </c>
      <c r="AY968" s="152" t="s">
        <v>262</v>
      </c>
    </row>
    <row r="969" spans="2:51" s="13" customFormat="1" ht="11.25">
      <c r="B969" s="158"/>
      <c r="D969" s="151" t="s">
        <v>270</v>
      </c>
      <c r="E969" s="159" t="s">
        <v>1</v>
      </c>
      <c r="F969" s="160" t="s">
        <v>273</v>
      </c>
      <c r="H969" s="161">
        <v>1</v>
      </c>
      <c r="I969" s="162"/>
      <c r="L969" s="158"/>
      <c r="M969" s="163"/>
      <c r="T969" s="164"/>
      <c r="AT969" s="159" t="s">
        <v>270</v>
      </c>
      <c r="AU969" s="159" t="s">
        <v>87</v>
      </c>
      <c r="AV969" s="13" t="s">
        <v>268</v>
      </c>
      <c r="AW969" s="13" t="s">
        <v>32</v>
      </c>
      <c r="AX969" s="13" t="s">
        <v>85</v>
      </c>
      <c r="AY969" s="159" t="s">
        <v>262</v>
      </c>
    </row>
    <row r="970" spans="2:51" s="12" customFormat="1" ht="11.25">
      <c r="B970" s="150"/>
      <c r="D970" s="151" t="s">
        <v>270</v>
      </c>
      <c r="F970" s="153" t="s">
        <v>1101</v>
      </c>
      <c r="H970" s="154">
        <v>1.05</v>
      </c>
      <c r="I970" s="155"/>
      <c r="L970" s="150"/>
      <c r="M970" s="156"/>
      <c r="T970" s="157"/>
      <c r="AT970" s="152" t="s">
        <v>270</v>
      </c>
      <c r="AU970" s="152" t="s">
        <v>87</v>
      </c>
      <c r="AV970" s="12" t="s">
        <v>87</v>
      </c>
      <c r="AW970" s="12" t="s">
        <v>4</v>
      </c>
      <c r="AX970" s="12" t="s">
        <v>85</v>
      </c>
      <c r="AY970" s="152" t="s">
        <v>262</v>
      </c>
    </row>
    <row r="971" spans="2:65" s="1" customFormat="1" ht="49.15" customHeight="1">
      <c r="B971" s="32"/>
      <c r="C971" s="138" t="s">
        <v>1102</v>
      </c>
      <c r="D971" s="138" t="s">
        <v>264</v>
      </c>
      <c r="E971" s="139" t="s">
        <v>1103</v>
      </c>
      <c r="F971" s="140" t="s">
        <v>1104</v>
      </c>
      <c r="G971" s="141" t="s">
        <v>794</v>
      </c>
      <c r="H971" s="143"/>
      <c r="I971" s="143"/>
      <c r="J971" s="142">
        <f>ROUND(I971*H971,2)</f>
        <v>0</v>
      </c>
      <c r="K971" s="140" t="s">
        <v>267</v>
      </c>
      <c r="L971" s="32"/>
      <c r="M971" s="144" t="s">
        <v>1</v>
      </c>
      <c r="N971" s="145" t="s">
        <v>42</v>
      </c>
      <c r="P971" s="146">
        <f>O971*H971</f>
        <v>0</v>
      </c>
      <c r="Q971" s="146">
        <v>0</v>
      </c>
      <c r="R971" s="146">
        <f>Q971*H971</f>
        <v>0</v>
      </c>
      <c r="S971" s="146">
        <v>0</v>
      </c>
      <c r="T971" s="147">
        <f>S971*H971</f>
        <v>0</v>
      </c>
      <c r="AR971" s="148" t="s">
        <v>369</v>
      </c>
      <c r="AT971" s="148" t="s">
        <v>264</v>
      </c>
      <c r="AU971" s="148" t="s">
        <v>87</v>
      </c>
      <c r="AY971" s="17" t="s">
        <v>262</v>
      </c>
      <c r="BE971" s="149">
        <f>IF(N971="základní",J971,0)</f>
        <v>0</v>
      </c>
      <c r="BF971" s="149">
        <f>IF(N971="snížená",J971,0)</f>
        <v>0</v>
      </c>
      <c r="BG971" s="149">
        <f>IF(N971="zákl. přenesená",J971,0)</f>
        <v>0</v>
      </c>
      <c r="BH971" s="149">
        <f>IF(N971="sníž. přenesená",J971,0)</f>
        <v>0</v>
      </c>
      <c r="BI971" s="149">
        <f>IF(N971="nulová",J971,0)</f>
        <v>0</v>
      </c>
      <c r="BJ971" s="17" t="s">
        <v>85</v>
      </c>
      <c r="BK971" s="149">
        <f>ROUND(I971*H971,2)</f>
        <v>0</v>
      </c>
      <c r="BL971" s="17" t="s">
        <v>369</v>
      </c>
      <c r="BM971" s="148" t="s">
        <v>1105</v>
      </c>
    </row>
    <row r="972" spans="2:63" s="11" customFormat="1" ht="22.9" customHeight="1">
      <c r="B972" s="126"/>
      <c r="D972" s="127" t="s">
        <v>76</v>
      </c>
      <c r="E972" s="136" t="s">
        <v>1106</v>
      </c>
      <c r="F972" s="136" t="s">
        <v>1107</v>
      </c>
      <c r="I972" s="129"/>
      <c r="J972" s="137">
        <f>BK972</f>
        <v>0</v>
      </c>
      <c r="L972" s="126"/>
      <c r="M972" s="131"/>
      <c r="P972" s="132">
        <f>SUM(P973:P994)</f>
        <v>0</v>
      </c>
      <c r="R972" s="132">
        <f>SUM(R973:R994)</f>
        <v>2.2888108000000003</v>
      </c>
      <c r="T972" s="133">
        <f>SUM(T973:T994)</f>
        <v>0</v>
      </c>
      <c r="AR972" s="127" t="s">
        <v>87</v>
      </c>
      <c r="AT972" s="134" t="s">
        <v>76</v>
      </c>
      <c r="AU972" s="134" t="s">
        <v>85</v>
      </c>
      <c r="AY972" s="127" t="s">
        <v>262</v>
      </c>
      <c r="BK972" s="135">
        <f>SUM(BK973:BK994)</f>
        <v>0</v>
      </c>
    </row>
    <row r="973" spans="2:65" s="1" customFormat="1" ht="49.15" customHeight="1">
      <c r="B973" s="32"/>
      <c r="C973" s="138" t="s">
        <v>1108</v>
      </c>
      <c r="D973" s="138" t="s">
        <v>264</v>
      </c>
      <c r="E973" s="139" t="s">
        <v>1109</v>
      </c>
      <c r="F973" s="140" t="s">
        <v>1110</v>
      </c>
      <c r="G973" s="141" t="s">
        <v>152</v>
      </c>
      <c r="H973" s="142">
        <v>2.82</v>
      </c>
      <c r="I973" s="143"/>
      <c r="J973" s="142">
        <f>ROUND(I973*H973,2)</f>
        <v>0</v>
      </c>
      <c r="K973" s="140" t="s">
        <v>1</v>
      </c>
      <c r="L973" s="32"/>
      <c r="M973" s="144" t="s">
        <v>1</v>
      </c>
      <c r="N973" s="145" t="s">
        <v>42</v>
      </c>
      <c r="P973" s="146">
        <f>O973*H973</f>
        <v>0</v>
      </c>
      <c r="Q973" s="146">
        <v>0.02778</v>
      </c>
      <c r="R973" s="146">
        <f>Q973*H973</f>
        <v>0.0783396</v>
      </c>
      <c r="S973" s="146">
        <v>0</v>
      </c>
      <c r="T973" s="147">
        <f>S973*H973</f>
        <v>0</v>
      </c>
      <c r="AR973" s="148" t="s">
        <v>369</v>
      </c>
      <c r="AT973" s="148" t="s">
        <v>264</v>
      </c>
      <c r="AU973" s="148" t="s">
        <v>87</v>
      </c>
      <c r="AY973" s="17" t="s">
        <v>262</v>
      </c>
      <c r="BE973" s="149">
        <f>IF(N973="základní",J973,0)</f>
        <v>0</v>
      </c>
      <c r="BF973" s="149">
        <f>IF(N973="snížená",J973,0)</f>
        <v>0</v>
      </c>
      <c r="BG973" s="149">
        <f>IF(N973="zákl. přenesená",J973,0)</f>
        <v>0</v>
      </c>
      <c r="BH973" s="149">
        <f>IF(N973="sníž. přenesená",J973,0)</f>
        <v>0</v>
      </c>
      <c r="BI973" s="149">
        <f>IF(N973="nulová",J973,0)</f>
        <v>0</v>
      </c>
      <c r="BJ973" s="17" t="s">
        <v>85</v>
      </c>
      <c r="BK973" s="149">
        <f>ROUND(I973*H973,2)</f>
        <v>0</v>
      </c>
      <c r="BL973" s="17" t="s">
        <v>369</v>
      </c>
      <c r="BM973" s="148" t="s">
        <v>1111</v>
      </c>
    </row>
    <row r="974" spans="2:51" s="12" customFormat="1" ht="11.25">
      <c r="B974" s="150"/>
      <c r="D974" s="151" t="s">
        <v>270</v>
      </c>
      <c r="E974" s="152" t="s">
        <v>1</v>
      </c>
      <c r="F974" s="153" t="s">
        <v>1112</v>
      </c>
      <c r="H974" s="154">
        <v>2.82</v>
      </c>
      <c r="I974" s="155"/>
      <c r="L974" s="150"/>
      <c r="M974" s="156"/>
      <c r="T974" s="157"/>
      <c r="AT974" s="152" t="s">
        <v>270</v>
      </c>
      <c r="AU974" s="152" t="s">
        <v>87</v>
      </c>
      <c r="AV974" s="12" t="s">
        <v>87</v>
      </c>
      <c r="AW974" s="12" t="s">
        <v>32</v>
      </c>
      <c r="AX974" s="12" t="s">
        <v>77</v>
      </c>
      <c r="AY974" s="152" t="s">
        <v>262</v>
      </c>
    </row>
    <row r="975" spans="2:51" s="13" customFormat="1" ht="11.25">
      <c r="B975" s="158"/>
      <c r="D975" s="151" t="s">
        <v>270</v>
      </c>
      <c r="E975" s="159" t="s">
        <v>1</v>
      </c>
      <c r="F975" s="160" t="s">
        <v>273</v>
      </c>
      <c r="H975" s="161">
        <v>2.82</v>
      </c>
      <c r="I975" s="162"/>
      <c r="L975" s="158"/>
      <c r="M975" s="163"/>
      <c r="T975" s="164"/>
      <c r="AT975" s="159" t="s">
        <v>270</v>
      </c>
      <c r="AU975" s="159" t="s">
        <v>87</v>
      </c>
      <c r="AV975" s="13" t="s">
        <v>268</v>
      </c>
      <c r="AW975" s="13" t="s">
        <v>32</v>
      </c>
      <c r="AX975" s="13" t="s">
        <v>85</v>
      </c>
      <c r="AY975" s="159" t="s">
        <v>262</v>
      </c>
    </row>
    <row r="976" spans="2:65" s="1" customFormat="1" ht="49.15" customHeight="1">
      <c r="B976" s="32"/>
      <c r="C976" s="138" t="s">
        <v>1113</v>
      </c>
      <c r="D976" s="138" t="s">
        <v>264</v>
      </c>
      <c r="E976" s="139" t="s">
        <v>1114</v>
      </c>
      <c r="F976" s="140" t="s">
        <v>1115</v>
      </c>
      <c r="G976" s="141" t="s">
        <v>152</v>
      </c>
      <c r="H976" s="142">
        <v>47.92</v>
      </c>
      <c r="I976" s="143"/>
      <c r="J976" s="142">
        <f>ROUND(I976*H976,2)</f>
        <v>0</v>
      </c>
      <c r="K976" s="140" t="s">
        <v>267</v>
      </c>
      <c r="L976" s="32"/>
      <c r="M976" s="144" t="s">
        <v>1</v>
      </c>
      <c r="N976" s="145" t="s">
        <v>42</v>
      </c>
      <c r="P976" s="146">
        <f>O976*H976</f>
        <v>0</v>
      </c>
      <c r="Q976" s="146">
        <v>0.03696</v>
      </c>
      <c r="R976" s="146">
        <f>Q976*H976</f>
        <v>1.7711232000000001</v>
      </c>
      <c r="S976" s="146">
        <v>0</v>
      </c>
      <c r="T976" s="147">
        <f>S976*H976</f>
        <v>0</v>
      </c>
      <c r="AR976" s="148" t="s">
        <v>369</v>
      </c>
      <c r="AT976" s="148" t="s">
        <v>264</v>
      </c>
      <c r="AU976" s="148" t="s">
        <v>87</v>
      </c>
      <c r="AY976" s="17" t="s">
        <v>262</v>
      </c>
      <c r="BE976" s="149">
        <f>IF(N976="základní",J976,0)</f>
        <v>0</v>
      </c>
      <c r="BF976" s="149">
        <f>IF(N976="snížená",J976,0)</f>
        <v>0</v>
      </c>
      <c r="BG976" s="149">
        <f>IF(N976="zákl. přenesená",J976,0)</f>
        <v>0</v>
      </c>
      <c r="BH976" s="149">
        <f>IF(N976="sníž. přenesená",J976,0)</f>
        <v>0</v>
      </c>
      <c r="BI976" s="149">
        <f>IF(N976="nulová",J976,0)</f>
        <v>0</v>
      </c>
      <c r="BJ976" s="17" t="s">
        <v>85</v>
      </c>
      <c r="BK976" s="149">
        <f>ROUND(I976*H976,2)</f>
        <v>0</v>
      </c>
      <c r="BL976" s="17" t="s">
        <v>369</v>
      </c>
      <c r="BM976" s="148" t="s">
        <v>1116</v>
      </c>
    </row>
    <row r="977" spans="2:51" s="12" customFormat="1" ht="11.25">
      <c r="B977" s="150"/>
      <c r="D977" s="151" t="s">
        <v>270</v>
      </c>
      <c r="E977" s="152" t="s">
        <v>1</v>
      </c>
      <c r="F977" s="153" t="s">
        <v>1117</v>
      </c>
      <c r="H977" s="154">
        <v>47.92</v>
      </c>
      <c r="I977" s="155"/>
      <c r="L977" s="150"/>
      <c r="M977" s="156"/>
      <c r="T977" s="157"/>
      <c r="AT977" s="152" t="s">
        <v>270</v>
      </c>
      <c r="AU977" s="152" t="s">
        <v>87</v>
      </c>
      <c r="AV977" s="12" t="s">
        <v>87</v>
      </c>
      <c r="AW977" s="12" t="s">
        <v>32</v>
      </c>
      <c r="AX977" s="12" t="s">
        <v>77</v>
      </c>
      <c r="AY977" s="152" t="s">
        <v>262</v>
      </c>
    </row>
    <row r="978" spans="2:51" s="13" customFormat="1" ht="11.25">
      <c r="B978" s="158"/>
      <c r="D978" s="151" t="s">
        <v>270</v>
      </c>
      <c r="E978" s="159" t="s">
        <v>1</v>
      </c>
      <c r="F978" s="160" t="s">
        <v>273</v>
      </c>
      <c r="H978" s="161">
        <v>47.92</v>
      </c>
      <c r="I978" s="162"/>
      <c r="L978" s="158"/>
      <c r="M978" s="163"/>
      <c r="T978" s="164"/>
      <c r="AT978" s="159" t="s">
        <v>270</v>
      </c>
      <c r="AU978" s="159" t="s">
        <v>87</v>
      </c>
      <c r="AV978" s="13" t="s">
        <v>268</v>
      </c>
      <c r="AW978" s="13" t="s">
        <v>32</v>
      </c>
      <c r="AX978" s="13" t="s">
        <v>85</v>
      </c>
      <c r="AY978" s="159" t="s">
        <v>262</v>
      </c>
    </row>
    <row r="979" spans="2:65" s="1" customFormat="1" ht="33" customHeight="1">
      <c r="B979" s="32"/>
      <c r="C979" s="138" t="s">
        <v>1118</v>
      </c>
      <c r="D979" s="138" t="s">
        <v>264</v>
      </c>
      <c r="E979" s="139" t="s">
        <v>1119</v>
      </c>
      <c r="F979" s="140" t="s">
        <v>1120</v>
      </c>
      <c r="G979" s="141" t="s">
        <v>152</v>
      </c>
      <c r="H979" s="142">
        <v>11.74</v>
      </c>
      <c r="I979" s="143"/>
      <c r="J979" s="142">
        <f>ROUND(I979*H979,2)</f>
        <v>0</v>
      </c>
      <c r="K979" s="140" t="s">
        <v>267</v>
      </c>
      <c r="L979" s="32"/>
      <c r="M979" s="144" t="s">
        <v>1</v>
      </c>
      <c r="N979" s="145" t="s">
        <v>42</v>
      </c>
      <c r="P979" s="146">
        <f>O979*H979</f>
        <v>0</v>
      </c>
      <c r="Q979" s="146">
        <v>0</v>
      </c>
      <c r="R979" s="146">
        <f>Q979*H979</f>
        <v>0</v>
      </c>
      <c r="S979" s="146">
        <v>0</v>
      </c>
      <c r="T979" s="147">
        <f>S979*H979</f>
        <v>0</v>
      </c>
      <c r="AR979" s="148" t="s">
        <v>369</v>
      </c>
      <c r="AT979" s="148" t="s">
        <v>264</v>
      </c>
      <c r="AU979" s="148" t="s">
        <v>87</v>
      </c>
      <c r="AY979" s="17" t="s">
        <v>262</v>
      </c>
      <c r="BE979" s="149">
        <f>IF(N979="základní",J979,0)</f>
        <v>0</v>
      </c>
      <c r="BF979" s="149">
        <f>IF(N979="snížená",J979,0)</f>
        <v>0</v>
      </c>
      <c r="BG979" s="149">
        <f>IF(N979="zákl. přenesená",J979,0)</f>
        <v>0</v>
      </c>
      <c r="BH979" s="149">
        <f>IF(N979="sníž. přenesená",J979,0)</f>
        <v>0</v>
      </c>
      <c r="BI979" s="149">
        <f>IF(N979="nulová",J979,0)</f>
        <v>0</v>
      </c>
      <c r="BJ979" s="17" t="s">
        <v>85</v>
      </c>
      <c r="BK979" s="149">
        <f>ROUND(I979*H979,2)</f>
        <v>0</v>
      </c>
      <c r="BL979" s="17" t="s">
        <v>369</v>
      </c>
      <c r="BM979" s="148" t="s">
        <v>1121</v>
      </c>
    </row>
    <row r="980" spans="2:51" s="12" customFormat="1" ht="11.25">
      <c r="B980" s="150"/>
      <c r="D980" s="151" t="s">
        <v>270</v>
      </c>
      <c r="E980" s="152" t="s">
        <v>1</v>
      </c>
      <c r="F980" s="153" t="s">
        <v>1008</v>
      </c>
      <c r="H980" s="154">
        <v>11.74</v>
      </c>
      <c r="I980" s="155"/>
      <c r="L980" s="150"/>
      <c r="M980" s="156"/>
      <c r="T980" s="157"/>
      <c r="AT980" s="152" t="s">
        <v>270</v>
      </c>
      <c r="AU980" s="152" t="s">
        <v>87</v>
      </c>
      <c r="AV980" s="12" t="s">
        <v>87</v>
      </c>
      <c r="AW980" s="12" t="s">
        <v>32</v>
      </c>
      <c r="AX980" s="12" t="s">
        <v>77</v>
      </c>
      <c r="AY980" s="152" t="s">
        <v>262</v>
      </c>
    </row>
    <row r="981" spans="2:51" s="13" customFormat="1" ht="11.25">
      <c r="B981" s="158"/>
      <c r="D981" s="151" t="s">
        <v>270</v>
      </c>
      <c r="E981" s="159" t="s">
        <v>1</v>
      </c>
      <c r="F981" s="160" t="s">
        <v>273</v>
      </c>
      <c r="H981" s="161">
        <v>11.74</v>
      </c>
      <c r="I981" s="162"/>
      <c r="L981" s="158"/>
      <c r="M981" s="163"/>
      <c r="T981" s="164"/>
      <c r="AT981" s="159" t="s">
        <v>270</v>
      </c>
      <c r="AU981" s="159" t="s">
        <v>87</v>
      </c>
      <c r="AV981" s="13" t="s">
        <v>268</v>
      </c>
      <c r="AW981" s="13" t="s">
        <v>32</v>
      </c>
      <c r="AX981" s="13" t="s">
        <v>85</v>
      </c>
      <c r="AY981" s="159" t="s">
        <v>262</v>
      </c>
    </row>
    <row r="982" spans="2:65" s="1" customFormat="1" ht="16.5" customHeight="1">
      <c r="B982" s="32"/>
      <c r="C982" s="178" t="s">
        <v>1122</v>
      </c>
      <c r="D982" s="178" t="s">
        <v>300</v>
      </c>
      <c r="E982" s="179" t="s">
        <v>1123</v>
      </c>
      <c r="F982" s="180" t="s">
        <v>1124</v>
      </c>
      <c r="G982" s="181" t="s">
        <v>552</v>
      </c>
      <c r="H982" s="182">
        <v>0.39</v>
      </c>
      <c r="I982" s="183"/>
      <c r="J982" s="182">
        <f>ROUND(I982*H982,2)</f>
        <v>0</v>
      </c>
      <c r="K982" s="180" t="s">
        <v>267</v>
      </c>
      <c r="L982" s="184"/>
      <c r="M982" s="185" t="s">
        <v>1</v>
      </c>
      <c r="N982" s="186" t="s">
        <v>42</v>
      </c>
      <c r="P982" s="146">
        <f>O982*H982</f>
        <v>0</v>
      </c>
      <c r="Q982" s="146">
        <v>0.5</v>
      </c>
      <c r="R982" s="146">
        <f>Q982*H982</f>
        <v>0.195</v>
      </c>
      <c r="S982" s="146">
        <v>0</v>
      </c>
      <c r="T982" s="147">
        <f>S982*H982</f>
        <v>0</v>
      </c>
      <c r="AR982" s="148" t="s">
        <v>459</v>
      </c>
      <c r="AT982" s="148" t="s">
        <v>300</v>
      </c>
      <c r="AU982" s="148" t="s">
        <v>87</v>
      </c>
      <c r="AY982" s="17" t="s">
        <v>262</v>
      </c>
      <c r="BE982" s="149">
        <f>IF(N982="základní",J982,0)</f>
        <v>0</v>
      </c>
      <c r="BF982" s="149">
        <f>IF(N982="snížená",J982,0)</f>
        <v>0</v>
      </c>
      <c r="BG982" s="149">
        <f>IF(N982="zákl. přenesená",J982,0)</f>
        <v>0</v>
      </c>
      <c r="BH982" s="149">
        <f>IF(N982="sníž. přenesená",J982,0)</f>
        <v>0</v>
      </c>
      <c r="BI982" s="149">
        <f>IF(N982="nulová",J982,0)</f>
        <v>0</v>
      </c>
      <c r="BJ982" s="17" t="s">
        <v>85</v>
      </c>
      <c r="BK982" s="149">
        <f>ROUND(I982*H982,2)</f>
        <v>0</v>
      </c>
      <c r="BL982" s="17" t="s">
        <v>369</v>
      </c>
      <c r="BM982" s="148" t="s">
        <v>1125</v>
      </c>
    </row>
    <row r="983" spans="2:51" s="12" customFormat="1" ht="11.25">
      <c r="B983" s="150"/>
      <c r="D983" s="151" t="s">
        <v>270</v>
      </c>
      <c r="E983" s="152" t="s">
        <v>1</v>
      </c>
      <c r="F983" s="153" t="s">
        <v>1126</v>
      </c>
      <c r="H983" s="154">
        <v>0.35</v>
      </c>
      <c r="I983" s="155"/>
      <c r="L983" s="150"/>
      <c r="M983" s="156"/>
      <c r="T983" s="157"/>
      <c r="AT983" s="152" t="s">
        <v>270</v>
      </c>
      <c r="AU983" s="152" t="s">
        <v>87</v>
      </c>
      <c r="AV983" s="12" t="s">
        <v>87</v>
      </c>
      <c r="AW983" s="12" t="s">
        <v>32</v>
      </c>
      <c r="AX983" s="12" t="s">
        <v>77</v>
      </c>
      <c r="AY983" s="152" t="s">
        <v>262</v>
      </c>
    </row>
    <row r="984" spans="2:51" s="13" customFormat="1" ht="11.25">
      <c r="B984" s="158"/>
      <c r="D984" s="151" t="s">
        <v>270</v>
      </c>
      <c r="E984" s="159" t="s">
        <v>1</v>
      </c>
      <c r="F984" s="160" t="s">
        <v>273</v>
      </c>
      <c r="H984" s="161">
        <v>0.35</v>
      </c>
      <c r="I984" s="162"/>
      <c r="L984" s="158"/>
      <c r="M984" s="163"/>
      <c r="T984" s="164"/>
      <c r="AT984" s="159" t="s">
        <v>270</v>
      </c>
      <c r="AU984" s="159" t="s">
        <v>87</v>
      </c>
      <c r="AV984" s="13" t="s">
        <v>268</v>
      </c>
      <c r="AW984" s="13" t="s">
        <v>32</v>
      </c>
      <c r="AX984" s="13" t="s">
        <v>85</v>
      </c>
      <c r="AY984" s="159" t="s">
        <v>262</v>
      </c>
    </row>
    <row r="985" spans="2:51" s="12" customFormat="1" ht="11.25">
      <c r="B985" s="150"/>
      <c r="D985" s="151" t="s">
        <v>270</v>
      </c>
      <c r="F985" s="153" t="s">
        <v>1127</v>
      </c>
      <c r="H985" s="154">
        <v>0.39</v>
      </c>
      <c r="I985" s="155"/>
      <c r="L985" s="150"/>
      <c r="M985" s="156"/>
      <c r="T985" s="157"/>
      <c r="AT985" s="152" t="s">
        <v>270</v>
      </c>
      <c r="AU985" s="152" t="s">
        <v>87</v>
      </c>
      <c r="AV985" s="12" t="s">
        <v>87</v>
      </c>
      <c r="AW985" s="12" t="s">
        <v>4</v>
      </c>
      <c r="AX985" s="12" t="s">
        <v>85</v>
      </c>
      <c r="AY985" s="152" t="s">
        <v>262</v>
      </c>
    </row>
    <row r="986" spans="2:65" s="1" customFormat="1" ht="44.25" customHeight="1">
      <c r="B986" s="32"/>
      <c r="C986" s="138" t="s">
        <v>1128</v>
      </c>
      <c r="D986" s="138" t="s">
        <v>264</v>
      </c>
      <c r="E986" s="139" t="s">
        <v>1129</v>
      </c>
      <c r="F986" s="140" t="s">
        <v>1130</v>
      </c>
      <c r="G986" s="141" t="s">
        <v>152</v>
      </c>
      <c r="H986" s="142">
        <v>11.74</v>
      </c>
      <c r="I986" s="143"/>
      <c r="J986" s="142">
        <f>ROUND(I986*H986,2)</f>
        <v>0</v>
      </c>
      <c r="K986" s="140" t="s">
        <v>267</v>
      </c>
      <c r="L986" s="32"/>
      <c r="M986" s="144" t="s">
        <v>1</v>
      </c>
      <c r="N986" s="145" t="s">
        <v>42</v>
      </c>
      <c r="P986" s="146">
        <f>O986*H986</f>
        <v>0</v>
      </c>
      <c r="Q986" s="146">
        <v>0.00021</v>
      </c>
      <c r="R986" s="146">
        <f>Q986*H986</f>
        <v>0.0024654</v>
      </c>
      <c r="S986" s="146">
        <v>0</v>
      </c>
      <c r="T986" s="147">
        <f>S986*H986</f>
        <v>0</v>
      </c>
      <c r="AR986" s="148" t="s">
        <v>369</v>
      </c>
      <c r="AT986" s="148" t="s">
        <v>264</v>
      </c>
      <c r="AU986" s="148" t="s">
        <v>87</v>
      </c>
      <c r="AY986" s="17" t="s">
        <v>262</v>
      </c>
      <c r="BE986" s="149">
        <f>IF(N986="základní",J986,0)</f>
        <v>0</v>
      </c>
      <c r="BF986" s="149">
        <f>IF(N986="snížená",J986,0)</f>
        <v>0</v>
      </c>
      <c r="BG986" s="149">
        <f>IF(N986="zákl. přenesená",J986,0)</f>
        <v>0</v>
      </c>
      <c r="BH986" s="149">
        <f>IF(N986="sníž. přenesená",J986,0)</f>
        <v>0</v>
      </c>
      <c r="BI986" s="149">
        <f>IF(N986="nulová",J986,0)</f>
        <v>0</v>
      </c>
      <c r="BJ986" s="17" t="s">
        <v>85</v>
      </c>
      <c r="BK986" s="149">
        <f>ROUND(I986*H986,2)</f>
        <v>0</v>
      </c>
      <c r="BL986" s="17" t="s">
        <v>369</v>
      </c>
      <c r="BM986" s="148" t="s">
        <v>1131</v>
      </c>
    </row>
    <row r="987" spans="2:65" s="1" customFormat="1" ht="16.5" customHeight="1">
      <c r="B987" s="32"/>
      <c r="C987" s="178" t="s">
        <v>1132</v>
      </c>
      <c r="D987" s="178" t="s">
        <v>300</v>
      </c>
      <c r="E987" s="179" t="s">
        <v>1133</v>
      </c>
      <c r="F987" s="180" t="s">
        <v>1134</v>
      </c>
      <c r="G987" s="181" t="s">
        <v>152</v>
      </c>
      <c r="H987" s="182">
        <v>12.68</v>
      </c>
      <c r="I987" s="183"/>
      <c r="J987" s="182">
        <f>ROUND(I987*H987,2)</f>
        <v>0</v>
      </c>
      <c r="K987" s="180" t="s">
        <v>1</v>
      </c>
      <c r="L987" s="184"/>
      <c r="M987" s="185" t="s">
        <v>1</v>
      </c>
      <c r="N987" s="186" t="s">
        <v>42</v>
      </c>
      <c r="P987" s="146">
        <f>O987*H987</f>
        <v>0</v>
      </c>
      <c r="Q987" s="146">
        <v>0.0189</v>
      </c>
      <c r="R987" s="146">
        <f>Q987*H987</f>
        <v>0.239652</v>
      </c>
      <c r="S987" s="146">
        <v>0</v>
      </c>
      <c r="T987" s="147">
        <f>S987*H987</f>
        <v>0</v>
      </c>
      <c r="AR987" s="148" t="s">
        <v>459</v>
      </c>
      <c r="AT987" s="148" t="s">
        <v>300</v>
      </c>
      <c r="AU987" s="148" t="s">
        <v>87</v>
      </c>
      <c r="AY987" s="17" t="s">
        <v>262</v>
      </c>
      <c r="BE987" s="149">
        <f>IF(N987="základní",J987,0)</f>
        <v>0</v>
      </c>
      <c r="BF987" s="149">
        <f>IF(N987="snížená",J987,0)</f>
        <v>0</v>
      </c>
      <c r="BG987" s="149">
        <f>IF(N987="zákl. přenesená",J987,0)</f>
        <v>0</v>
      </c>
      <c r="BH987" s="149">
        <f>IF(N987="sníž. přenesená",J987,0)</f>
        <v>0</v>
      </c>
      <c r="BI987" s="149">
        <f>IF(N987="nulová",J987,0)</f>
        <v>0</v>
      </c>
      <c r="BJ987" s="17" t="s">
        <v>85</v>
      </c>
      <c r="BK987" s="149">
        <f>ROUND(I987*H987,2)</f>
        <v>0</v>
      </c>
      <c r="BL987" s="17" t="s">
        <v>369</v>
      </c>
      <c r="BM987" s="148" t="s">
        <v>1135</v>
      </c>
    </row>
    <row r="988" spans="2:51" s="12" customFormat="1" ht="11.25">
      <c r="B988" s="150"/>
      <c r="D988" s="151" t="s">
        <v>270</v>
      </c>
      <c r="E988" s="152" t="s">
        <v>1</v>
      </c>
      <c r="F988" s="153" t="s">
        <v>1008</v>
      </c>
      <c r="H988" s="154">
        <v>11.74</v>
      </c>
      <c r="I988" s="155"/>
      <c r="L988" s="150"/>
      <c r="M988" s="156"/>
      <c r="T988" s="157"/>
      <c r="AT988" s="152" t="s">
        <v>270</v>
      </c>
      <c r="AU988" s="152" t="s">
        <v>87</v>
      </c>
      <c r="AV988" s="12" t="s">
        <v>87</v>
      </c>
      <c r="AW988" s="12" t="s">
        <v>32</v>
      </c>
      <c r="AX988" s="12" t="s">
        <v>77</v>
      </c>
      <c r="AY988" s="152" t="s">
        <v>262</v>
      </c>
    </row>
    <row r="989" spans="2:51" s="13" customFormat="1" ht="11.25">
      <c r="B989" s="158"/>
      <c r="D989" s="151" t="s">
        <v>270</v>
      </c>
      <c r="E989" s="159" t="s">
        <v>1</v>
      </c>
      <c r="F989" s="160" t="s">
        <v>273</v>
      </c>
      <c r="H989" s="161">
        <v>11.74</v>
      </c>
      <c r="I989" s="162"/>
      <c r="L989" s="158"/>
      <c r="M989" s="163"/>
      <c r="T989" s="164"/>
      <c r="AT989" s="159" t="s">
        <v>270</v>
      </c>
      <c r="AU989" s="159" t="s">
        <v>87</v>
      </c>
      <c r="AV989" s="13" t="s">
        <v>268</v>
      </c>
      <c r="AW989" s="13" t="s">
        <v>32</v>
      </c>
      <c r="AX989" s="13" t="s">
        <v>85</v>
      </c>
      <c r="AY989" s="159" t="s">
        <v>262</v>
      </c>
    </row>
    <row r="990" spans="2:51" s="12" customFormat="1" ht="11.25">
      <c r="B990" s="150"/>
      <c r="D990" s="151" t="s">
        <v>270</v>
      </c>
      <c r="F990" s="153" t="s">
        <v>1136</v>
      </c>
      <c r="H990" s="154">
        <v>12.68</v>
      </c>
      <c r="I990" s="155"/>
      <c r="L990" s="150"/>
      <c r="M990" s="156"/>
      <c r="T990" s="157"/>
      <c r="AT990" s="152" t="s">
        <v>270</v>
      </c>
      <c r="AU990" s="152" t="s">
        <v>87</v>
      </c>
      <c r="AV990" s="12" t="s">
        <v>87</v>
      </c>
      <c r="AW990" s="12" t="s">
        <v>4</v>
      </c>
      <c r="AX990" s="12" t="s">
        <v>85</v>
      </c>
      <c r="AY990" s="152" t="s">
        <v>262</v>
      </c>
    </row>
    <row r="991" spans="2:65" s="1" customFormat="1" ht="24.2" customHeight="1">
      <c r="B991" s="32"/>
      <c r="C991" s="138" t="s">
        <v>1137</v>
      </c>
      <c r="D991" s="138" t="s">
        <v>264</v>
      </c>
      <c r="E991" s="139" t="s">
        <v>1138</v>
      </c>
      <c r="F991" s="140" t="s">
        <v>1139</v>
      </c>
      <c r="G991" s="141" t="s">
        <v>152</v>
      </c>
      <c r="H991" s="142">
        <v>11.74</v>
      </c>
      <c r="I991" s="143"/>
      <c r="J991" s="142">
        <f>ROUND(I991*H991,2)</f>
        <v>0</v>
      </c>
      <c r="K991" s="140" t="s">
        <v>267</v>
      </c>
      <c r="L991" s="32"/>
      <c r="M991" s="144" t="s">
        <v>1</v>
      </c>
      <c r="N991" s="145" t="s">
        <v>42</v>
      </c>
      <c r="P991" s="146">
        <f>O991*H991</f>
        <v>0</v>
      </c>
      <c r="Q991" s="146">
        <v>0.00019</v>
      </c>
      <c r="R991" s="146">
        <f>Q991*H991</f>
        <v>0.0022306</v>
      </c>
      <c r="S991" s="146">
        <v>0</v>
      </c>
      <c r="T991" s="147">
        <f>S991*H991</f>
        <v>0</v>
      </c>
      <c r="AR991" s="148" t="s">
        <v>369</v>
      </c>
      <c r="AT991" s="148" t="s">
        <v>264</v>
      </c>
      <c r="AU991" s="148" t="s">
        <v>87</v>
      </c>
      <c r="AY991" s="17" t="s">
        <v>262</v>
      </c>
      <c r="BE991" s="149">
        <f>IF(N991="základní",J991,0)</f>
        <v>0</v>
      </c>
      <c r="BF991" s="149">
        <f>IF(N991="snížená",J991,0)</f>
        <v>0</v>
      </c>
      <c r="BG991" s="149">
        <f>IF(N991="zákl. přenesená",J991,0)</f>
        <v>0</v>
      </c>
      <c r="BH991" s="149">
        <f>IF(N991="sníž. přenesená",J991,0)</f>
        <v>0</v>
      </c>
      <c r="BI991" s="149">
        <f>IF(N991="nulová",J991,0)</f>
        <v>0</v>
      </c>
      <c r="BJ991" s="17" t="s">
        <v>85</v>
      </c>
      <c r="BK991" s="149">
        <f>ROUND(I991*H991,2)</f>
        <v>0</v>
      </c>
      <c r="BL991" s="17" t="s">
        <v>369</v>
      </c>
      <c r="BM991" s="148" t="s">
        <v>1140</v>
      </c>
    </row>
    <row r="992" spans="2:51" s="12" customFormat="1" ht="11.25">
      <c r="B992" s="150"/>
      <c r="D992" s="151" t="s">
        <v>270</v>
      </c>
      <c r="E992" s="152" t="s">
        <v>1</v>
      </c>
      <c r="F992" s="153" t="s">
        <v>1008</v>
      </c>
      <c r="H992" s="154">
        <v>11.74</v>
      </c>
      <c r="I992" s="155"/>
      <c r="L992" s="150"/>
      <c r="M992" s="156"/>
      <c r="T992" s="157"/>
      <c r="AT992" s="152" t="s">
        <v>270</v>
      </c>
      <c r="AU992" s="152" t="s">
        <v>87</v>
      </c>
      <c r="AV992" s="12" t="s">
        <v>87</v>
      </c>
      <c r="AW992" s="12" t="s">
        <v>32</v>
      </c>
      <c r="AX992" s="12" t="s">
        <v>77</v>
      </c>
      <c r="AY992" s="152" t="s">
        <v>262</v>
      </c>
    </row>
    <row r="993" spans="2:51" s="13" customFormat="1" ht="11.25">
      <c r="B993" s="158"/>
      <c r="D993" s="151" t="s">
        <v>270</v>
      </c>
      <c r="E993" s="159" t="s">
        <v>1</v>
      </c>
      <c r="F993" s="160" t="s">
        <v>273</v>
      </c>
      <c r="H993" s="161">
        <v>11.74</v>
      </c>
      <c r="I993" s="162"/>
      <c r="L993" s="158"/>
      <c r="M993" s="163"/>
      <c r="T993" s="164"/>
      <c r="AT993" s="159" t="s">
        <v>270</v>
      </c>
      <c r="AU993" s="159" t="s">
        <v>87</v>
      </c>
      <c r="AV993" s="13" t="s">
        <v>268</v>
      </c>
      <c r="AW993" s="13" t="s">
        <v>32</v>
      </c>
      <c r="AX993" s="13" t="s">
        <v>85</v>
      </c>
      <c r="AY993" s="159" t="s">
        <v>262</v>
      </c>
    </row>
    <row r="994" spans="2:65" s="1" customFormat="1" ht="44.25" customHeight="1">
      <c r="B994" s="32"/>
      <c r="C994" s="138" t="s">
        <v>1141</v>
      </c>
      <c r="D994" s="138" t="s">
        <v>264</v>
      </c>
      <c r="E994" s="139" t="s">
        <v>1142</v>
      </c>
      <c r="F994" s="140" t="s">
        <v>1143</v>
      </c>
      <c r="G994" s="141" t="s">
        <v>794</v>
      </c>
      <c r="H994" s="143"/>
      <c r="I994" s="143"/>
      <c r="J994" s="142">
        <f>ROUND(I994*H994,2)</f>
        <v>0</v>
      </c>
      <c r="K994" s="140" t="s">
        <v>267</v>
      </c>
      <c r="L994" s="32"/>
      <c r="M994" s="144" t="s">
        <v>1</v>
      </c>
      <c r="N994" s="145" t="s">
        <v>42</v>
      </c>
      <c r="P994" s="146">
        <f>O994*H994</f>
        <v>0</v>
      </c>
      <c r="Q994" s="146">
        <v>0</v>
      </c>
      <c r="R994" s="146">
        <f>Q994*H994</f>
        <v>0</v>
      </c>
      <c r="S994" s="146">
        <v>0</v>
      </c>
      <c r="T994" s="147">
        <f>S994*H994</f>
        <v>0</v>
      </c>
      <c r="AR994" s="148" t="s">
        <v>369</v>
      </c>
      <c r="AT994" s="148" t="s">
        <v>264</v>
      </c>
      <c r="AU994" s="148" t="s">
        <v>87</v>
      </c>
      <c r="AY994" s="17" t="s">
        <v>262</v>
      </c>
      <c r="BE994" s="149">
        <f>IF(N994="základní",J994,0)</f>
        <v>0</v>
      </c>
      <c r="BF994" s="149">
        <f>IF(N994="snížená",J994,0)</f>
        <v>0</v>
      </c>
      <c r="BG994" s="149">
        <f>IF(N994="zákl. přenesená",J994,0)</f>
        <v>0</v>
      </c>
      <c r="BH994" s="149">
        <f>IF(N994="sníž. přenesená",J994,0)</f>
        <v>0</v>
      </c>
      <c r="BI994" s="149">
        <f>IF(N994="nulová",J994,0)</f>
        <v>0</v>
      </c>
      <c r="BJ994" s="17" t="s">
        <v>85</v>
      </c>
      <c r="BK994" s="149">
        <f>ROUND(I994*H994,2)</f>
        <v>0</v>
      </c>
      <c r="BL994" s="17" t="s">
        <v>369</v>
      </c>
      <c r="BM994" s="148" t="s">
        <v>1144</v>
      </c>
    </row>
    <row r="995" spans="2:63" s="11" customFormat="1" ht="22.9" customHeight="1">
      <c r="B995" s="126"/>
      <c r="D995" s="127" t="s">
        <v>76</v>
      </c>
      <c r="E995" s="136" t="s">
        <v>1145</v>
      </c>
      <c r="F995" s="136" t="s">
        <v>1146</v>
      </c>
      <c r="I995" s="129"/>
      <c r="J995" s="137">
        <f>BK995</f>
        <v>0</v>
      </c>
      <c r="L995" s="126"/>
      <c r="M995" s="131"/>
      <c r="P995" s="132">
        <f>SUM(P996:P1295)</f>
        <v>0</v>
      </c>
      <c r="R995" s="132">
        <f>SUM(R996:R1295)</f>
        <v>30.40898708999999</v>
      </c>
      <c r="T995" s="133">
        <f>SUM(T996:T1295)</f>
        <v>0</v>
      </c>
      <c r="AR995" s="127" t="s">
        <v>87</v>
      </c>
      <c r="AT995" s="134" t="s">
        <v>76</v>
      </c>
      <c r="AU995" s="134" t="s">
        <v>85</v>
      </c>
      <c r="AY995" s="127" t="s">
        <v>262</v>
      </c>
      <c r="BK995" s="135">
        <f>SUM(BK996:BK1295)</f>
        <v>0</v>
      </c>
    </row>
    <row r="996" spans="2:65" s="1" customFormat="1" ht="62.65" customHeight="1">
      <c r="B996" s="32"/>
      <c r="C996" s="138" t="s">
        <v>1147</v>
      </c>
      <c r="D996" s="138" t="s">
        <v>264</v>
      </c>
      <c r="E996" s="139" t="s">
        <v>1148</v>
      </c>
      <c r="F996" s="140" t="s">
        <v>1149</v>
      </c>
      <c r="G996" s="141" t="s">
        <v>152</v>
      </c>
      <c r="H996" s="142">
        <v>225.2</v>
      </c>
      <c r="I996" s="143"/>
      <c r="J996" s="142">
        <f>ROUND(I996*H996,2)</f>
        <v>0</v>
      </c>
      <c r="K996" s="140" t="s">
        <v>267</v>
      </c>
      <c r="L996" s="32"/>
      <c r="M996" s="144" t="s">
        <v>1</v>
      </c>
      <c r="N996" s="145" t="s">
        <v>42</v>
      </c>
      <c r="P996" s="146">
        <f>O996*H996</f>
        <v>0</v>
      </c>
      <c r="Q996" s="146">
        <v>0.0261369</v>
      </c>
      <c r="R996" s="146">
        <f>Q996*H996</f>
        <v>5.88602988</v>
      </c>
      <c r="S996" s="146">
        <v>0</v>
      </c>
      <c r="T996" s="147">
        <f>S996*H996</f>
        <v>0</v>
      </c>
      <c r="AR996" s="148" t="s">
        <v>369</v>
      </c>
      <c r="AT996" s="148" t="s">
        <v>264</v>
      </c>
      <c r="AU996" s="148" t="s">
        <v>87</v>
      </c>
      <c r="AY996" s="17" t="s">
        <v>262</v>
      </c>
      <c r="BE996" s="149">
        <f>IF(N996="základní",J996,0)</f>
        <v>0</v>
      </c>
      <c r="BF996" s="149">
        <f>IF(N996="snížená",J996,0)</f>
        <v>0</v>
      </c>
      <c r="BG996" s="149">
        <f>IF(N996="zákl. přenesená",J996,0)</f>
        <v>0</v>
      </c>
      <c r="BH996" s="149">
        <f>IF(N996="sníž. přenesená",J996,0)</f>
        <v>0</v>
      </c>
      <c r="BI996" s="149">
        <f>IF(N996="nulová",J996,0)</f>
        <v>0</v>
      </c>
      <c r="BJ996" s="17" t="s">
        <v>85</v>
      </c>
      <c r="BK996" s="149">
        <f>ROUND(I996*H996,2)</f>
        <v>0</v>
      </c>
      <c r="BL996" s="17" t="s">
        <v>369</v>
      </c>
      <c r="BM996" s="148" t="s">
        <v>1150</v>
      </c>
    </row>
    <row r="997" spans="2:51" s="14" customFormat="1" ht="11.25">
      <c r="B997" s="165"/>
      <c r="D997" s="151" t="s">
        <v>270</v>
      </c>
      <c r="E997" s="166" t="s">
        <v>1</v>
      </c>
      <c r="F997" s="167" t="s">
        <v>1151</v>
      </c>
      <c r="H997" s="166" t="s">
        <v>1</v>
      </c>
      <c r="I997" s="168"/>
      <c r="L997" s="165"/>
      <c r="M997" s="169"/>
      <c r="T997" s="170"/>
      <c r="AT997" s="166" t="s">
        <v>270</v>
      </c>
      <c r="AU997" s="166" t="s">
        <v>87</v>
      </c>
      <c r="AV997" s="14" t="s">
        <v>85</v>
      </c>
      <c r="AW997" s="14" t="s">
        <v>32</v>
      </c>
      <c r="AX997" s="14" t="s">
        <v>77</v>
      </c>
      <c r="AY997" s="166" t="s">
        <v>262</v>
      </c>
    </row>
    <row r="998" spans="2:51" s="14" customFormat="1" ht="11.25">
      <c r="B998" s="165"/>
      <c r="D998" s="151" t="s">
        <v>270</v>
      </c>
      <c r="E998" s="166" t="s">
        <v>1</v>
      </c>
      <c r="F998" s="167" t="s">
        <v>278</v>
      </c>
      <c r="H998" s="166" t="s">
        <v>1</v>
      </c>
      <c r="I998" s="168"/>
      <c r="L998" s="165"/>
      <c r="M998" s="169"/>
      <c r="T998" s="170"/>
      <c r="AT998" s="166" t="s">
        <v>270</v>
      </c>
      <c r="AU998" s="166" t="s">
        <v>87</v>
      </c>
      <c r="AV998" s="14" t="s">
        <v>85</v>
      </c>
      <c r="AW998" s="14" t="s">
        <v>32</v>
      </c>
      <c r="AX998" s="14" t="s">
        <v>77</v>
      </c>
      <c r="AY998" s="166" t="s">
        <v>262</v>
      </c>
    </row>
    <row r="999" spans="2:51" s="12" customFormat="1" ht="11.25">
      <c r="B999" s="150"/>
      <c r="D999" s="151" t="s">
        <v>270</v>
      </c>
      <c r="E999" s="152" t="s">
        <v>1</v>
      </c>
      <c r="F999" s="153" t="s">
        <v>1152</v>
      </c>
      <c r="H999" s="154">
        <v>32.15</v>
      </c>
      <c r="I999" s="155"/>
      <c r="L999" s="150"/>
      <c r="M999" s="156"/>
      <c r="T999" s="157"/>
      <c r="AT999" s="152" t="s">
        <v>270</v>
      </c>
      <c r="AU999" s="152" t="s">
        <v>87</v>
      </c>
      <c r="AV999" s="12" t="s">
        <v>87</v>
      </c>
      <c r="AW999" s="12" t="s">
        <v>32</v>
      </c>
      <c r="AX999" s="12" t="s">
        <v>77</v>
      </c>
      <c r="AY999" s="152" t="s">
        <v>262</v>
      </c>
    </row>
    <row r="1000" spans="2:51" s="12" customFormat="1" ht="11.25">
      <c r="B1000" s="150"/>
      <c r="D1000" s="151" t="s">
        <v>270</v>
      </c>
      <c r="E1000" s="152" t="s">
        <v>1</v>
      </c>
      <c r="F1000" s="153" t="s">
        <v>1153</v>
      </c>
      <c r="H1000" s="154">
        <v>3.45</v>
      </c>
      <c r="I1000" s="155"/>
      <c r="L1000" s="150"/>
      <c r="M1000" s="156"/>
      <c r="T1000" s="157"/>
      <c r="AT1000" s="152" t="s">
        <v>270</v>
      </c>
      <c r="AU1000" s="152" t="s">
        <v>87</v>
      </c>
      <c r="AV1000" s="12" t="s">
        <v>87</v>
      </c>
      <c r="AW1000" s="12" t="s">
        <v>32</v>
      </c>
      <c r="AX1000" s="12" t="s">
        <v>77</v>
      </c>
      <c r="AY1000" s="152" t="s">
        <v>262</v>
      </c>
    </row>
    <row r="1001" spans="2:51" s="12" customFormat="1" ht="11.25">
      <c r="B1001" s="150"/>
      <c r="D1001" s="151" t="s">
        <v>270</v>
      </c>
      <c r="E1001" s="152" t="s">
        <v>1</v>
      </c>
      <c r="F1001" s="153" t="s">
        <v>1154</v>
      </c>
      <c r="H1001" s="154">
        <v>4.17</v>
      </c>
      <c r="I1001" s="155"/>
      <c r="L1001" s="150"/>
      <c r="M1001" s="156"/>
      <c r="T1001" s="157"/>
      <c r="AT1001" s="152" t="s">
        <v>270</v>
      </c>
      <c r="AU1001" s="152" t="s">
        <v>87</v>
      </c>
      <c r="AV1001" s="12" t="s">
        <v>87</v>
      </c>
      <c r="AW1001" s="12" t="s">
        <v>32</v>
      </c>
      <c r="AX1001" s="12" t="s">
        <v>77</v>
      </c>
      <c r="AY1001" s="152" t="s">
        <v>262</v>
      </c>
    </row>
    <row r="1002" spans="2:51" s="12" customFormat="1" ht="11.25">
      <c r="B1002" s="150"/>
      <c r="D1002" s="151" t="s">
        <v>270</v>
      </c>
      <c r="E1002" s="152" t="s">
        <v>1</v>
      </c>
      <c r="F1002" s="153" t="s">
        <v>1155</v>
      </c>
      <c r="H1002" s="154">
        <v>8.01</v>
      </c>
      <c r="I1002" s="155"/>
      <c r="L1002" s="150"/>
      <c r="M1002" s="156"/>
      <c r="T1002" s="157"/>
      <c r="AT1002" s="152" t="s">
        <v>270</v>
      </c>
      <c r="AU1002" s="152" t="s">
        <v>87</v>
      </c>
      <c r="AV1002" s="12" t="s">
        <v>87</v>
      </c>
      <c r="AW1002" s="12" t="s">
        <v>32</v>
      </c>
      <c r="AX1002" s="12" t="s">
        <v>77</v>
      </c>
      <c r="AY1002" s="152" t="s">
        <v>262</v>
      </c>
    </row>
    <row r="1003" spans="2:51" s="15" customFormat="1" ht="11.25">
      <c r="B1003" s="171"/>
      <c r="D1003" s="151" t="s">
        <v>270</v>
      </c>
      <c r="E1003" s="172" t="s">
        <v>1</v>
      </c>
      <c r="F1003" s="173" t="s">
        <v>281</v>
      </c>
      <c r="H1003" s="174">
        <v>47.78</v>
      </c>
      <c r="I1003" s="175"/>
      <c r="L1003" s="171"/>
      <c r="M1003" s="176"/>
      <c r="T1003" s="177"/>
      <c r="AT1003" s="172" t="s">
        <v>270</v>
      </c>
      <c r="AU1003" s="172" t="s">
        <v>87</v>
      </c>
      <c r="AV1003" s="15" t="s">
        <v>103</v>
      </c>
      <c r="AW1003" s="15" t="s">
        <v>32</v>
      </c>
      <c r="AX1003" s="15" t="s">
        <v>77</v>
      </c>
      <c r="AY1003" s="172" t="s">
        <v>262</v>
      </c>
    </row>
    <row r="1004" spans="2:51" s="14" customFormat="1" ht="11.25">
      <c r="B1004" s="165"/>
      <c r="D1004" s="151" t="s">
        <v>270</v>
      </c>
      <c r="E1004" s="166" t="s">
        <v>1</v>
      </c>
      <c r="F1004" s="167" t="s">
        <v>282</v>
      </c>
      <c r="H1004" s="166" t="s">
        <v>1</v>
      </c>
      <c r="I1004" s="168"/>
      <c r="L1004" s="165"/>
      <c r="M1004" s="169"/>
      <c r="T1004" s="170"/>
      <c r="AT1004" s="166" t="s">
        <v>270</v>
      </c>
      <c r="AU1004" s="166" t="s">
        <v>87</v>
      </c>
      <c r="AV1004" s="14" t="s">
        <v>85</v>
      </c>
      <c r="AW1004" s="14" t="s">
        <v>32</v>
      </c>
      <c r="AX1004" s="14" t="s">
        <v>77</v>
      </c>
      <c r="AY1004" s="166" t="s">
        <v>262</v>
      </c>
    </row>
    <row r="1005" spans="2:51" s="12" customFormat="1" ht="11.25">
      <c r="B1005" s="150"/>
      <c r="D1005" s="151" t="s">
        <v>270</v>
      </c>
      <c r="E1005" s="152" t="s">
        <v>1</v>
      </c>
      <c r="F1005" s="153" t="s">
        <v>1156</v>
      </c>
      <c r="H1005" s="154">
        <v>29.53</v>
      </c>
      <c r="I1005" s="155"/>
      <c r="L1005" s="150"/>
      <c r="M1005" s="156"/>
      <c r="T1005" s="157"/>
      <c r="AT1005" s="152" t="s">
        <v>270</v>
      </c>
      <c r="AU1005" s="152" t="s">
        <v>87</v>
      </c>
      <c r="AV1005" s="12" t="s">
        <v>87</v>
      </c>
      <c r="AW1005" s="12" t="s">
        <v>32</v>
      </c>
      <c r="AX1005" s="12" t="s">
        <v>77</v>
      </c>
      <c r="AY1005" s="152" t="s">
        <v>262</v>
      </c>
    </row>
    <row r="1006" spans="2:51" s="12" customFormat="1" ht="11.25">
      <c r="B1006" s="150"/>
      <c r="D1006" s="151" t="s">
        <v>270</v>
      </c>
      <c r="E1006" s="152" t="s">
        <v>1</v>
      </c>
      <c r="F1006" s="153" t="s">
        <v>1157</v>
      </c>
      <c r="H1006" s="154">
        <v>10.7</v>
      </c>
      <c r="I1006" s="155"/>
      <c r="L1006" s="150"/>
      <c r="M1006" s="156"/>
      <c r="T1006" s="157"/>
      <c r="AT1006" s="152" t="s">
        <v>270</v>
      </c>
      <c r="AU1006" s="152" t="s">
        <v>87</v>
      </c>
      <c r="AV1006" s="12" t="s">
        <v>87</v>
      </c>
      <c r="AW1006" s="12" t="s">
        <v>32</v>
      </c>
      <c r="AX1006" s="12" t="s">
        <v>77</v>
      </c>
      <c r="AY1006" s="152" t="s">
        <v>262</v>
      </c>
    </row>
    <row r="1007" spans="2:51" s="12" customFormat="1" ht="11.25">
      <c r="B1007" s="150"/>
      <c r="D1007" s="151" t="s">
        <v>270</v>
      </c>
      <c r="E1007" s="152" t="s">
        <v>1</v>
      </c>
      <c r="F1007" s="153" t="s">
        <v>1158</v>
      </c>
      <c r="H1007" s="154">
        <v>33.45</v>
      </c>
      <c r="I1007" s="155"/>
      <c r="L1007" s="150"/>
      <c r="M1007" s="156"/>
      <c r="T1007" s="157"/>
      <c r="AT1007" s="152" t="s">
        <v>270</v>
      </c>
      <c r="AU1007" s="152" t="s">
        <v>87</v>
      </c>
      <c r="AV1007" s="12" t="s">
        <v>87</v>
      </c>
      <c r="AW1007" s="12" t="s">
        <v>32</v>
      </c>
      <c r="AX1007" s="12" t="s">
        <v>77</v>
      </c>
      <c r="AY1007" s="152" t="s">
        <v>262</v>
      </c>
    </row>
    <row r="1008" spans="2:51" s="15" customFormat="1" ht="11.25">
      <c r="B1008" s="171"/>
      <c r="D1008" s="151" t="s">
        <v>270</v>
      </c>
      <c r="E1008" s="172" t="s">
        <v>1</v>
      </c>
      <c r="F1008" s="173" t="s">
        <v>281</v>
      </c>
      <c r="H1008" s="174">
        <v>73.68</v>
      </c>
      <c r="I1008" s="175"/>
      <c r="L1008" s="171"/>
      <c r="M1008" s="176"/>
      <c r="T1008" s="177"/>
      <c r="AT1008" s="172" t="s">
        <v>270</v>
      </c>
      <c r="AU1008" s="172" t="s">
        <v>87</v>
      </c>
      <c r="AV1008" s="15" t="s">
        <v>103</v>
      </c>
      <c r="AW1008" s="15" t="s">
        <v>32</v>
      </c>
      <c r="AX1008" s="15" t="s">
        <v>77</v>
      </c>
      <c r="AY1008" s="172" t="s">
        <v>262</v>
      </c>
    </row>
    <row r="1009" spans="2:51" s="14" customFormat="1" ht="11.25">
      <c r="B1009" s="165"/>
      <c r="D1009" s="151" t="s">
        <v>270</v>
      </c>
      <c r="E1009" s="166" t="s">
        <v>1</v>
      </c>
      <c r="F1009" s="167" t="s">
        <v>286</v>
      </c>
      <c r="H1009" s="166" t="s">
        <v>1</v>
      </c>
      <c r="I1009" s="168"/>
      <c r="L1009" s="165"/>
      <c r="M1009" s="169"/>
      <c r="T1009" s="170"/>
      <c r="AT1009" s="166" t="s">
        <v>270</v>
      </c>
      <c r="AU1009" s="166" t="s">
        <v>87</v>
      </c>
      <c r="AV1009" s="14" t="s">
        <v>85</v>
      </c>
      <c r="AW1009" s="14" t="s">
        <v>32</v>
      </c>
      <c r="AX1009" s="14" t="s">
        <v>77</v>
      </c>
      <c r="AY1009" s="166" t="s">
        <v>262</v>
      </c>
    </row>
    <row r="1010" spans="2:51" s="12" customFormat="1" ht="11.25">
      <c r="B1010" s="150"/>
      <c r="D1010" s="151" t="s">
        <v>270</v>
      </c>
      <c r="E1010" s="152" t="s">
        <v>1</v>
      </c>
      <c r="F1010" s="153" t="s">
        <v>1159</v>
      </c>
      <c r="H1010" s="154">
        <v>28.64</v>
      </c>
      <c r="I1010" s="155"/>
      <c r="L1010" s="150"/>
      <c r="M1010" s="156"/>
      <c r="T1010" s="157"/>
      <c r="AT1010" s="152" t="s">
        <v>270</v>
      </c>
      <c r="AU1010" s="152" t="s">
        <v>87</v>
      </c>
      <c r="AV1010" s="12" t="s">
        <v>87</v>
      </c>
      <c r="AW1010" s="12" t="s">
        <v>32</v>
      </c>
      <c r="AX1010" s="12" t="s">
        <v>77</v>
      </c>
      <c r="AY1010" s="152" t="s">
        <v>262</v>
      </c>
    </row>
    <row r="1011" spans="2:51" s="12" customFormat="1" ht="11.25">
      <c r="B1011" s="150"/>
      <c r="D1011" s="151" t="s">
        <v>270</v>
      </c>
      <c r="E1011" s="152" t="s">
        <v>1</v>
      </c>
      <c r="F1011" s="153" t="s">
        <v>1160</v>
      </c>
      <c r="H1011" s="154">
        <v>14.66</v>
      </c>
      <c r="I1011" s="155"/>
      <c r="L1011" s="150"/>
      <c r="M1011" s="156"/>
      <c r="T1011" s="157"/>
      <c r="AT1011" s="152" t="s">
        <v>270</v>
      </c>
      <c r="AU1011" s="152" t="s">
        <v>87</v>
      </c>
      <c r="AV1011" s="12" t="s">
        <v>87</v>
      </c>
      <c r="AW1011" s="12" t="s">
        <v>32</v>
      </c>
      <c r="AX1011" s="12" t="s">
        <v>77</v>
      </c>
      <c r="AY1011" s="152" t="s">
        <v>262</v>
      </c>
    </row>
    <row r="1012" spans="2:51" s="15" customFormat="1" ht="11.25">
      <c r="B1012" s="171"/>
      <c r="D1012" s="151" t="s">
        <v>270</v>
      </c>
      <c r="E1012" s="172" t="s">
        <v>1</v>
      </c>
      <c r="F1012" s="173" t="s">
        <v>281</v>
      </c>
      <c r="H1012" s="174">
        <v>43.3</v>
      </c>
      <c r="I1012" s="175"/>
      <c r="L1012" s="171"/>
      <c r="M1012" s="176"/>
      <c r="T1012" s="177"/>
      <c r="AT1012" s="172" t="s">
        <v>270</v>
      </c>
      <c r="AU1012" s="172" t="s">
        <v>87</v>
      </c>
      <c r="AV1012" s="15" t="s">
        <v>103</v>
      </c>
      <c r="AW1012" s="15" t="s">
        <v>32</v>
      </c>
      <c r="AX1012" s="15" t="s">
        <v>77</v>
      </c>
      <c r="AY1012" s="172" t="s">
        <v>262</v>
      </c>
    </row>
    <row r="1013" spans="2:51" s="14" customFormat="1" ht="11.25">
      <c r="B1013" s="165"/>
      <c r="D1013" s="151" t="s">
        <v>270</v>
      </c>
      <c r="E1013" s="166" t="s">
        <v>1</v>
      </c>
      <c r="F1013" s="167" t="s">
        <v>289</v>
      </c>
      <c r="H1013" s="166" t="s">
        <v>1</v>
      </c>
      <c r="I1013" s="168"/>
      <c r="L1013" s="165"/>
      <c r="M1013" s="169"/>
      <c r="T1013" s="170"/>
      <c r="AT1013" s="166" t="s">
        <v>270</v>
      </c>
      <c r="AU1013" s="166" t="s">
        <v>87</v>
      </c>
      <c r="AV1013" s="14" t="s">
        <v>85</v>
      </c>
      <c r="AW1013" s="14" t="s">
        <v>32</v>
      </c>
      <c r="AX1013" s="14" t="s">
        <v>77</v>
      </c>
      <c r="AY1013" s="166" t="s">
        <v>262</v>
      </c>
    </row>
    <row r="1014" spans="2:51" s="12" customFormat="1" ht="11.25">
      <c r="B1014" s="150"/>
      <c r="D1014" s="151" t="s">
        <v>270</v>
      </c>
      <c r="E1014" s="152" t="s">
        <v>1</v>
      </c>
      <c r="F1014" s="153" t="s">
        <v>1161</v>
      </c>
      <c r="H1014" s="154">
        <v>29.25</v>
      </c>
      <c r="I1014" s="155"/>
      <c r="L1014" s="150"/>
      <c r="M1014" s="156"/>
      <c r="T1014" s="157"/>
      <c r="AT1014" s="152" t="s">
        <v>270</v>
      </c>
      <c r="AU1014" s="152" t="s">
        <v>87</v>
      </c>
      <c r="AV1014" s="12" t="s">
        <v>87</v>
      </c>
      <c r="AW1014" s="12" t="s">
        <v>32</v>
      </c>
      <c r="AX1014" s="12" t="s">
        <v>77</v>
      </c>
      <c r="AY1014" s="152" t="s">
        <v>262</v>
      </c>
    </row>
    <row r="1015" spans="2:51" s="12" customFormat="1" ht="11.25">
      <c r="B1015" s="150"/>
      <c r="D1015" s="151" t="s">
        <v>270</v>
      </c>
      <c r="E1015" s="152" t="s">
        <v>1</v>
      </c>
      <c r="F1015" s="153" t="s">
        <v>1162</v>
      </c>
      <c r="H1015" s="154">
        <v>27.19</v>
      </c>
      <c r="I1015" s="155"/>
      <c r="L1015" s="150"/>
      <c r="M1015" s="156"/>
      <c r="T1015" s="157"/>
      <c r="AT1015" s="152" t="s">
        <v>270</v>
      </c>
      <c r="AU1015" s="152" t="s">
        <v>87</v>
      </c>
      <c r="AV1015" s="12" t="s">
        <v>87</v>
      </c>
      <c r="AW1015" s="12" t="s">
        <v>32</v>
      </c>
      <c r="AX1015" s="12" t="s">
        <v>77</v>
      </c>
      <c r="AY1015" s="152" t="s">
        <v>262</v>
      </c>
    </row>
    <row r="1016" spans="2:51" s="12" customFormat="1" ht="11.25">
      <c r="B1016" s="150"/>
      <c r="D1016" s="151" t="s">
        <v>270</v>
      </c>
      <c r="E1016" s="152" t="s">
        <v>1</v>
      </c>
      <c r="F1016" s="153" t="s">
        <v>1163</v>
      </c>
      <c r="H1016" s="154">
        <v>4</v>
      </c>
      <c r="I1016" s="155"/>
      <c r="L1016" s="150"/>
      <c r="M1016" s="156"/>
      <c r="T1016" s="157"/>
      <c r="AT1016" s="152" t="s">
        <v>270</v>
      </c>
      <c r="AU1016" s="152" t="s">
        <v>87</v>
      </c>
      <c r="AV1016" s="12" t="s">
        <v>87</v>
      </c>
      <c r="AW1016" s="12" t="s">
        <v>32</v>
      </c>
      <c r="AX1016" s="12" t="s">
        <v>77</v>
      </c>
      <c r="AY1016" s="152" t="s">
        <v>262</v>
      </c>
    </row>
    <row r="1017" spans="2:51" s="15" customFormat="1" ht="11.25">
      <c r="B1017" s="171"/>
      <c r="D1017" s="151" t="s">
        <v>270</v>
      </c>
      <c r="E1017" s="172" t="s">
        <v>1</v>
      </c>
      <c r="F1017" s="173" t="s">
        <v>281</v>
      </c>
      <c r="H1017" s="174">
        <v>60.44</v>
      </c>
      <c r="I1017" s="175"/>
      <c r="L1017" s="171"/>
      <c r="M1017" s="176"/>
      <c r="T1017" s="177"/>
      <c r="AT1017" s="172" t="s">
        <v>270</v>
      </c>
      <c r="AU1017" s="172" t="s">
        <v>87</v>
      </c>
      <c r="AV1017" s="15" t="s">
        <v>103</v>
      </c>
      <c r="AW1017" s="15" t="s">
        <v>32</v>
      </c>
      <c r="AX1017" s="15" t="s">
        <v>77</v>
      </c>
      <c r="AY1017" s="172" t="s">
        <v>262</v>
      </c>
    </row>
    <row r="1018" spans="2:51" s="13" customFormat="1" ht="11.25">
      <c r="B1018" s="158"/>
      <c r="D1018" s="151" t="s">
        <v>270</v>
      </c>
      <c r="E1018" s="159" t="s">
        <v>1</v>
      </c>
      <c r="F1018" s="160" t="s">
        <v>273</v>
      </c>
      <c r="H1018" s="161">
        <v>225.2</v>
      </c>
      <c r="I1018" s="162"/>
      <c r="L1018" s="158"/>
      <c r="M1018" s="163"/>
      <c r="T1018" s="164"/>
      <c r="AT1018" s="159" t="s">
        <v>270</v>
      </c>
      <c r="AU1018" s="159" t="s">
        <v>87</v>
      </c>
      <c r="AV1018" s="13" t="s">
        <v>268</v>
      </c>
      <c r="AW1018" s="13" t="s">
        <v>32</v>
      </c>
      <c r="AX1018" s="13" t="s">
        <v>85</v>
      </c>
      <c r="AY1018" s="159" t="s">
        <v>262</v>
      </c>
    </row>
    <row r="1019" spans="2:65" s="1" customFormat="1" ht="55.5" customHeight="1">
      <c r="B1019" s="32"/>
      <c r="C1019" s="138" t="s">
        <v>1164</v>
      </c>
      <c r="D1019" s="138" t="s">
        <v>264</v>
      </c>
      <c r="E1019" s="139" t="s">
        <v>1165</v>
      </c>
      <c r="F1019" s="140" t="s">
        <v>1166</v>
      </c>
      <c r="G1019" s="141" t="s">
        <v>152</v>
      </c>
      <c r="H1019" s="142">
        <v>233.97</v>
      </c>
      <c r="I1019" s="143"/>
      <c r="J1019" s="142">
        <f>ROUND(I1019*H1019,2)</f>
        <v>0</v>
      </c>
      <c r="K1019" s="140" t="s">
        <v>1</v>
      </c>
      <c r="L1019" s="32"/>
      <c r="M1019" s="144" t="s">
        <v>1</v>
      </c>
      <c r="N1019" s="145" t="s">
        <v>42</v>
      </c>
      <c r="P1019" s="146">
        <f>O1019*H1019</f>
        <v>0</v>
      </c>
      <c r="Q1019" s="146">
        <v>0.0253008</v>
      </c>
      <c r="R1019" s="146">
        <f>Q1019*H1019</f>
        <v>5.919628176</v>
      </c>
      <c r="S1019" s="146">
        <v>0</v>
      </c>
      <c r="T1019" s="147">
        <f>S1019*H1019</f>
        <v>0</v>
      </c>
      <c r="AR1019" s="148" t="s">
        <v>369</v>
      </c>
      <c r="AT1019" s="148" t="s">
        <v>264</v>
      </c>
      <c r="AU1019" s="148" t="s">
        <v>87</v>
      </c>
      <c r="AY1019" s="17" t="s">
        <v>262</v>
      </c>
      <c r="BE1019" s="149">
        <f>IF(N1019="základní",J1019,0)</f>
        <v>0</v>
      </c>
      <c r="BF1019" s="149">
        <f>IF(N1019="snížená",J1019,0)</f>
        <v>0</v>
      </c>
      <c r="BG1019" s="149">
        <f>IF(N1019="zákl. přenesená",J1019,0)</f>
        <v>0</v>
      </c>
      <c r="BH1019" s="149">
        <f>IF(N1019="sníž. přenesená",J1019,0)</f>
        <v>0</v>
      </c>
      <c r="BI1019" s="149">
        <f>IF(N1019="nulová",J1019,0)</f>
        <v>0</v>
      </c>
      <c r="BJ1019" s="17" t="s">
        <v>85</v>
      </c>
      <c r="BK1019" s="149">
        <f>ROUND(I1019*H1019,2)</f>
        <v>0</v>
      </c>
      <c r="BL1019" s="17" t="s">
        <v>369</v>
      </c>
      <c r="BM1019" s="148" t="s">
        <v>1167</v>
      </c>
    </row>
    <row r="1020" spans="2:51" s="14" customFormat="1" ht="11.25">
      <c r="B1020" s="165"/>
      <c r="D1020" s="151" t="s">
        <v>270</v>
      </c>
      <c r="E1020" s="166" t="s">
        <v>1</v>
      </c>
      <c r="F1020" s="167" t="s">
        <v>1168</v>
      </c>
      <c r="H1020" s="166" t="s">
        <v>1</v>
      </c>
      <c r="I1020" s="168"/>
      <c r="L1020" s="165"/>
      <c r="M1020" s="169"/>
      <c r="T1020" s="170"/>
      <c r="AT1020" s="166" t="s">
        <v>270</v>
      </c>
      <c r="AU1020" s="166" t="s">
        <v>87</v>
      </c>
      <c r="AV1020" s="14" t="s">
        <v>85</v>
      </c>
      <c r="AW1020" s="14" t="s">
        <v>32</v>
      </c>
      <c r="AX1020" s="14" t="s">
        <v>77</v>
      </c>
      <c r="AY1020" s="166" t="s">
        <v>262</v>
      </c>
    </row>
    <row r="1021" spans="2:51" s="14" customFormat="1" ht="11.25">
      <c r="B1021" s="165"/>
      <c r="D1021" s="151" t="s">
        <v>270</v>
      </c>
      <c r="E1021" s="166" t="s">
        <v>1</v>
      </c>
      <c r="F1021" s="167" t="s">
        <v>282</v>
      </c>
      <c r="H1021" s="166" t="s">
        <v>1</v>
      </c>
      <c r="I1021" s="168"/>
      <c r="L1021" s="165"/>
      <c r="M1021" s="169"/>
      <c r="T1021" s="170"/>
      <c r="AT1021" s="166" t="s">
        <v>270</v>
      </c>
      <c r="AU1021" s="166" t="s">
        <v>87</v>
      </c>
      <c r="AV1021" s="14" t="s">
        <v>85</v>
      </c>
      <c r="AW1021" s="14" t="s">
        <v>32</v>
      </c>
      <c r="AX1021" s="14" t="s">
        <v>77</v>
      </c>
      <c r="AY1021" s="166" t="s">
        <v>262</v>
      </c>
    </row>
    <row r="1022" spans="2:51" s="12" customFormat="1" ht="11.25">
      <c r="B1022" s="150"/>
      <c r="D1022" s="151" t="s">
        <v>270</v>
      </c>
      <c r="E1022" s="152" t="s">
        <v>1</v>
      </c>
      <c r="F1022" s="153" t="s">
        <v>1169</v>
      </c>
      <c r="H1022" s="154">
        <v>5</v>
      </c>
      <c r="I1022" s="155"/>
      <c r="L1022" s="150"/>
      <c r="M1022" s="156"/>
      <c r="T1022" s="157"/>
      <c r="AT1022" s="152" t="s">
        <v>270</v>
      </c>
      <c r="AU1022" s="152" t="s">
        <v>87</v>
      </c>
      <c r="AV1022" s="12" t="s">
        <v>87</v>
      </c>
      <c r="AW1022" s="12" t="s">
        <v>32</v>
      </c>
      <c r="AX1022" s="12" t="s">
        <v>77</v>
      </c>
      <c r="AY1022" s="152" t="s">
        <v>262</v>
      </c>
    </row>
    <row r="1023" spans="2:51" s="12" customFormat="1" ht="11.25">
      <c r="B1023" s="150"/>
      <c r="D1023" s="151" t="s">
        <v>270</v>
      </c>
      <c r="E1023" s="152" t="s">
        <v>1</v>
      </c>
      <c r="F1023" s="153" t="s">
        <v>1170</v>
      </c>
      <c r="H1023" s="154">
        <v>10.88</v>
      </c>
      <c r="I1023" s="155"/>
      <c r="L1023" s="150"/>
      <c r="M1023" s="156"/>
      <c r="T1023" s="157"/>
      <c r="AT1023" s="152" t="s">
        <v>270</v>
      </c>
      <c r="AU1023" s="152" t="s">
        <v>87</v>
      </c>
      <c r="AV1023" s="12" t="s">
        <v>87</v>
      </c>
      <c r="AW1023" s="12" t="s">
        <v>32</v>
      </c>
      <c r="AX1023" s="12" t="s">
        <v>77</v>
      </c>
      <c r="AY1023" s="152" t="s">
        <v>262</v>
      </c>
    </row>
    <row r="1024" spans="2:51" s="15" customFormat="1" ht="11.25">
      <c r="B1024" s="171"/>
      <c r="D1024" s="151" t="s">
        <v>270</v>
      </c>
      <c r="E1024" s="172" t="s">
        <v>1</v>
      </c>
      <c r="F1024" s="173" t="s">
        <v>281</v>
      </c>
      <c r="H1024" s="174">
        <v>15.88</v>
      </c>
      <c r="I1024" s="175"/>
      <c r="L1024" s="171"/>
      <c r="M1024" s="176"/>
      <c r="T1024" s="177"/>
      <c r="AT1024" s="172" t="s">
        <v>270</v>
      </c>
      <c r="AU1024" s="172" t="s">
        <v>87</v>
      </c>
      <c r="AV1024" s="15" t="s">
        <v>103</v>
      </c>
      <c r="AW1024" s="15" t="s">
        <v>32</v>
      </c>
      <c r="AX1024" s="15" t="s">
        <v>77</v>
      </c>
      <c r="AY1024" s="172" t="s">
        <v>262</v>
      </c>
    </row>
    <row r="1025" spans="2:51" s="14" customFormat="1" ht="11.25">
      <c r="B1025" s="165"/>
      <c r="D1025" s="151" t="s">
        <v>270</v>
      </c>
      <c r="E1025" s="166" t="s">
        <v>1</v>
      </c>
      <c r="F1025" s="167" t="s">
        <v>286</v>
      </c>
      <c r="H1025" s="166" t="s">
        <v>1</v>
      </c>
      <c r="I1025" s="168"/>
      <c r="L1025" s="165"/>
      <c r="M1025" s="169"/>
      <c r="T1025" s="170"/>
      <c r="AT1025" s="166" t="s">
        <v>270</v>
      </c>
      <c r="AU1025" s="166" t="s">
        <v>87</v>
      </c>
      <c r="AV1025" s="14" t="s">
        <v>85</v>
      </c>
      <c r="AW1025" s="14" t="s">
        <v>32</v>
      </c>
      <c r="AX1025" s="14" t="s">
        <v>77</v>
      </c>
      <c r="AY1025" s="166" t="s">
        <v>262</v>
      </c>
    </row>
    <row r="1026" spans="2:51" s="12" customFormat="1" ht="11.25">
      <c r="B1026" s="150"/>
      <c r="D1026" s="151" t="s">
        <v>270</v>
      </c>
      <c r="E1026" s="152" t="s">
        <v>1</v>
      </c>
      <c r="F1026" s="153" t="s">
        <v>1171</v>
      </c>
      <c r="H1026" s="154">
        <v>15.14</v>
      </c>
      <c r="I1026" s="155"/>
      <c r="L1026" s="150"/>
      <c r="M1026" s="156"/>
      <c r="T1026" s="157"/>
      <c r="AT1026" s="152" t="s">
        <v>270</v>
      </c>
      <c r="AU1026" s="152" t="s">
        <v>87</v>
      </c>
      <c r="AV1026" s="12" t="s">
        <v>87</v>
      </c>
      <c r="AW1026" s="12" t="s">
        <v>32</v>
      </c>
      <c r="AX1026" s="12" t="s">
        <v>77</v>
      </c>
      <c r="AY1026" s="152" t="s">
        <v>262</v>
      </c>
    </row>
    <row r="1027" spans="2:51" s="12" customFormat="1" ht="11.25">
      <c r="B1027" s="150"/>
      <c r="D1027" s="151" t="s">
        <v>270</v>
      </c>
      <c r="E1027" s="152" t="s">
        <v>1</v>
      </c>
      <c r="F1027" s="153" t="s">
        <v>1172</v>
      </c>
      <c r="H1027" s="154">
        <v>17.36</v>
      </c>
      <c r="I1027" s="155"/>
      <c r="L1027" s="150"/>
      <c r="M1027" s="156"/>
      <c r="T1027" s="157"/>
      <c r="AT1027" s="152" t="s">
        <v>270</v>
      </c>
      <c r="AU1027" s="152" t="s">
        <v>87</v>
      </c>
      <c r="AV1027" s="12" t="s">
        <v>87</v>
      </c>
      <c r="AW1027" s="12" t="s">
        <v>32</v>
      </c>
      <c r="AX1027" s="12" t="s">
        <v>77</v>
      </c>
      <c r="AY1027" s="152" t="s">
        <v>262</v>
      </c>
    </row>
    <row r="1028" spans="2:51" s="12" customFormat="1" ht="22.5">
      <c r="B1028" s="150"/>
      <c r="D1028" s="151" t="s">
        <v>270</v>
      </c>
      <c r="E1028" s="152" t="s">
        <v>1</v>
      </c>
      <c r="F1028" s="153" t="s">
        <v>1173</v>
      </c>
      <c r="H1028" s="154">
        <v>15.49</v>
      </c>
      <c r="I1028" s="155"/>
      <c r="L1028" s="150"/>
      <c r="M1028" s="156"/>
      <c r="T1028" s="157"/>
      <c r="AT1028" s="152" t="s">
        <v>270</v>
      </c>
      <c r="AU1028" s="152" t="s">
        <v>87</v>
      </c>
      <c r="AV1028" s="12" t="s">
        <v>87</v>
      </c>
      <c r="AW1028" s="12" t="s">
        <v>32</v>
      </c>
      <c r="AX1028" s="12" t="s">
        <v>77</v>
      </c>
      <c r="AY1028" s="152" t="s">
        <v>262</v>
      </c>
    </row>
    <row r="1029" spans="2:51" s="12" customFormat="1" ht="11.25">
      <c r="B1029" s="150"/>
      <c r="D1029" s="151" t="s">
        <v>270</v>
      </c>
      <c r="E1029" s="152" t="s">
        <v>1</v>
      </c>
      <c r="F1029" s="153" t="s">
        <v>1174</v>
      </c>
      <c r="H1029" s="154">
        <v>12.64</v>
      </c>
      <c r="I1029" s="155"/>
      <c r="L1029" s="150"/>
      <c r="M1029" s="156"/>
      <c r="T1029" s="157"/>
      <c r="AT1029" s="152" t="s">
        <v>270</v>
      </c>
      <c r="AU1029" s="152" t="s">
        <v>87</v>
      </c>
      <c r="AV1029" s="12" t="s">
        <v>87</v>
      </c>
      <c r="AW1029" s="12" t="s">
        <v>32</v>
      </c>
      <c r="AX1029" s="12" t="s">
        <v>77</v>
      </c>
      <c r="AY1029" s="152" t="s">
        <v>262</v>
      </c>
    </row>
    <row r="1030" spans="2:51" s="15" customFormat="1" ht="11.25">
      <c r="B1030" s="171"/>
      <c r="D1030" s="151" t="s">
        <v>270</v>
      </c>
      <c r="E1030" s="172" t="s">
        <v>1</v>
      </c>
      <c r="F1030" s="173" t="s">
        <v>281</v>
      </c>
      <c r="H1030" s="174">
        <v>60.63</v>
      </c>
      <c r="I1030" s="175"/>
      <c r="L1030" s="171"/>
      <c r="M1030" s="176"/>
      <c r="T1030" s="177"/>
      <c r="AT1030" s="172" t="s">
        <v>270</v>
      </c>
      <c r="AU1030" s="172" t="s">
        <v>87</v>
      </c>
      <c r="AV1030" s="15" t="s">
        <v>103</v>
      </c>
      <c r="AW1030" s="15" t="s">
        <v>32</v>
      </c>
      <c r="AX1030" s="15" t="s">
        <v>77</v>
      </c>
      <c r="AY1030" s="172" t="s">
        <v>262</v>
      </c>
    </row>
    <row r="1031" spans="2:51" s="14" customFormat="1" ht="11.25">
      <c r="B1031" s="165"/>
      <c r="D1031" s="151" t="s">
        <v>270</v>
      </c>
      <c r="E1031" s="166" t="s">
        <v>1</v>
      </c>
      <c r="F1031" s="167" t="s">
        <v>289</v>
      </c>
      <c r="H1031" s="166" t="s">
        <v>1</v>
      </c>
      <c r="I1031" s="168"/>
      <c r="L1031" s="165"/>
      <c r="M1031" s="169"/>
      <c r="T1031" s="170"/>
      <c r="AT1031" s="166" t="s">
        <v>270</v>
      </c>
      <c r="AU1031" s="166" t="s">
        <v>87</v>
      </c>
      <c r="AV1031" s="14" t="s">
        <v>85</v>
      </c>
      <c r="AW1031" s="14" t="s">
        <v>32</v>
      </c>
      <c r="AX1031" s="14" t="s">
        <v>77</v>
      </c>
      <c r="AY1031" s="166" t="s">
        <v>262</v>
      </c>
    </row>
    <row r="1032" spans="2:51" s="12" customFormat="1" ht="11.25">
      <c r="B1032" s="150"/>
      <c r="D1032" s="151" t="s">
        <v>270</v>
      </c>
      <c r="E1032" s="152" t="s">
        <v>1</v>
      </c>
      <c r="F1032" s="153" t="s">
        <v>1175</v>
      </c>
      <c r="H1032" s="154">
        <v>9.61</v>
      </c>
      <c r="I1032" s="155"/>
      <c r="L1032" s="150"/>
      <c r="M1032" s="156"/>
      <c r="T1032" s="157"/>
      <c r="AT1032" s="152" t="s">
        <v>270</v>
      </c>
      <c r="AU1032" s="152" t="s">
        <v>87</v>
      </c>
      <c r="AV1032" s="12" t="s">
        <v>87</v>
      </c>
      <c r="AW1032" s="12" t="s">
        <v>32</v>
      </c>
      <c r="AX1032" s="12" t="s">
        <v>77</v>
      </c>
      <c r="AY1032" s="152" t="s">
        <v>262</v>
      </c>
    </row>
    <row r="1033" spans="2:51" s="12" customFormat="1" ht="11.25">
      <c r="B1033" s="150"/>
      <c r="D1033" s="151" t="s">
        <v>270</v>
      </c>
      <c r="E1033" s="152" t="s">
        <v>1</v>
      </c>
      <c r="F1033" s="153" t="s">
        <v>1176</v>
      </c>
      <c r="H1033" s="154">
        <v>4.45</v>
      </c>
      <c r="I1033" s="155"/>
      <c r="L1033" s="150"/>
      <c r="M1033" s="156"/>
      <c r="T1033" s="157"/>
      <c r="AT1033" s="152" t="s">
        <v>270</v>
      </c>
      <c r="AU1033" s="152" t="s">
        <v>87</v>
      </c>
      <c r="AV1033" s="12" t="s">
        <v>87</v>
      </c>
      <c r="AW1033" s="12" t="s">
        <v>32</v>
      </c>
      <c r="AX1033" s="12" t="s">
        <v>77</v>
      </c>
      <c r="AY1033" s="152" t="s">
        <v>262</v>
      </c>
    </row>
    <row r="1034" spans="2:51" s="12" customFormat="1" ht="22.5">
      <c r="B1034" s="150"/>
      <c r="D1034" s="151" t="s">
        <v>270</v>
      </c>
      <c r="E1034" s="152" t="s">
        <v>1</v>
      </c>
      <c r="F1034" s="153" t="s">
        <v>1177</v>
      </c>
      <c r="H1034" s="154">
        <v>24.18</v>
      </c>
      <c r="I1034" s="155"/>
      <c r="L1034" s="150"/>
      <c r="M1034" s="156"/>
      <c r="T1034" s="157"/>
      <c r="AT1034" s="152" t="s">
        <v>270</v>
      </c>
      <c r="AU1034" s="152" t="s">
        <v>87</v>
      </c>
      <c r="AV1034" s="12" t="s">
        <v>87</v>
      </c>
      <c r="AW1034" s="12" t="s">
        <v>32</v>
      </c>
      <c r="AX1034" s="12" t="s">
        <v>77</v>
      </c>
      <c r="AY1034" s="152" t="s">
        <v>262</v>
      </c>
    </row>
    <row r="1035" spans="2:51" s="12" customFormat="1" ht="22.5">
      <c r="B1035" s="150"/>
      <c r="D1035" s="151" t="s">
        <v>270</v>
      </c>
      <c r="E1035" s="152" t="s">
        <v>1</v>
      </c>
      <c r="F1035" s="153" t="s">
        <v>1178</v>
      </c>
      <c r="H1035" s="154">
        <v>27.54</v>
      </c>
      <c r="I1035" s="155"/>
      <c r="L1035" s="150"/>
      <c r="M1035" s="156"/>
      <c r="T1035" s="157"/>
      <c r="AT1035" s="152" t="s">
        <v>270</v>
      </c>
      <c r="AU1035" s="152" t="s">
        <v>87</v>
      </c>
      <c r="AV1035" s="12" t="s">
        <v>87</v>
      </c>
      <c r="AW1035" s="12" t="s">
        <v>32</v>
      </c>
      <c r="AX1035" s="12" t="s">
        <v>77</v>
      </c>
      <c r="AY1035" s="152" t="s">
        <v>262</v>
      </c>
    </row>
    <row r="1036" spans="2:51" s="15" customFormat="1" ht="11.25">
      <c r="B1036" s="171"/>
      <c r="D1036" s="151" t="s">
        <v>270</v>
      </c>
      <c r="E1036" s="172" t="s">
        <v>1</v>
      </c>
      <c r="F1036" s="173" t="s">
        <v>281</v>
      </c>
      <c r="H1036" s="174">
        <v>65.78</v>
      </c>
      <c r="I1036" s="175"/>
      <c r="L1036" s="171"/>
      <c r="M1036" s="176"/>
      <c r="T1036" s="177"/>
      <c r="AT1036" s="172" t="s">
        <v>270</v>
      </c>
      <c r="AU1036" s="172" t="s">
        <v>87</v>
      </c>
      <c r="AV1036" s="15" t="s">
        <v>103</v>
      </c>
      <c r="AW1036" s="15" t="s">
        <v>32</v>
      </c>
      <c r="AX1036" s="15" t="s">
        <v>77</v>
      </c>
      <c r="AY1036" s="172" t="s">
        <v>262</v>
      </c>
    </row>
    <row r="1037" spans="2:51" s="14" customFormat="1" ht="11.25">
      <c r="B1037" s="165"/>
      <c r="D1037" s="151" t="s">
        <v>270</v>
      </c>
      <c r="E1037" s="166" t="s">
        <v>1</v>
      </c>
      <c r="F1037" s="167" t="s">
        <v>292</v>
      </c>
      <c r="H1037" s="166" t="s">
        <v>1</v>
      </c>
      <c r="I1037" s="168"/>
      <c r="L1037" s="165"/>
      <c r="M1037" s="169"/>
      <c r="T1037" s="170"/>
      <c r="AT1037" s="166" t="s">
        <v>270</v>
      </c>
      <c r="AU1037" s="166" t="s">
        <v>87</v>
      </c>
      <c r="AV1037" s="14" t="s">
        <v>85</v>
      </c>
      <c r="AW1037" s="14" t="s">
        <v>32</v>
      </c>
      <c r="AX1037" s="14" t="s">
        <v>77</v>
      </c>
      <c r="AY1037" s="166" t="s">
        <v>262</v>
      </c>
    </row>
    <row r="1038" spans="2:51" s="12" customFormat="1" ht="11.25">
      <c r="B1038" s="150"/>
      <c r="D1038" s="151" t="s">
        <v>270</v>
      </c>
      <c r="E1038" s="152" t="s">
        <v>1</v>
      </c>
      <c r="F1038" s="153" t="s">
        <v>1179</v>
      </c>
      <c r="H1038" s="154">
        <v>13.27</v>
      </c>
      <c r="I1038" s="155"/>
      <c r="L1038" s="150"/>
      <c r="M1038" s="156"/>
      <c r="T1038" s="157"/>
      <c r="AT1038" s="152" t="s">
        <v>270</v>
      </c>
      <c r="AU1038" s="152" t="s">
        <v>87</v>
      </c>
      <c r="AV1038" s="12" t="s">
        <v>87</v>
      </c>
      <c r="AW1038" s="12" t="s">
        <v>32</v>
      </c>
      <c r="AX1038" s="12" t="s">
        <v>77</v>
      </c>
      <c r="AY1038" s="152" t="s">
        <v>262</v>
      </c>
    </row>
    <row r="1039" spans="2:51" s="12" customFormat="1" ht="22.5">
      <c r="B1039" s="150"/>
      <c r="D1039" s="151" t="s">
        <v>270</v>
      </c>
      <c r="E1039" s="152" t="s">
        <v>1</v>
      </c>
      <c r="F1039" s="153" t="s">
        <v>1180</v>
      </c>
      <c r="H1039" s="154">
        <v>23.13</v>
      </c>
      <c r="I1039" s="155"/>
      <c r="L1039" s="150"/>
      <c r="M1039" s="156"/>
      <c r="T1039" s="157"/>
      <c r="AT1039" s="152" t="s">
        <v>270</v>
      </c>
      <c r="AU1039" s="152" t="s">
        <v>87</v>
      </c>
      <c r="AV1039" s="12" t="s">
        <v>87</v>
      </c>
      <c r="AW1039" s="12" t="s">
        <v>32</v>
      </c>
      <c r="AX1039" s="12" t="s">
        <v>77</v>
      </c>
      <c r="AY1039" s="152" t="s">
        <v>262</v>
      </c>
    </row>
    <row r="1040" spans="2:51" s="12" customFormat="1" ht="22.5">
      <c r="B1040" s="150"/>
      <c r="D1040" s="151" t="s">
        <v>270</v>
      </c>
      <c r="E1040" s="152" t="s">
        <v>1</v>
      </c>
      <c r="F1040" s="153" t="s">
        <v>1181</v>
      </c>
      <c r="H1040" s="154">
        <v>20.16</v>
      </c>
      <c r="I1040" s="155"/>
      <c r="L1040" s="150"/>
      <c r="M1040" s="156"/>
      <c r="T1040" s="157"/>
      <c r="AT1040" s="152" t="s">
        <v>270</v>
      </c>
      <c r="AU1040" s="152" t="s">
        <v>87</v>
      </c>
      <c r="AV1040" s="12" t="s">
        <v>87</v>
      </c>
      <c r="AW1040" s="12" t="s">
        <v>32</v>
      </c>
      <c r="AX1040" s="12" t="s">
        <v>77</v>
      </c>
      <c r="AY1040" s="152" t="s">
        <v>262</v>
      </c>
    </row>
    <row r="1041" spans="2:51" s="12" customFormat="1" ht="22.5">
      <c r="B1041" s="150"/>
      <c r="D1041" s="151" t="s">
        <v>270</v>
      </c>
      <c r="E1041" s="152" t="s">
        <v>1</v>
      </c>
      <c r="F1041" s="153" t="s">
        <v>1182</v>
      </c>
      <c r="H1041" s="154">
        <v>18.85</v>
      </c>
      <c r="I1041" s="155"/>
      <c r="L1041" s="150"/>
      <c r="M1041" s="156"/>
      <c r="T1041" s="157"/>
      <c r="AT1041" s="152" t="s">
        <v>270</v>
      </c>
      <c r="AU1041" s="152" t="s">
        <v>87</v>
      </c>
      <c r="AV1041" s="12" t="s">
        <v>87</v>
      </c>
      <c r="AW1041" s="12" t="s">
        <v>32</v>
      </c>
      <c r="AX1041" s="12" t="s">
        <v>77</v>
      </c>
      <c r="AY1041" s="152" t="s">
        <v>262</v>
      </c>
    </row>
    <row r="1042" spans="2:51" s="12" customFormat="1" ht="22.5">
      <c r="B1042" s="150"/>
      <c r="D1042" s="151" t="s">
        <v>270</v>
      </c>
      <c r="E1042" s="152" t="s">
        <v>1</v>
      </c>
      <c r="F1042" s="153" t="s">
        <v>1183</v>
      </c>
      <c r="H1042" s="154">
        <v>16.27</v>
      </c>
      <c r="I1042" s="155"/>
      <c r="L1042" s="150"/>
      <c r="M1042" s="156"/>
      <c r="T1042" s="157"/>
      <c r="AT1042" s="152" t="s">
        <v>270</v>
      </c>
      <c r="AU1042" s="152" t="s">
        <v>87</v>
      </c>
      <c r="AV1042" s="12" t="s">
        <v>87</v>
      </c>
      <c r="AW1042" s="12" t="s">
        <v>32</v>
      </c>
      <c r="AX1042" s="12" t="s">
        <v>77</v>
      </c>
      <c r="AY1042" s="152" t="s">
        <v>262</v>
      </c>
    </row>
    <row r="1043" spans="2:51" s="15" customFormat="1" ht="11.25">
      <c r="B1043" s="171"/>
      <c r="D1043" s="151" t="s">
        <v>270</v>
      </c>
      <c r="E1043" s="172" t="s">
        <v>1</v>
      </c>
      <c r="F1043" s="173" t="s">
        <v>281</v>
      </c>
      <c r="H1043" s="174">
        <v>91.68</v>
      </c>
      <c r="I1043" s="175"/>
      <c r="L1043" s="171"/>
      <c r="M1043" s="176"/>
      <c r="T1043" s="177"/>
      <c r="AT1043" s="172" t="s">
        <v>270</v>
      </c>
      <c r="AU1043" s="172" t="s">
        <v>87</v>
      </c>
      <c r="AV1043" s="15" t="s">
        <v>103</v>
      </c>
      <c r="AW1043" s="15" t="s">
        <v>32</v>
      </c>
      <c r="AX1043" s="15" t="s">
        <v>77</v>
      </c>
      <c r="AY1043" s="172" t="s">
        <v>262</v>
      </c>
    </row>
    <row r="1044" spans="2:51" s="13" customFormat="1" ht="11.25">
      <c r="B1044" s="158"/>
      <c r="D1044" s="151" t="s">
        <v>270</v>
      </c>
      <c r="E1044" s="159" t="s">
        <v>1</v>
      </c>
      <c r="F1044" s="160" t="s">
        <v>273</v>
      </c>
      <c r="H1044" s="161">
        <v>233.97</v>
      </c>
      <c r="I1044" s="162"/>
      <c r="L1044" s="158"/>
      <c r="M1044" s="163"/>
      <c r="T1044" s="164"/>
      <c r="AT1044" s="159" t="s">
        <v>270</v>
      </c>
      <c r="AU1044" s="159" t="s">
        <v>87</v>
      </c>
      <c r="AV1044" s="13" t="s">
        <v>268</v>
      </c>
      <c r="AW1044" s="13" t="s">
        <v>32</v>
      </c>
      <c r="AX1044" s="13" t="s">
        <v>85</v>
      </c>
      <c r="AY1044" s="159" t="s">
        <v>262</v>
      </c>
    </row>
    <row r="1045" spans="2:65" s="1" customFormat="1" ht="66.75" customHeight="1">
      <c r="B1045" s="32"/>
      <c r="C1045" s="138" t="s">
        <v>1184</v>
      </c>
      <c r="D1045" s="138" t="s">
        <v>264</v>
      </c>
      <c r="E1045" s="139" t="s">
        <v>1185</v>
      </c>
      <c r="F1045" s="140" t="s">
        <v>1186</v>
      </c>
      <c r="G1045" s="141" t="s">
        <v>152</v>
      </c>
      <c r="H1045" s="142">
        <v>118.31</v>
      </c>
      <c r="I1045" s="143"/>
      <c r="J1045" s="142">
        <f>ROUND(I1045*H1045,2)</f>
        <v>0</v>
      </c>
      <c r="K1045" s="140" t="s">
        <v>267</v>
      </c>
      <c r="L1045" s="32"/>
      <c r="M1045" s="144" t="s">
        <v>1</v>
      </c>
      <c r="N1045" s="145" t="s">
        <v>42</v>
      </c>
      <c r="P1045" s="146">
        <f>O1045*H1045</f>
        <v>0</v>
      </c>
      <c r="Q1045" s="146">
        <v>0.0502557</v>
      </c>
      <c r="R1045" s="146">
        <f>Q1045*H1045</f>
        <v>5.945751867</v>
      </c>
      <c r="S1045" s="146">
        <v>0</v>
      </c>
      <c r="T1045" s="147">
        <f>S1045*H1045</f>
        <v>0</v>
      </c>
      <c r="AR1045" s="148" t="s">
        <v>369</v>
      </c>
      <c r="AT1045" s="148" t="s">
        <v>264</v>
      </c>
      <c r="AU1045" s="148" t="s">
        <v>87</v>
      </c>
      <c r="AY1045" s="17" t="s">
        <v>262</v>
      </c>
      <c r="BE1045" s="149">
        <f>IF(N1045="základní",J1045,0)</f>
        <v>0</v>
      </c>
      <c r="BF1045" s="149">
        <f>IF(N1045="snížená",J1045,0)</f>
        <v>0</v>
      </c>
      <c r="BG1045" s="149">
        <f>IF(N1045="zákl. přenesená",J1045,0)</f>
        <v>0</v>
      </c>
      <c r="BH1045" s="149">
        <f>IF(N1045="sníž. přenesená",J1045,0)</f>
        <v>0</v>
      </c>
      <c r="BI1045" s="149">
        <f>IF(N1045="nulová",J1045,0)</f>
        <v>0</v>
      </c>
      <c r="BJ1045" s="17" t="s">
        <v>85</v>
      </c>
      <c r="BK1045" s="149">
        <f>ROUND(I1045*H1045,2)</f>
        <v>0</v>
      </c>
      <c r="BL1045" s="17" t="s">
        <v>369</v>
      </c>
      <c r="BM1045" s="148" t="s">
        <v>1187</v>
      </c>
    </row>
    <row r="1046" spans="2:51" s="14" customFormat="1" ht="11.25">
      <c r="B1046" s="165"/>
      <c r="D1046" s="151" t="s">
        <v>270</v>
      </c>
      <c r="E1046" s="166" t="s">
        <v>1</v>
      </c>
      <c r="F1046" s="167" t="s">
        <v>1188</v>
      </c>
      <c r="H1046" s="166" t="s">
        <v>1</v>
      </c>
      <c r="I1046" s="168"/>
      <c r="L1046" s="165"/>
      <c r="M1046" s="169"/>
      <c r="T1046" s="170"/>
      <c r="AT1046" s="166" t="s">
        <v>270</v>
      </c>
      <c r="AU1046" s="166" t="s">
        <v>87</v>
      </c>
      <c r="AV1046" s="14" t="s">
        <v>85</v>
      </c>
      <c r="AW1046" s="14" t="s">
        <v>32</v>
      </c>
      <c r="AX1046" s="14" t="s">
        <v>77</v>
      </c>
      <c r="AY1046" s="166" t="s">
        <v>262</v>
      </c>
    </row>
    <row r="1047" spans="2:51" s="14" customFormat="1" ht="11.25">
      <c r="B1047" s="165"/>
      <c r="D1047" s="151" t="s">
        <v>270</v>
      </c>
      <c r="E1047" s="166" t="s">
        <v>1</v>
      </c>
      <c r="F1047" s="167" t="s">
        <v>278</v>
      </c>
      <c r="H1047" s="166" t="s">
        <v>1</v>
      </c>
      <c r="I1047" s="168"/>
      <c r="L1047" s="165"/>
      <c r="M1047" s="169"/>
      <c r="T1047" s="170"/>
      <c r="AT1047" s="166" t="s">
        <v>270</v>
      </c>
      <c r="AU1047" s="166" t="s">
        <v>87</v>
      </c>
      <c r="AV1047" s="14" t="s">
        <v>85</v>
      </c>
      <c r="AW1047" s="14" t="s">
        <v>32</v>
      </c>
      <c r="AX1047" s="14" t="s">
        <v>77</v>
      </c>
      <c r="AY1047" s="166" t="s">
        <v>262</v>
      </c>
    </row>
    <row r="1048" spans="2:51" s="12" customFormat="1" ht="11.25">
      <c r="B1048" s="150"/>
      <c r="D1048" s="151" t="s">
        <v>270</v>
      </c>
      <c r="E1048" s="152" t="s">
        <v>1</v>
      </c>
      <c r="F1048" s="153" t="s">
        <v>1189</v>
      </c>
      <c r="H1048" s="154">
        <v>11.46</v>
      </c>
      <c r="I1048" s="155"/>
      <c r="L1048" s="150"/>
      <c r="M1048" s="156"/>
      <c r="T1048" s="157"/>
      <c r="AT1048" s="152" t="s">
        <v>270</v>
      </c>
      <c r="AU1048" s="152" t="s">
        <v>87</v>
      </c>
      <c r="AV1048" s="12" t="s">
        <v>87</v>
      </c>
      <c r="AW1048" s="12" t="s">
        <v>32</v>
      </c>
      <c r="AX1048" s="12" t="s">
        <v>77</v>
      </c>
      <c r="AY1048" s="152" t="s">
        <v>262</v>
      </c>
    </row>
    <row r="1049" spans="2:51" s="12" customFormat="1" ht="11.25">
      <c r="B1049" s="150"/>
      <c r="D1049" s="151" t="s">
        <v>270</v>
      </c>
      <c r="E1049" s="152" t="s">
        <v>1</v>
      </c>
      <c r="F1049" s="153" t="s">
        <v>1190</v>
      </c>
      <c r="H1049" s="154">
        <v>19.94</v>
      </c>
      <c r="I1049" s="155"/>
      <c r="L1049" s="150"/>
      <c r="M1049" s="156"/>
      <c r="T1049" s="157"/>
      <c r="AT1049" s="152" t="s">
        <v>270</v>
      </c>
      <c r="AU1049" s="152" t="s">
        <v>87</v>
      </c>
      <c r="AV1049" s="12" t="s">
        <v>87</v>
      </c>
      <c r="AW1049" s="12" t="s">
        <v>32</v>
      </c>
      <c r="AX1049" s="12" t="s">
        <v>77</v>
      </c>
      <c r="AY1049" s="152" t="s">
        <v>262</v>
      </c>
    </row>
    <row r="1050" spans="2:51" s="15" customFormat="1" ht="11.25">
      <c r="B1050" s="171"/>
      <c r="D1050" s="151" t="s">
        <v>270</v>
      </c>
      <c r="E1050" s="172" t="s">
        <v>1</v>
      </c>
      <c r="F1050" s="173" t="s">
        <v>281</v>
      </c>
      <c r="H1050" s="174">
        <v>31.4</v>
      </c>
      <c r="I1050" s="175"/>
      <c r="L1050" s="171"/>
      <c r="M1050" s="176"/>
      <c r="T1050" s="177"/>
      <c r="AT1050" s="172" t="s">
        <v>270</v>
      </c>
      <c r="AU1050" s="172" t="s">
        <v>87</v>
      </c>
      <c r="AV1050" s="15" t="s">
        <v>103</v>
      </c>
      <c r="AW1050" s="15" t="s">
        <v>32</v>
      </c>
      <c r="AX1050" s="15" t="s">
        <v>77</v>
      </c>
      <c r="AY1050" s="172" t="s">
        <v>262</v>
      </c>
    </row>
    <row r="1051" spans="2:51" s="14" customFormat="1" ht="11.25">
      <c r="B1051" s="165"/>
      <c r="D1051" s="151" t="s">
        <v>270</v>
      </c>
      <c r="E1051" s="166" t="s">
        <v>1</v>
      </c>
      <c r="F1051" s="167" t="s">
        <v>282</v>
      </c>
      <c r="H1051" s="166" t="s">
        <v>1</v>
      </c>
      <c r="I1051" s="168"/>
      <c r="L1051" s="165"/>
      <c r="M1051" s="169"/>
      <c r="T1051" s="170"/>
      <c r="AT1051" s="166" t="s">
        <v>270</v>
      </c>
      <c r="AU1051" s="166" t="s">
        <v>87</v>
      </c>
      <c r="AV1051" s="14" t="s">
        <v>85</v>
      </c>
      <c r="AW1051" s="14" t="s">
        <v>32</v>
      </c>
      <c r="AX1051" s="14" t="s">
        <v>77</v>
      </c>
      <c r="AY1051" s="166" t="s">
        <v>262</v>
      </c>
    </row>
    <row r="1052" spans="2:51" s="12" customFormat="1" ht="22.5">
      <c r="B1052" s="150"/>
      <c r="D1052" s="151" t="s">
        <v>270</v>
      </c>
      <c r="E1052" s="152" t="s">
        <v>1</v>
      </c>
      <c r="F1052" s="153" t="s">
        <v>1191</v>
      </c>
      <c r="H1052" s="154">
        <v>31.76</v>
      </c>
      <c r="I1052" s="155"/>
      <c r="L1052" s="150"/>
      <c r="M1052" s="156"/>
      <c r="T1052" s="157"/>
      <c r="AT1052" s="152" t="s">
        <v>270</v>
      </c>
      <c r="AU1052" s="152" t="s">
        <v>87</v>
      </c>
      <c r="AV1052" s="12" t="s">
        <v>87</v>
      </c>
      <c r="AW1052" s="12" t="s">
        <v>32</v>
      </c>
      <c r="AX1052" s="12" t="s">
        <v>77</v>
      </c>
      <c r="AY1052" s="152" t="s">
        <v>262</v>
      </c>
    </row>
    <row r="1053" spans="2:51" s="15" customFormat="1" ht="11.25">
      <c r="B1053" s="171"/>
      <c r="D1053" s="151" t="s">
        <v>270</v>
      </c>
      <c r="E1053" s="172" t="s">
        <v>1</v>
      </c>
      <c r="F1053" s="173" t="s">
        <v>281</v>
      </c>
      <c r="H1053" s="174">
        <v>31.76</v>
      </c>
      <c r="I1053" s="175"/>
      <c r="L1053" s="171"/>
      <c r="M1053" s="176"/>
      <c r="T1053" s="177"/>
      <c r="AT1053" s="172" t="s">
        <v>270</v>
      </c>
      <c r="AU1053" s="172" t="s">
        <v>87</v>
      </c>
      <c r="AV1053" s="15" t="s">
        <v>103</v>
      </c>
      <c r="AW1053" s="15" t="s">
        <v>32</v>
      </c>
      <c r="AX1053" s="15" t="s">
        <v>77</v>
      </c>
      <c r="AY1053" s="172" t="s">
        <v>262</v>
      </c>
    </row>
    <row r="1054" spans="2:51" s="14" customFormat="1" ht="11.25">
      <c r="B1054" s="165"/>
      <c r="D1054" s="151" t="s">
        <v>270</v>
      </c>
      <c r="E1054" s="166" t="s">
        <v>1</v>
      </c>
      <c r="F1054" s="167" t="s">
        <v>286</v>
      </c>
      <c r="H1054" s="166" t="s">
        <v>1</v>
      </c>
      <c r="I1054" s="168"/>
      <c r="L1054" s="165"/>
      <c r="M1054" s="169"/>
      <c r="T1054" s="170"/>
      <c r="AT1054" s="166" t="s">
        <v>270</v>
      </c>
      <c r="AU1054" s="166" t="s">
        <v>87</v>
      </c>
      <c r="AV1054" s="14" t="s">
        <v>85</v>
      </c>
      <c r="AW1054" s="14" t="s">
        <v>32</v>
      </c>
      <c r="AX1054" s="14" t="s">
        <v>77</v>
      </c>
      <c r="AY1054" s="166" t="s">
        <v>262</v>
      </c>
    </row>
    <row r="1055" spans="2:51" s="12" customFormat="1" ht="11.25">
      <c r="B1055" s="150"/>
      <c r="D1055" s="151" t="s">
        <v>270</v>
      </c>
      <c r="E1055" s="152" t="s">
        <v>1</v>
      </c>
      <c r="F1055" s="153" t="s">
        <v>1192</v>
      </c>
      <c r="H1055" s="154">
        <v>11.1</v>
      </c>
      <c r="I1055" s="155"/>
      <c r="L1055" s="150"/>
      <c r="M1055" s="156"/>
      <c r="T1055" s="157"/>
      <c r="AT1055" s="152" t="s">
        <v>270</v>
      </c>
      <c r="AU1055" s="152" t="s">
        <v>87</v>
      </c>
      <c r="AV1055" s="12" t="s">
        <v>87</v>
      </c>
      <c r="AW1055" s="12" t="s">
        <v>32</v>
      </c>
      <c r="AX1055" s="12" t="s">
        <v>77</v>
      </c>
      <c r="AY1055" s="152" t="s">
        <v>262</v>
      </c>
    </row>
    <row r="1056" spans="2:51" s="12" customFormat="1" ht="11.25">
      <c r="B1056" s="150"/>
      <c r="D1056" s="151" t="s">
        <v>270</v>
      </c>
      <c r="E1056" s="152" t="s">
        <v>1</v>
      </c>
      <c r="F1056" s="153" t="s">
        <v>1193</v>
      </c>
      <c r="H1056" s="154">
        <v>9.09</v>
      </c>
      <c r="I1056" s="155"/>
      <c r="L1056" s="150"/>
      <c r="M1056" s="156"/>
      <c r="T1056" s="157"/>
      <c r="AT1056" s="152" t="s">
        <v>270</v>
      </c>
      <c r="AU1056" s="152" t="s">
        <v>87</v>
      </c>
      <c r="AV1056" s="12" t="s">
        <v>87</v>
      </c>
      <c r="AW1056" s="12" t="s">
        <v>32</v>
      </c>
      <c r="AX1056" s="12" t="s">
        <v>77</v>
      </c>
      <c r="AY1056" s="152" t="s">
        <v>262</v>
      </c>
    </row>
    <row r="1057" spans="2:51" s="15" customFormat="1" ht="11.25">
      <c r="B1057" s="171"/>
      <c r="D1057" s="151" t="s">
        <v>270</v>
      </c>
      <c r="E1057" s="172" t="s">
        <v>1</v>
      </c>
      <c r="F1057" s="173" t="s">
        <v>281</v>
      </c>
      <c r="H1057" s="174">
        <v>20.19</v>
      </c>
      <c r="I1057" s="175"/>
      <c r="L1057" s="171"/>
      <c r="M1057" s="176"/>
      <c r="T1057" s="177"/>
      <c r="AT1057" s="172" t="s">
        <v>270</v>
      </c>
      <c r="AU1057" s="172" t="s">
        <v>87</v>
      </c>
      <c r="AV1057" s="15" t="s">
        <v>103</v>
      </c>
      <c r="AW1057" s="15" t="s">
        <v>32</v>
      </c>
      <c r="AX1057" s="15" t="s">
        <v>77</v>
      </c>
      <c r="AY1057" s="172" t="s">
        <v>262</v>
      </c>
    </row>
    <row r="1058" spans="2:51" s="14" customFormat="1" ht="11.25">
      <c r="B1058" s="165"/>
      <c r="D1058" s="151" t="s">
        <v>270</v>
      </c>
      <c r="E1058" s="166" t="s">
        <v>1</v>
      </c>
      <c r="F1058" s="167" t="s">
        <v>289</v>
      </c>
      <c r="H1058" s="166" t="s">
        <v>1</v>
      </c>
      <c r="I1058" s="168"/>
      <c r="L1058" s="165"/>
      <c r="M1058" s="169"/>
      <c r="T1058" s="170"/>
      <c r="AT1058" s="166" t="s">
        <v>270</v>
      </c>
      <c r="AU1058" s="166" t="s">
        <v>87</v>
      </c>
      <c r="AV1058" s="14" t="s">
        <v>85</v>
      </c>
      <c r="AW1058" s="14" t="s">
        <v>32</v>
      </c>
      <c r="AX1058" s="14" t="s">
        <v>77</v>
      </c>
      <c r="AY1058" s="166" t="s">
        <v>262</v>
      </c>
    </row>
    <row r="1059" spans="2:51" s="12" customFormat="1" ht="11.25">
      <c r="B1059" s="150"/>
      <c r="D1059" s="151" t="s">
        <v>270</v>
      </c>
      <c r="E1059" s="152" t="s">
        <v>1</v>
      </c>
      <c r="F1059" s="153" t="s">
        <v>1194</v>
      </c>
      <c r="H1059" s="154">
        <v>11</v>
      </c>
      <c r="I1059" s="155"/>
      <c r="L1059" s="150"/>
      <c r="M1059" s="156"/>
      <c r="T1059" s="157"/>
      <c r="AT1059" s="152" t="s">
        <v>270</v>
      </c>
      <c r="AU1059" s="152" t="s">
        <v>87</v>
      </c>
      <c r="AV1059" s="12" t="s">
        <v>87</v>
      </c>
      <c r="AW1059" s="12" t="s">
        <v>32</v>
      </c>
      <c r="AX1059" s="12" t="s">
        <v>77</v>
      </c>
      <c r="AY1059" s="152" t="s">
        <v>262</v>
      </c>
    </row>
    <row r="1060" spans="2:51" s="12" customFormat="1" ht="11.25">
      <c r="B1060" s="150"/>
      <c r="D1060" s="151" t="s">
        <v>270</v>
      </c>
      <c r="E1060" s="152" t="s">
        <v>1</v>
      </c>
      <c r="F1060" s="153" t="s">
        <v>1195</v>
      </c>
      <c r="H1060" s="154">
        <v>12.28</v>
      </c>
      <c r="I1060" s="155"/>
      <c r="L1060" s="150"/>
      <c r="M1060" s="156"/>
      <c r="T1060" s="157"/>
      <c r="AT1060" s="152" t="s">
        <v>270</v>
      </c>
      <c r="AU1060" s="152" t="s">
        <v>87</v>
      </c>
      <c r="AV1060" s="12" t="s">
        <v>87</v>
      </c>
      <c r="AW1060" s="12" t="s">
        <v>32</v>
      </c>
      <c r="AX1060" s="12" t="s">
        <v>77</v>
      </c>
      <c r="AY1060" s="152" t="s">
        <v>262</v>
      </c>
    </row>
    <row r="1061" spans="2:51" s="15" customFormat="1" ht="11.25">
      <c r="B1061" s="171"/>
      <c r="D1061" s="151" t="s">
        <v>270</v>
      </c>
      <c r="E1061" s="172" t="s">
        <v>1</v>
      </c>
      <c r="F1061" s="173" t="s">
        <v>281</v>
      </c>
      <c r="H1061" s="174">
        <v>23.28</v>
      </c>
      <c r="I1061" s="175"/>
      <c r="L1061" s="171"/>
      <c r="M1061" s="176"/>
      <c r="T1061" s="177"/>
      <c r="AT1061" s="172" t="s">
        <v>270</v>
      </c>
      <c r="AU1061" s="172" t="s">
        <v>87</v>
      </c>
      <c r="AV1061" s="15" t="s">
        <v>103</v>
      </c>
      <c r="AW1061" s="15" t="s">
        <v>32</v>
      </c>
      <c r="AX1061" s="15" t="s">
        <v>77</v>
      </c>
      <c r="AY1061" s="172" t="s">
        <v>262</v>
      </c>
    </row>
    <row r="1062" spans="2:51" s="14" customFormat="1" ht="11.25">
      <c r="B1062" s="165"/>
      <c r="D1062" s="151" t="s">
        <v>270</v>
      </c>
      <c r="E1062" s="166" t="s">
        <v>1</v>
      </c>
      <c r="F1062" s="167" t="s">
        <v>292</v>
      </c>
      <c r="H1062" s="166" t="s">
        <v>1</v>
      </c>
      <c r="I1062" s="168"/>
      <c r="L1062" s="165"/>
      <c r="M1062" s="169"/>
      <c r="T1062" s="170"/>
      <c r="AT1062" s="166" t="s">
        <v>270</v>
      </c>
      <c r="AU1062" s="166" t="s">
        <v>87</v>
      </c>
      <c r="AV1062" s="14" t="s">
        <v>85</v>
      </c>
      <c r="AW1062" s="14" t="s">
        <v>32</v>
      </c>
      <c r="AX1062" s="14" t="s">
        <v>77</v>
      </c>
      <c r="AY1062" s="166" t="s">
        <v>262</v>
      </c>
    </row>
    <row r="1063" spans="2:51" s="12" customFormat="1" ht="22.5">
      <c r="B1063" s="150"/>
      <c r="D1063" s="151" t="s">
        <v>270</v>
      </c>
      <c r="E1063" s="152" t="s">
        <v>1</v>
      </c>
      <c r="F1063" s="153" t="s">
        <v>1196</v>
      </c>
      <c r="H1063" s="154">
        <v>11.68</v>
      </c>
      <c r="I1063" s="155"/>
      <c r="L1063" s="150"/>
      <c r="M1063" s="156"/>
      <c r="T1063" s="157"/>
      <c r="AT1063" s="152" t="s">
        <v>270</v>
      </c>
      <c r="AU1063" s="152" t="s">
        <v>87</v>
      </c>
      <c r="AV1063" s="12" t="s">
        <v>87</v>
      </c>
      <c r="AW1063" s="12" t="s">
        <v>32</v>
      </c>
      <c r="AX1063" s="12" t="s">
        <v>77</v>
      </c>
      <c r="AY1063" s="152" t="s">
        <v>262</v>
      </c>
    </row>
    <row r="1064" spans="2:51" s="13" customFormat="1" ht="11.25">
      <c r="B1064" s="158"/>
      <c r="D1064" s="151" t="s">
        <v>270</v>
      </c>
      <c r="E1064" s="159" t="s">
        <v>1</v>
      </c>
      <c r="F1064" s="160" t="s">
        <v>273</v>
      </c>
      <c r="H1064" s="161">
        <v>118.31</v>
      </c>
      <c r="I1064" s="162"/>
      <c r="L1064" s="158"/>
      <c r="M1064" s="163"/>
      <c r="T1064" s="164"/>
      <c r="AT1064" s="159" t="s">
        <v>270</v>
      </c>
      <c r="AU1064" s="159" t="s">
        <v>87</v>
      </c>
      <c r="AV1064" s="13" t="s">
        <v>268</v>
      </c>
      <c r="AW1064" s="13" t="s">
        <v>32</v>
      </c>
      <c r="AX1064" s="13" t="s">
        <v>85</v>
      </c>
      <c r="AY1064" s="159" t="s">
        <v>262</v>
      </c>
    </row>
    <row r="1065" spans="2:65" s="1" customFormat="1" ht="44.25" customHeight="1">
      <c r="B1065" s="32"/>
      <c r="C1065" s="138" t="s">
        <v>1197</v>
      </c>
      <c r="D1065" s="138" t="s">
        <v>264</v>
      </c>
      <c r="E1065" s="139" t="s">
        <v>1198</v>
      </c>
      <c r="F1065" s="140" t="s">
        <v>1199</v>
      </c>
      <c r="G1065" s="141" t="s">
        <v>416</v>
      </c>
      <c r="H1065" s="142">
        <v>222.48</v>
      </c>
      <c r="I1065" s="143"/>
      <c r="J1065" s="142">
        <f>ROUND(I1065*H1065,2)</f>
        <v>0</v>
      </c>
      <c r="K1065" s="140" t="s">
        <v>267</v>
      </c>
      <c r="L1065" s="32"/>
      <c r="M1065" s="144" t="s">
        <v>1</v>
      </c>
      <c r="N1065" s="145" t="s">
        <v>42</v>
      </c>
      <c r="P1065" s="146">
        <f>O1065*H1065</f>
        <v>0</v>
      </c>
      <c r="Q1065" s="146">
        <v>8E-06</v>
      </c>
      <c r="R1065" s="146">
        <f>Q1065*H1065</f>
        <v>0.0017798399999999998</v>
      </c>
      <c r="S1065" s="146">
        <v>0</v>
      </c>
      <c r="T1065" s="147">
        <f>S1065*H1065</f>
        <v>0</v>
      </c>
      <c r="AR1065" s="148" t="s">
        <v>369</v>
      </c>
      <c r="AT1065" s="148" t="s">
        <v>264</v>
      </c>
      <c r="AU1065" s="148" t="s">
        <v>87</v>
      </c>
      <c r="AY1065" s="17" t="s">
        <v>262</v>
      </c>
      <c r="BE1065" s="149">
        <f>IF(N1065="základní",J1065,0)</f>
        <v>0</v>
      </c>
      <c r="BF1065" s="149">
        <f>IF(N1065="snížená",J1065,0)</f>
        <v>0</v>
      </c>
      <c r="BG1065" s="149">
        <f>IF(N1065="zákl. přenesená",J1065,0)</f>
        <v>0</v>
      </c>
      <c r="BH1065" s="149">
        <f>IF(N1065="sníž. přenesená",J1065,0)</f>
        <v>0</v>
      </c>
      <c r="BI1065" s="149">
        <f>IF(N1065="nulová",J1065,0)</f>
        <v>0</v>
      </c>
      <c r="BJ1065" s="17" t="s">
        <v>85</v>
      </c>
      <c r="BK1065" s="149">
        <f>ROUND(I1065*H1065,2)</f>
        <v>0</v>
      </c>
      <c r="BL1065" s="17" t="s">
        <v>369</v>
      </c>
      <c r="BM1065" s="148" t="s">
        <v>1200</v>
      </c>
    </row>
    <row r="1066" spans="2:51" s="14" customFormat="1" ht="11.25">
      <c r="B1066" s="165"/>
      <c r="D1066" s="151" t="s">
        <v>270</v>
      </c>
      <c r="E1066" s="166" t="s">
        <v>1</v>
      </c>
      <c r="F1066" s="167" t="s">
        <v>278</v>
      </c>
      <c r="H1066" s="166" t="s">
        <v>1</v>
      </c>
      <c r="I1066" s="168"/>
      <c r="L1066" s="165"/>
      <c r="M1066" s="169"/>
      <c r="T1066" s="170"/>
      <c r="AT1066" s="166" t="s">
        <v>270</v>
      </c>
      <c r="AU1066" s="166" t="s">
        <v>87</v>
      </c>
      <c r="AV1066" s="14" t="s">
        <v>85</v>
      </c>
      <c r="AW1066" s="14" t="s">
        <v>32</v>
      </c>
      <c r="AX1066" s="14" t="s">
        <v>77</v>
      </c>
      <c r="AY1066" s="166" t="s">
        <v>262</v>
      </c>
    </row>
    <row r="1067" spans="2:51" s="12" customFormat="1" ht="11.25">
      <c r="B1067" s="150"/>
      <c r="D1067" s="151" t="s">
        <v>270</v>
      </c>
      <c r="E1067" s="152" t="s">
        <v>1</v>
      </c>
      <c r="F1067" s="153" t="s">
        <v>1201</v>
      </c>
      <c r="H1067" s="154">
        <v>10.9</v>
      </c>
      <c r="I1067" s="155"/>
      <c r="L1067" s="150"/>
      <c r="M1067" s="156"/>
      <c r="T1067" s="157"/>
      <c r="AT1067" s="152" t="s">
        <v>270</v>
      </c>
      <c r="AU1067" s="152" t="s">
        <v>87</v>
      </c>
      <c r="AV1067" s="12" t="s">
        <v>87</v>
      </c>
      <c r="AW1067" s="12" t="s">
        <v>32</v>
      </c>
      <c r="AX1067" s="12" t="s">
        <v>77</v>
      </c>
      <c r="AY1067" s="152" t="s">
        <v>262</v>
      </c>
    </row>
    <row r="1068" spans="2:51" s="12" customFormat="1" ht="11.25">
      <c r="B1068" s="150"/>
      <c r="D1068" s="151" t="s">
        <v>270</v>
      </c>
      <c r="E1068" s="152" t="s">
        <v>1</v>
      </c>
      <c r="F1068" s="153" t="s">
        <v>1202</v>
      </c>
      <c r="H1068" s="154">
        <v>1.07</v>
      </c>
      <c r="I1068" s="155"/>
      <c r="L1068" s="150"/>
      <c r="M1068" s="156"/>
      <c r="T1068" s="157"/>
      <c r="AT1068" s="152" t="s">
        <v>270</v>
      </c>
      <c r="AU1068" s="152" t="s">
        <v>87</v>
      </c>
      <c r="AV1068" s="12" t="s">
        <v>87</v>
      </c>
      <c r="AW1068" s="12" t="s">
        <v>32</v>
      </c>
      <c r="AX1068" s="12" t="s">
        <v>77</v>
      </c>
      <c r="AY1068" s="152" t="s">
        <v>262</v>
      </c>
    </row>
    <row r="1069" spans="2:51" s="12" customFormat="1" ht="11.25">
      <c r="B1069" s="150"/>
      <c r="D1069" s="151" t="s">
        <v>270</v>
      </c>
      <c r="E1069" s="152" t="s">
        <v>1</v>
      </c>
      <c r="F1069" s="153" t="s">
        <v>1203</v>
      </c>
      <c r="H1069" s="154">
        <v>1.3</v>
      </c>
      <c r="I1069" s="155"/>
      <c r="L1069" s="150"/>
      <c r="M1069" s="156"/>
      <c r="T1069" s="157"/>
      <c r="AT1069" s="152" t="s">
        <v>270</v>
      </c>
      <c r="AU1069" s="152" t="s">
        <v>87</v>
      </c>
      <c r="AV1069" s="12" t="s">
        <v>87</v>
      </c>
      <c r="AW1069" s="12" t="s">
        <v>32</v>
      </c>
      <c r="AX1069" s="12" t="s">
        <v>77</v>
      </c>
      <c r="AY1069" s="152" t="s">
        <v>262</v>
      </c>
    </row>
    <row r="1070" spans="2:51" s="12" customFormat="1" ht="11.25">
      <c r="B1070" s="150"/>
      <c r="D1070" s="151" t="s">
        <v>270</v>
      </c>
      <c r="E1070" s="152" t="s">
        <v>1</v>
      </c>
      <c r="F1070" s="153" t="s">
        <v>1204</v>
      </c>
      <c r="H1070" s="154">
        <v>3.01</v>
      </c>
      <c r="I1070" s="155"/>
      <c r="L1070" s="150"/>
      <c r="M1070" s="156"/>
      <c r="T1070" s="157"/>
      <c r="AT1070" s="152" t="s">
        <v>270</v>
      </c>
      <c r="AU1070" s="152" t="s">
        <v>87</v>
      </c>
      <c r="AV1070" s="12" t="s">
        <v>87</v>
      </c>
      <c r="AW1070" s="12" t="s">
        <v>32</v>
      </c>
      <c r="AX1070" s="12" t="s">
        <v>77</v>
      </c>
      <c r="AY1070" s="152" t="s">
        <v>262</v>
      </c>
    </row>
    <row r="1071" spans="2:51" s="12" customFormat="1" ht="11.25">
      <c r="B1071" s="150"/>
      <c r="D1071" s="151" t="s">
        <v>270</v>
      </c>
      <c r="E1071" s="152" t="s">
        <v>1</v>
      </c>
      <c r="F1071" s="153" t="s">
        <v>1205</v>
      </c>
      <c r="H1071" s="154">
        <v>3.5</v>
      </c>
      <c r="I1071" s="155"/>
      <c r="L1071" s="150"/>
      <c r="M1071" s="156"/>
      <c r="T1071" s="157"/>
      <c r="AT1071" s="152" t="s">
        <v>270</v>
      </c>
      <c r="AU1071" s="152" t="s">
        <v>87</v>
      </c>
      <c r="AV1071" s="12" t="s">
        <v>87</v>
      </c>
      <c r="AW1071" s="12" t="s">
        <v>32</v>
      </c>
      <c r="AX1071" s="12" t="s">
        <v>77</v>
      </c>
      <c r="AY1071" s="152" t="s">
        <v>262</v>
      </c>
    </row>
    <row r="1072" spans="2:51" s="12" customFormat="1" ht="11.25">
      <c r="B1072" s="150"/>
      <c r="D1072" s="151" t="s">
        <v>270</v>
      </c>
      <c r="E1072" s="152" t="s">
        <v>1</v>
      </c>
      <c r="F1072" s="153" t="s">
        <v>1206</v>
      </c>
      <c r="H1072" s="154">
        <v>7.24</v>
      </c>
      <c r="I1072" s="155"/>
      <c r="L1072" s="150"/>
      <c r="M1072" s="156"/>
      <c r="T1072" s="157"/>
      <c r="AT1072" s="152" t="s">
        <v>270</v>
      </c>
      <c r="AU1072" s="152" t="s">
        <v>87</v>
      </c>
      <c r="AV1072" s="12" t="s">
        <v>87</v>
      </c>
      <c r="AW1072" s="12" t="s">
        <v>32</v>
      </c>
      <c r="AX1072" s="12" t="s">
        <v>77</v>
      </c>
      <c r="AY1072" s="152" t="s">
        <v>262</v>
      </c>
    </row>
    <row r="1073" spans="2:51" s="15" customFormat="1" ht="11.25">
      <c r="B1073" s="171"/>
      <c r="D1073" s="151" t="s">
        <v>270</v>
      </c>
      <c r="E1073" s="172" t="s">
        <v>1</v>
      </c>
      <c r="F1073" s="173" t="s">
        <v>281</v>
      </c>
      <c r="H1073" s="174">
        <v>27.02</v>
      </c>
      <c r="I1073" s="175"/>
      <c r="L1073" s="171"/>
      <c r="M1073" s="176"/>
      <c r="T1073" s="177"/>
      <c r="AT1073" s="172" t="s">
        <v>270</v>
      </c>
      <c r="AU1073" s="172" t="s">
        <v>87</v>
      </c>
      <c r="AV1073" s="15" t="s">
        <v>103</v>
      </c>
      <c r="AW1073" s="15" t="s">
        <v>32</v>
      </c>
      <c r="AX1073" s="15" t="s">
        <v>77</v>
      </c>
      <c r="AY1073" s="172" t="s">
        <v>262</v>
      </c>
    </row>
    <row r="1074" spans="2:51" s="14" customFormat="1" ht="11.25">
      <c r="B1074" s="165"/>
      <c r="D1074" s="151" t="s">
        <v>270</v>
      </c>
      <c r="E1074" s="166" t="s">
        <v>1</v>
      </c>
      <c r="F1074" s="167" t="s">
        <v>282</v>
      </c>
      <c r="H1074" s="166" t="s">
        <v>1</v>
      </c>
      <c r="I1074" s="168"/>
      <c r="L1074" s="165"/>
      <c r="M1074" s="169"/>
      <c r="T1074" s="170"/>
      <c r="AT1074" s="166" t="s">
        <v>270</v>
      </c>
      <c r="AU1074" s="166" t="s">
        <v>87</v>
      </c>
      <c r="AV1074" s="14" t="s">
        <v>85</v>
      </c>
      <c r="AW1074" s="14" t="s">
        <v>32</v>
      </c>
      <c r="AX1074" s="14" t="s">
        <v>77</v>
      </c>
      <c r="AY1074" s="166" t="s">
        <v>262</v>
      </c>
    </row>
    <row r="1075" spans="2:51" s="12" customFormat="1" ht="11.25">
      <c r="B1075" s="150"/>
      <c r="D1075" s="151" t="s">
        <v>270</v>
      </c>
      <c r="E1075" s="152" t="s">
        <v>1</v>
      </c>
      <c r="F1075" s="153" t="s">
        <v>1207</v>
      </c>
      <c r="H1075" s="154">
        <v>10.04</v>
      </c>
      <c r="I1075" s="155"/>
      <c r="L1075" s="150"/>
      <c r="M1075" s="156"/>
      <c r="T1075" s="157"/>
      <c r="AT1075" s="152" t="s">
        <v>270</v>
      </c>
      <c r="AU1075" s="152" t="s">
        <v>87</v>
      </c>
      <c r="AV1075" s="12" t="s">
        <v>87</v>
      </c>
      <c r="AW1075" s="12" t="s">
        <v>32</v>
      </c>
      <c r="AX1075" s="12" t="s">
        <v>77</v>
      </c>
      <c r="AY1075" s="152" t="s">
        <v>262</v>
      </c>
    </row>
    <row r="1076" spans="2:51" s="12" customFormat="1" ht="11.25">
      <c r="B1076" s="150"/>
      <c r="D1076" s="151" t="s">
        <v>270</v>
      </c>
      <c r="E1076" s="152" t="s">
        <v>1</v>
      </c>
      <c r="F1076" s="153" t="s">
        <v>1208</v>
      </c>
      <c r="H1076" s="154">
        <v>3.91</v>
      </c>
      <c r="I1076" s="155"/>
      <c r="L1076" s="150"/>
      <c r="M1076" s="156"/>
      <c r="T1076" s="157"/>
      <c r="AT1076" s="152" t="s">
        <v>270</v>
      </c>
      <c r="AU1076" s="152" t="s">
        <v>87</v>
      </c>
      <c r="AV1076" s="12" t="s">
        <v>87</v>
      </c>
      <c r="AW1076" s="12" t="s">
        <v>32</v>
      </c>
      <c r="AX1076" s="12" t="s">
        <v>77</v>
      </c>
      <c r="AY1076" s="152" t="s">
        <v>262</v>
      </c>
    </row>
    <row r="1077" spans="2:51" s="12" customFormat="1" ht="11.25">
      <c r="B1077" s="150"/>
      <c r="D1077" s="151" t="s">
        <v>270</v>
      </c>
      <c r="E1077" s="152" t="s">
        <v>1</v>
      </c>
      <c r="F1077" s="153" t="s">
        <v>1209</v>
      </c>
      <c r="H1077" s="154">
        <v>12.49</v>
      </c>
      <c r="I1077" s="155"/>
      <c r="L1077" s="150"/>
      <c r="M1077" s="156"/>
      <c r="T1077" s="157"/>
      <c r="AT1077" s="152" t="s">
        <v>270</v>
      </c>
      <c r="AU1077" s="152" t="s">
        <v>87</v>
      </c>
      <c r="AV1077" s="12" t="s">
        <v>87</v>
      </c>
      <c r="AW1077" s="12" t="s">
        <v>32</v>
      </c>
      <c r="AX1077" s="12" t="s">
        <v>77</v>
      </c>
      <c r="AY1077" s="152" t="s">
        <v>262</v>
      </c>
    </row>
    <row r="1078" spans="2:51" s="12" customFormat="1" ht="11.25">
      <c r="B1078" s="150"/>
      <c r="D1078" s="151" t="s">
        <v>270</v>
      </c>
      <c r="E1078" s="152" t="s">
        <v>1</v>
      </c>
      <c r="F1078" s="153" t="s">
        <v>1210</v>
      </c>
      <c r="H1078" s="154">
        <v>5.64</v>
      </c>
      <c r="I1078" s="155"/>
      <c r="L1078" s="150"/>
      <c r="M1078" s="156"/>
      <c r="T1078" s="157"/>
      <c r="AT1078" s="152" t="s">
        <v>270</v>
      </c>
      <c r="AU1078" s="152" t="s">
        <v>87</v>
      </c>
      <c r="AV1078" s="12" t="s">
        <v>87</v>
      </c>
      <c r="AW1078" s="12" t="s">
        <v>32</v>
      </c>
      <c r="AX1078" s="12" t="s">
        <v>77</v>
      </c>
      <c r="AY1078" s="152" t="s">
        <v>262</v>
      </c>
    </row>
    <row r="1079" spans="2:51" s="12" customFormat="1" ht="11.25">
      <c r="B1079" s="150"/>
      <c r="D1079" s="151" t="s">
        <v>270</v>
      </c>
      <c r="E1079" s="152" t="s">
        <v>1</v>
      </c>
      <c r="F1079" s="153" t="s">
        <v>1211</v>
      </c>
      <c r="H1079" s="154">
        <v>11.83</v>
      </c>
      <c r="I1079" s="155"/>
      <c r="L1079" s="150"/>
      <c r="M1079" s="156"/>
      <c r="T1079" s="157"/>
      <c r="AT1079" s="152" t="s">
        <v>270</v>
      </c>
      <c r="AU1079" s="152" t="s">
        <v>87</v>
      </c>
      <c r="AV1079" s="12" t="s">
        <v>87</v>
      </c>
      <c r="AW1079" s="12" t="s">
        <v>32</v>
      </c>
      <c r="AX1079" s="12" t="s">
        <v>77</v>
      </c>
      <c r="AY1079" s="152" t="s">
        <v>262</v>
      </c>
    </row>
    <row r="1080" spans="2:51" s="15" customFormat="1" ht="11.25">
      <c r="B1080" s="171"/>
      <c r="D1080" s="151" t="s">
        <v>270</v>
      </c>
      <c r="E1080" s="172" t="s">
        <v>1</v>
      </c>
      <c r="F1080" s="173" t="s">
        <v>281</v>
      </c>
      <c r="H1080" s="174">
        <v>43.91</v>
      </c>
      <c r="I1080" s="175"/>
      <c r="L1080" s="171"/>
      <c r="M1080" s="176"/>
      <c r="T1080" s="177"/>
      <c r="AT1080" s="172" t="s">
        <v>270</v>
      </c>
      <c r="AU1080" s="172" t="s">
        <v>87</v>
      </c>
      <c r="AV1080" s="15" t="s">
        <v>103</v>
      </c>
      <c r="AW1080" s="15" t="s">
        <v>32</v>
      </c>
      <c r="AX1080" s="15" t="s">
        <v>77</v>
      </c>
      <c r="AY1080" s="172" t="s">
        <v>262</v>
      </c>
    </row>
    <row r="1081" spans="2:51" s="14" customFormat="1" ht="11.25">
      <c r="B1081" s="165"/>
      <c r="D1081" s="151" t="s">
        <v>270</v>
      </c>
      <c r="E1081" s="166" t="s">
        <v>1</v>
      </c>
      <c r="F1081" s="167" t="s">
        <v>286</v>
      </c>
      <c r="H1081" s="166" t="s">
        <v>1</v>
      </c>
      <c r="I1081" s="168"/>
      <c r="L1081" s="165"/>
      <c r="M1081" s="169"/>
      <c r="T1081" s="170"/>
      <c r="AT1081" s="166" t="s">
        <v>270</v>
      </c>
      <c r="AU1081" s="166" t="s">
        <v>87</v>
      </c>
      <c r="AV1081" s="14" t="s">
        <v>85</v>
      </c>
      <c r="AW1081" s="14" t="s">
        <v>32</v>
      </c>
      <c r="AX1081" s="14" t="s">
        <v>77</v>
      </c>
      <c r="AY1081" s="166" t="s">
        <v>262</v>
      </c>
    </row>
    <row r="1082" spans="2:51" s="12" customFormat="1" ht="11.25">
      <c r="B1082" s="150"/>
      <c r="D1082" s="151" t="s">
        <v>270</v>
      </c>
      <c r="E1082" s="152" t="s">
        <v>1</v>
      </c>
      <c r="F1082" s="153" t="s">
        <v>1212</v>
      </c>
      <c r="H1082" s="154">
        <v>10.29</v>
      </c>
      <c r="I1082" s="155"/>
      <c r="L1082" s="150"/>
      <c r="M1082" s="156"/>
      <c r="T1082" s="157"/>
      <c r="AT1082" s="152" t="s">
        <v>270</v>
      </c>
      <c r="AU1082" s="152" t="s">
        <v>87</v>
      </c>
      <c r="AV1082" s="12" t="s">
        <v>87</v>
      </c>
      <c r="AW1082" s="12" t="s">
        <v>32</v>
      </c>
      <c r="AX1082" s="12" t="s">
        <v>77</v>
      </c>
      <c r="AY1082" s="152" t="s">
        <v>262</v>
      </c>
    </row>
    <row r="1083" spans="2:51" s="12" customFormat="1" ht="11.25">
      <c r="B1083" s="150"/>
      <c r="D1083" s="151" t="s">
        <v>270</v>
      </c>
      <c r="E1083" s="152" t="s">
        <v>1</v>
      </c>
      <c r="F1083" s="153" t="s">
        <v>1213</v>
      </c>
      <c r="H1083" s="154">
        <v>5.19</v>
      </c>
      <c r="I1083" s="155"/>
      <c r="L1083" s="150"/>
      <c r="M1083" s="156"/>
      <c r="T1083" s="157"/>
      <c r="AT1083" s="152" t="s">
        <v>270</v>
      </c>
      <c r="AU1083" s="152" t="s">
        <v>87</v>
      </c>
      <c r="AV1083" s="12" t="s">
        <v>87</v>
      </c>
      <c r="AW1083" s="12" t="s">
        <v>32</v>
      </c>
      <c r="AX1083" s="12" t="s">
        <v>77</v>
      </c>
      <c r="AY1083" s="152" t="s">
        <v>262</v>
      </c>
    </row>
    <row r="1084" spans="2:51" s="12" customFormat="1" ht="11.25">
      <c r="B1084" s="150"/>
      <c r="D1084" s="151" t="s">
        <v>270</v>
      </c>
      <c r="E1084" s="152" t="s">
        <v>1</v>
      </c>
      <c r="F1084" s="153" t="s">
        <v>1214</v>
      </c>
      <c r="H1084" s="154">
        <v>4.11</v>
      </c>
      <c r="I1084" s="155"/>
      <c r="L1084" s="150"/>
      <c r="M1084" s="156"/>
      <c r="T1084" s="157"/>
      <c r="AT1084" s="152" t="s">
        <v>270</v>
      </c>
      <c r="AU1084" s="152" t="s">
        <v>87</v>
      </c>
      <c r="AV1084" s="12" t="s">
        <v>87</v>
      </c>
      <c r="AW1084" s="12" t="s">
        <v>32</v>
      </c>
      <c r="AX1084" s="12" t="s">
        <v>77</v>
      </c>
      <c r="AY1084" s="152" t="s">
        <v>262</v>
      </c>
    </row>
    <row r="1085" spans="2:51" s="12" customFormat="1" ht="11.25">
      <c r="B1085" s="150"/>
      <c r="D1085" s="151" t="s">
        <v>270</v>
      </c>
      <c r="E1085" s="152" t="s">
        <v>1</v>
      </c>
      <c r="F1085" s="153" t="s">
        <v>1215</v>
      </c>
      <c r="H1085" s="154">
        <v>4.76</v>
      </c>
      <c r="I1085" s="155"/>
      <c r="L1085" s="150"/>
      <c r="M1085" s="156"/>
      <c r="T1085" s="157"/>
      <c r="AT1085" s="152" t="s">
        <v>270</v>
      </c>
      <c r="AU1085" s="152" t="s">
        <v>87</v>
      </c>
      <c r="AV1085" s="12" t="s">
        <v>87</v>
      </c>
      <c r="AW1085" s="12" t="s">
        <v>32</v>
      </c>
      <c r="AX1085" s="12" t="s">
        <v>77</v>
      </c>
      <c r="AY1085" s="152" t="s">
        <v>262</v>
      </c>
    </row>
    <row r="1086" spans="2:51" s="12" customFormat="1" ht="11.25">
      <c r="B1086" s="150"/>
      <c r="D1086" s="151" t="s">
        <v>270</v>
      </c>
      <c r="E1086" s="152" t="s">
        <v>1</v>
      </c>
      <c r="F1086" s="153" t="s">
        <v>1216</v>
      </c>
      <c r="H1086" s="154">
        <v>4.72</v>
      </c>
      <c r="I1086" s="155"/>
      <c r="L1086" s="150"/>
      <c r="M1086" s="156"/>
      <c r="T1086" s="157"/>
      <c r="AT1086" s="152" t="s">
        <v>270</v>
      </c>
      <c r="AU1086" s="152" t="s">
        <v>87</v>
      </c>
      <c r="AV1086" s="12" t="s">
        <v>87</v>
      </c>
      <c r="AW1086" s="12" t="s">
        <v>32</v>
      </c>
      <c r="AX1086" s="12" t="s">
        <v>77</v>
      </c>
      <c r="AY1086" s="152" t="s">
        <v>262</v>
      </c>
    </row>
    <row r="1087" spans="2:51" s="12" customFormat="1" ht="11.25">
      <c r="B1087" s="150"/>
      <c r="D1087" s="151" t="s">
        <v>270</v>
      </c>
      <c r="E1087" s="152" t="s">
        <v>1</v>
      </c>
      <c r="F1087" s="153" t="s">
        <v>1217</v>
      </c>
      <c r="H1087" s="154">
        <v>3.39</v>
      </c>
      <c r="I1087" s="155"/>
      <c r="L1087" s="150"/>
      <c r="M1087" s="156"/>
      <c r="T1087" s="157"/>
      <c r="AT1087" s="152" t="s">
        <v>270</v>
      </c>
      <c r="AU1087" s="152" t="s">
        <v>87</v>
      </c>
      <c r="AV1087" s="12" t="s">
        <v>87</v>
      </c>
      <c r="AW1087" s="12" t="s">
        <v>32</v>
      </c>
      <c r="AX1087" s="12" t="s">
        <v>77</v>
      </c>
      <c r="AY1087" s="152" t="s">
        <v>262</v>
      </c>
    </row>
    <row r="1088" spans="2:51" s="12" customFormat="1" ht="11.25">
      <c r="B1088" s="150"/>
      <c r="D1088" s="151" t="s">
        <v>270</v>
      </c>
      <c r="E1088" s="152" t="s">
        <v>1</v>
      </c>
      <c r="F1088" s="153" t="s">
        <v>1218</v>
      </c>
      <c r="H1088" s="154">
        <v>9.86</v>
      </c>
      <c r="I1088" s="155"/>
      <c r="L1088" s="150"/>
      <c r="M1088" s="156"/>
      <c r="T1088" s="157"/>
      <c r="AT1088" s="152" t="s">
        <v>270</v>
      </c>
      <c r="AU1088" s="152" t="s">
        <v>87</v>
      </c>
      <c r="AV1088" s="12" t="s">
        <v>87</v>
      </c>
      <c r="AW1088" s="12" t="s">
        <v>32</v>
      </c>
      <c r="AX1088" s="12" t="s">
        <v>77</v>
      </c>
      <c r="AY1088" s="152" t="s">
        <v>262</v>
      </c>
    </row>
    <row r="1089" spans="2:51" s="12" customFormat="1" ht="11.25">
      <c r="B1089" s="150"/>
      <c r="D1089" s="151" t="s">
        <v>270</v>
      </c>
      <c r="E1089" s="152" t="s">
        <v>1</v>
      </c>
      <c r="F1089" s="153" t="s">
        <v>1219</v>
      </c>
      <c r="H1089" s="154">
        <v>8.56</v>
      </c>
      <c r="I1089" s="155"/>
      <c r="L1089" s="150"/>
      <c r="M1089" s="156"/>
      <c r="T1089" s="157"/>
      <c r="AT1089" s="152" t="s">
        <v>270</v>
      </c>
      <c r="AU1089" s="152" t="s">
        <v>87</v>
      </c>
      <c r="AV1089" s="12" t="s">
        <v>87</v>
      </c>
      <c r="AW1089" s="12" t="s">
        <v>32</v>
      </c>
      <c r="AX1089" s="12" t="s">
        <v>77</v>
      </c>
      <c r="AY1089" s="152" t="s">
        <v>262</v>
      </c>
    </row>
    <row r="1090" spans="2:51" s="15" customFormat="1" ht="11.25">
      <c r="B1090" s="171"/>
      <c r="D1090" s="151" t="s">
        <v>270</v>
      </c>
      <c r="E1090" s="172" t="s">
        <v>1</v>
      </c>
      <c r="F1090" s="173" t="s">
        <v>281</v>
      </c>
      <c r="H1090" s="174">
        <v>50.88</v>
      </c>
      <c r="I1090" s="175"/>
      <c r="L1090" s="171"/>
      <c r="M1090" s="176"/>
      <c r="T1090" s="177"/>
      <c r="AT1090" s="172" t="s">
        <v>270</v>
      </c>
      <c r="AU1090" s="172" t="s">
        <v>87</v>
      </c>
      <c r="AV1090" s="15" t="s">
        <v>103</v>
      </c>
      <c r="AW1090" s="15" t="s">
        <v>32</v>
      </c>
      <c r="AX1090" s="15" t="s">
        <v>77</v>
      </c>
      <c r="AY1090" s="172" t="s">
        <v>262</v>
      </c>
    </row>
    <row r="1091" spans="2:51" s="14" customFormat="1" ht="11.25">
      <c r="B1091" s="165"/>
      <c r="D1091" s="151" t="s">
        <v>270</v>
      </c>
      <c r="E1091" s="166" t="s">
        <v>1</v>
      </c>
      <c r="F1091" s="167" t="s">
        <v>289</v>
      </c>
      <c r="H1091" s="166" t="s">
        <v>1</v>
      </c>
      <c r="I1091" s="168"/>
      <c r="L1091" s="165"/>
      <c r="M1091" s="169"/>
      <c r="T1091" s="170"/>
      <c r="AT1091" s="166" t="s">
        <v>270</v>
      </c>
      <c r="AU1091" s="166" t="s">
        <v>87</v>
      </c>
      <c r="AV1091" s="14" t="s">
        <v>85</v>
      </c>
      <c r="AW1091" s="14" t="s">
        <v>32</v>
      </c>
      <c r="AX1091" s="14" t="s">
        <v>77</v>
      </c>
      <c r="AY1091" s="166" t="s">
        <v>262</v>
      </c>
    </row>
    <row r="1092" spans="2:51" s="12" customFormat="1" ht="11.25">
      <c r="B1092" s="150"/>
      <c r="D1092" s="151" t="s">
        <v>270</v>
      </c>
      <c r="E1092" s="152" t="s">
        <v>1</v>
      </c>
      <c r="F1092" s="153" t="s">
        <v>1220</v>
      </c>
      <c r="H1092" s="154">
        <v>10.42</v>
      </c>
      <c r="I1092" s="155"/>
      <c r="L1092" s="150"/>
      <c r="M1092" s="156"/>
      <c r="T1092" s="157"/>
      <c r="AT1092" s="152" t="s">
        <v>270</v>
      </c>
      <c r="AU1092" s="152" t="s">
        <v>87</v>
      </c>
      <c r="AV1092" s="12" t="s">
        <v>87</v>
      </c>
      <c r="AW1092" s="12" t="s">
        <v>32</v>
      </c>
      <c r="AX1092" s="12" t="s">
        <v>77</v>
      </c>
      <c r="AY1092" s="152" t="s">
        <v>262</v>
      </c>
    </row>
    <row r="1093" spans="2:51" s="12" customFormat="1" ht="11.25">
      <c r="B1093" s="150"/>
      <c r="D1093" s="151" t="s">
        <v>270</v>
      </c>
      <c r="E1093" s="152" t="s">
        <v>1</v>
      </c>
      <c r="F1093" s="153" t="s">
        <v>1221</v>
      </c>
      <c r="H1093" s="154">
        <v>8.74</v>
      </c>
      <c r="I1093" s="155"/>
      <c r="L1093" s="150"/>
      <c r="M1093" s="156"/>
      <c r="T1093" s="157"/>
      <c r="AT1093" s="152" t="s">
        <v>270</v>
      </c>
      <c r="AU1093" s="152" t="s">
        <v>87</v>
      </c>
      <c r="AV1093" s="12" t="s">
        <v>87</v>
      </c>
      <c r="AW1093" s="12" t="s">
        <v>32</v>
      </c>
      <c r="AX1093" s="12" t="s">
        <v>77</v>
      </c>
      <c r="AY1093" s="152" t="s">
        <v>262</v>
      </c>
    </row>
    <row r="1094" spans="2:51" s="12" customFormat="1" ht="11.25">
      <c r="B1094" s="150"/>
      <c r="D1094" s="151" t="s">
        <v>270</v>
      </c>
      <c r="E1094" s="152" t="s">
        <v>1</v>
      </c>
      <c r="F1094" s="153" t="s">
        <v>1222</v>
      </c>
      <c r="H1094" s="154">
        <v>3.87</v>
      </c>
      <c r="I1094" s="155"/>
      <c r="L1094" s="150"/>
      <c r="M1094" s="156"/>
      <c r="T1094" s="157"/>
      <c r="AT1094" s="152" t="s">
        <v>270</v>
      </c>
      <c r="AU1094" s="152" t="s">
        <v>87</v>
      </c>
      <c r="AV1094" s="12" t="s">
        <v>87</v>
      </c>
      <c r="AW1094" s="12" t="s">
        <v>32</v>
      </c>
      <c r="AX1094" s="12" t="s">
        <v>77</v>
      </c>
      <c r="AY1094" s="152" t="s">
        <v>262</v>
      </c>
    </row>
    <row r="1095" spans="2:51" s="12" customFormat="1" ht="11.25">
      <c r="B1095" s="150"/>
      <c r="D1095" s="151" t="s">
        <v>270</v>
      </c>
      <c r="E1095" s="152" t="s">
        <v>1</v>
      </c>
      <c r="F1095" s="153" t="s">
        <v>1223</v>
      </c>
      <c r="H1095" s="154">
        <v>1.64</v>
      </c>
      <c r="I1095" s="155"/>
      <c r="L1095" s="150"/>
      <c r="M1095" s="156"/>
      <c r="T1095" s="157"/>
      <c r="AT1095" s="152" t="s">
        <v>270</v>
      </c>
      <c r="AU1095" s="152" t="s">
        <v>87</v>
      </c>
      <c r="AV1095" s="12" t="s">
        <v>87</v>
      </c>
      <c r="AW1095" s="12" t="s">
        <v>32</v>
      </c>
      <c r="AX1095" s="12" t="s">
        <v>77</v>
      </c>
      <c r="AY1095" s="152" t="s">
        <v>262</v>
      </c>
    </row>
    <row r="1096" spans="2:51" s="12" customFormat="1" ht="11.25">
      <c r="B1096" s="150"/>
      <c r="D1096" s="151" t="s">
        <v>270</v>
      </c>
      <c r="E1096" s="152" t="s">
        <v>1</v>
      </c>
      <c r="F1096" s="153" t="s">
        <v>1224</v>
      </c>
      <c r="H1096" s="154">
        <v>10.71</v>
      </c>
      <c r="I1096" s="155"/>
      <c r="L1096" s="150"/>
      <c r="M1096" s="156"/>
      <c r="T1096" s="157"/>
      <c r="AT1096" s="152" t="s">
        <v>270</v>
      </c>
      <c r="AU1096" s="152" t="s">
        <v>87</v>
      </c>
      <c r="AV1096" s="12" t="s">
        <v>87</v>
      </c>
      <c r="AW1096" s="12" t="s">
        <v>32</v>
      </c>
      <c r="AX1096" s="12" t="s">
        <v>77</v>
      </c>
      <c r="AY1096" s="152" t="s">
        <v>262</v>
      </c>
    </row>
    <row r="1097" spans="2:51" s="12" customFormat="1" ht="11.25">
      <c r="B1097" s="150"/>
      <c r="D1097" s="151" t="s">
        <v>270</v>
      </c>
      <c r="E1097" s="152" t="s">
        <v>1</v>
      </c>
      <c r="F1097" s="153" t="s">
        <v>1225</v>
      </c>
      <c r="H1097" s="154">
        <v>10.72</v>
      </c>
      <c r="I1097" s="155"/>
      <c r="L1097" s="150"/>
      <c r="M1097" s="156"/>
      <c r="T1097" s="157"/>
      <c r="AT1097" s="152" t="s">
        <v>270</v>
      </c>
      <c r="AU1097" s="152" t="s">
        <v>87</v>
      </c>
      <c r="AV1097" s="12" t="s">
        <v>87</v>
      </c>
      <c r="AW1097" s="12" t="s">
        <v>32</v>
      </c>
      <c r="AX1097" s="12" t="s">
        <v>77</v>
      </c>
      <c r="AY1097" s="152" t="s">
        <v>262</v>
      </c>
    </row>
    <row r="1098" spans="2:51" s="12" customFormat="1" ht="11.25">
      <c r="B1098" s="150"/>
      <c r="D1098" s="151" t="s">
        <v>270</v>
      </c>
      <c r="E1098" s="152" t="s">
        <v>1</v>
      </c>
      <c r="F1098" s="153" t="s">
        <v>1226</v>
      </c>
      <c r="H1098" s="154">
        <v>4.49</v>
      </c>
      <c r="I1098" s="155"/>
      <c r="L1098" s="150"/>
      <c r="M1098" s="156"/>
      <c r="T1098" s="157"/>
      <c r="AT1098" s="152" t="s">
        <v>270</v>
      </c>
      <c r="AU1098" s="152" t="s">
        <v>87</v>
      </c>
      <c r="AV1098" s="12" t="s">
        <v>87</v>
      </c>
      <c r="AW1098" s="12" t="s">
        <v>32</v>
      </c>
      <c r="AX1098" s="12" t="s">
        <v>77</v>
      </c>
      <c r="AY1098" s="152" t="s">
        <v>262</v>
      </c>
    </row>
    <row r="1099" spans="2:51" s="12" customFormat="1" ht="11.25">
      <c r="B1099" s="150"/>
      <c r="D1099" s="151" t="s">
        <v>270</v>
      </c>
      <c r="E1099" s="152" t="s">
        <v>1</v>
      </c>
      <c r="F1099" s="153" t="s">
        <v>1227</v>
      </c>
      <c r="H1099" s="154">
        <v>4.85</v>
      </c>
      <c r="I1099" s="155"/>
      <c r="L1099" s="150"/>
      <c r="M1099" s="156"/>
      <c r="T1099" s="157"/>
      <c r="AT1099" s="152" t="s">
        <v>270</v>
      </c>
      <c r="AU1099" s="152" t="s">
        <v>87</v>
      </c>
      <c r="AV1099" s="12" t="s">
        <v>87</v>
      </c>
      <c r="AW1099" s="12" t="s">
        <v>32</v>
      </c>
      <c r="AX1099" s="12" t="s">
        <v>77</v>
      </c>
      <c r="AY1099" s="152" t="s">
        <v>262</v>
      </c>
    </row>
    <row r="1100" spans="2:51" s="15" customFormat="1" ht="11.25">
      <c r="B1100" s="171"/>
      <c r="D1100" s="151" t="s">
        <v>270</v>
      </c>
      <c r="E1100" s="172" t="s">
        <v>1</v>
      </c>
      <c r="F1100" s="173" t="s">
        <v>281</v>
      </c>
      <c r="H1100" s="174">
        <v>55.44</v>
      </c>
      <c r="I1100" s="175"/>
      <c r="L1100" s="171"/>
      <c r="M1100" s="176"/>
      <c r="T1100" s="177"/>
      <c r="AT1100" s="172" t="s">
        <v>270</v>
      </c>
      <c r="AU1100" s="172" t="s">
        <v>87</v>
      </c>
      <c r="AV1100" s="15" t="s">
        <v>103</v>
      </c>
      <c r="AW1100" s="15" t="s">
        <v>32</v>
      </c>
      <c r="AX1100" s="15" t="s">
        <v>77</v>
      </c>
      <c r="AY1100" s="172" t="s">
        <v>262</v>
      </c>
    </row>
    <row r="1101" spans="2:51" s="14" customFormat="1" ht="11.25">
      <c r="B1101" s="165"/>
      <c r="D1101" s="151" t="s">
        <v>270</v>
      </c>
      <c r="E1101" s="166" t="s">
        <v>1</v>
      </c>
      <c r="F1101" s="167" t="s">
        <v>292</v>
      </c>
      <c r="H1101" s="166" t="s">
        <v>1</v>
      </c>
      <c r="I1101" s="168"/>
      <c r="L1101" s="165"/>
      <c r="M1101" s="169"/>
      <c r="T1101" s="170"/>
      <c r="AT1101" s="166" t="s">
        <v>270</v>
      </c>
      <c r="AU1101" s="166" t="s">
        <v>87</v>
      </c>
      <c r="AV1101" s="14" t="s">
        <v>85</v>
      </c>
      <c r="AW1101" s="14" t="s">
        <v>32</v>
      </c>
      <c r="AX1101" s="14" t="s">
        <v>77</v>
      </c>
      <c r="AY1101" s="166" t="s">
        <v>262</v>
      </c>
    </row>
    <row r="1102" spans="2:51" s="12" customFormat="1" ht="11.25">
      <c r="B1102" s="150"/>
      <c r="D1102" s="151" t="s">
        <v>270</v>
      </c>
      <c r="E1102" s="152" t="s">
        <v>1</v>
      </c>
      <c r="F1102" s="153" t="s">
        <v>1228</v>
      </c>
      <c r="H1102" s="154">
        <v>5.41</v>
      </c>
      <c r="I1102" s="155"/>
      <c r="L1102" s="150"/>
      <c r="M1102" s="156"/>
      <c r="T1102" s="157"/>
      <c r="AT1102" s="152" t="s">
        <v>270</v>
      </c>
      <c r="AU1102" s="152" t="s">
        <v>87</v>
      </c>
      <c r="AV1102" s="12" t="s">
        <v>87</v>
      </c>
      <c r="AW1102" s="12" t="s">
        <v>32</v>
      </c>
      <c r="AX1102" s="12" t="s">
        <v>77</v>
      </c>
      <c r="AY1102" s="152" t="s">
        <v>262</v>
      </c>
    </row>
    <row r="1103" spans="2:51" s="12" customFormat="1" ht="11.25">
      <c r="B1103" s="150"/>
      <c r="D1103" s="151" t="s">
        <v>270</v>
      </c>
      <c r="E1103" s="152" t="s">
        <v>1</v>
      </c>
      <c r="F1103" s="153" t="s">
        <v>1229</v>
      </c>
      <c r="H1103" s="154">
        <v>11.56</v>
      </c>
      <c r="I1103" s="155"/>
      <c r="L1103" s="150"/>
      <c r="M1103" s="156"/>
      <c r="T1103" s="157"/>
      <c r="AT1103" s="152" t="s">
        <v>270</v>
      </c>
      <c r="AU1103" s="152" t="s">
        <v>87</v>
      </c>
      <c r="AV1103" s="12" t="s">
        <v>87</v>
      </c>
      <c r="AW1103" s="12" t="s">
        <v>32</v>
      </c>
      <c r="AX1103" s="12" t="s">
        <v>77</v>
      </c>
      <c r="AY1103" s="152" t="s">
        <v>262</v>
      </c>
    </row>
    <row r="1104" spans="2:51" s="12" customFormat="1" ht="11.25">
      <c r="B1104" s="150"/>
      <c r="D1104" s="151" t="s">
        <v>270</v>
      </c>
      <c r="E1104" s="152" t="s">
        <v>1</v>
      </c>
      <c r="F1104" s="153" t="s">
        <v>1230</v>
      </c>
      <c r="H1104" s="154">
        <v>9.83</v>
      </c>
      <c r="I1104" s="155"/>
      <c r="L1104" s="150"/>
      <c r="M1104" s="156"/>
      <c r="T1104" s="157"/>
      <c r="AT1104" s="152" t="s">
        <v>270</v>
      </c>
      <c r="AU1104" s="152" t="s">
        <v>87</v>
      </c>
      <c r="AV1104" s="12" t="s">
        <v>87</v>
      </c>
      <c r="AW1104" s="12" t="s">
        <v>32</v>
      </c>
      <c r="AX1104" s="12" t="s">
        <v>77</v>
      </c>
      <c r="AY1104" s="152" t="s">
        <v>262</v>
      </c>
    </row>
    <row r="1105" spans="2:51" s="12" customFormat="1" ht="11.25">
      <c r="B1105" s="150"/>
      <c r="D1105" s="151" t="s">
        <v>270</v>
      </c>
      <c r="E1105" s="152" t="s">
        <v>1</v>
      </c>
      <c r="F1105" s="153" t="s">
        <v>1231</v>
      </c>
      <c r="H1105" s="154">
        <v>7.03</v>
      </c>
      <c r="I1105" s="155"/>
      <c r="L1105" s="150"/>
      <c r="M1105" s="156"/>
      <c r="T1105" s="157"/>
      <c r="AT1105" s="152" t="s">
        <v>270</v>
      </c>
      <c r="AU1105" s="152" t="s">
        <v>87</v>
      </c>
      <c r="AV1105" s="12" t="s">
        <v>87</v>
      </c>
      <c r="AW1105" s="12" t="s">
        <v>32</v>
      </c>
      <c r="AX1105" s="12" t="s">
        <v>77</v>
      </c>
      <c r="AY1105" s="152" t="s">
        <v>262</v>
      </c>
    </row>
    <row r="1106" spans="2:51" s="12" customFormat="1" ht="11.25">
      <c r="B1106" s="150"/>
      <c r="D1106" s="151" t="s">
        <v>270</v>
      </c>
      <c r="E1106" s="152" t="s">
        <v>1</v>
      </c>
      <c r="F1106" s="153" t="s">
        <v>1232</v>
      </c>
      <c r="H1106" s="154">
        <v>6.39</v>
      </c>
      <c r="I1106" s="155"/>
      <c r="L1106" s="150"/>
      <c r="M1106" s="156"/>
      <c r="T1106" s="157"/>
      <c r="AT1106" s="152" t="s">
        <v>270</v>
      </c>
      <c r="AU1106" s="152" t="s">
        <v>87</v>
      </c>
      <c r="AV1106" s="12" t="s">
        <v>87</v>
      </c>
      <c r="AW1106" s="12" t="s">
        <v>32</v>
      </c>
      <c r="AX1106" s="12" t="s">
        <v>77</v>
      </c>
      <c r="AY1106" s="152" t="s">
        <v>262</v>
      </c>
    </row>
    <row r="1107" spans="2:51" s="12" customFormat="1" ht="11.25">
      <c r="B1107" s="150"/>
      <c r="D1107" s="151" t="s">
        <v>270</v>
      </c>
      <c r="E1107" s="152" t="s">
        <v>1</v>
      </c>
      <c r="F1107" s="153" t="s">
        <v>1233</v>
      </c>
      <c r="H1107" s="154">
        <v>5.01</v>
      </c>
      <c r="I1107" s="155"/>
      <c r="L1107" s="150"/>
      <c r="M1107" s="156"/>
      <c r="T1107" s="157"/>
      <c r="AT1107" s="152" t="s">
        <v>270</v>
      </c>
      <c r="AU1107" s="152" t="s">
        <v>87</v>
      </c>
      <c r="AV1107" s="12" t="s">
        <v>87</v>
      </c>
      <c r="AW1107" s="12" t="s">
        <v>32</v>
      </c>
      <c r="AX1107" s="12" t="s">
        <v>77</v>
      </c>
      <c r="AY1107" s="152" t="s">
        <v>262</v>
      </c>
    </row>
    <row r="1108" spans="2:51" s="15" customFormat="1" ht="11.25">
      <c r="B1108" s="171"/>
      <c r="D1108" s="151" t="s">
        <v>270</v>
      </c>
      <c r="E1108" s="172" t="s">
        <v>1</v>
      </c>
      <c r="F1108" s="173" t="s">
        <v>281</v>
      </c>
      <c r="H1108" s="174">
        <v>45.23</v>
      </c>
      <c r="I1108" s="175"/>
      <c r="L1108" s="171"/>
      <c r="M1108" s="176"/>
      <c r="T1108" s="177"/>
      <c r="AT1108" s="172" t="s">
        <v>270</v>
      </c>
      <c r="AU1108" s="172" t="s">
        <v>87</v>
      </c>
      <c r="AV1108" s="15" t="s">
        <v>103</v>
      </c>
      <c r="AW1108" s="15" t="s">
        <v>32</v>
      </c>
      <c r="AX1108" s="15" t="s">
        <v>77</v>
      </c>
      <c r="AY1108" s="172" t="s">
        <v>262</v>
      </c>
    </row>
    <row r="1109" spans="2:51" s="13" customFormat="1" ht="11.25">
      <c r="B1109" s="158"/>
      <c r="D1109" s="151" t="s">
        <v>270</v>
      </c>
      <c r="E1109" s="159" t="s">
        <v>1</v>
      </c>
      <c r="F1109" s="160" t="s">
        <v>273</v>
      </c>
      <c r="H1109" s="161">
        <v>222.48</v>
      </c>
      <c r="I1109" s="162"/>
      <c r="L1109" s="158"/>
      <c r="M1109" s="163"/>
      <c r="T1109" s="164"/>
      <c r="AT1109" s="159" t="s">
        <v>270</v>
      </c>
      <c r="AU1109" s="159" t="s">
        <v>87</v>
      </c>
      <c r="AV1109" s="13" t="s">
        <v>268</v>
      </c>
      <c r="AW1109" s="13" t="s">
        <v>32</v>
      </c>
      <c r="AX1109" s="13" t="s">
        <v>85</v>
      </c>
      <c r="AY1109" s="159" t="s">
        <v>262</v>
      </c>
    </row>
    <row r="1110" spans="2:65" s="1" customFormat="1" ht="44.25" customHeight="1">
      <c r="B1110" s="32"/>
      <c r="C1110" s="138" t="s">
        <v>1234</v>
      </c>
      <c r="D1110" s="138" t="s">
        <v>264</v>
      </c>
      <c r="E1110" s="139" t="s">
        <v>1235</v>
      </c>
      <c r="F1110" s="140" t="s">
        <v>1236</v>
      </c>
      <c r="G1110" s="141" t="s">
        <v>416</v>
      </c>
      <c r="H1110" s="142">
        <v>81</v>
      </c>
      <c r="I1110" s="143"/>
      <c r="J1110" s="142">
        <f>ROUND(I1110*H1110,2)</f>
        <v>0</v>
      </c>
      <c r="K1110" s="140" t="s">
        <v>267</v>
      </c>
      <c r="L1110" s="32"/>
      <c r="M1110" s="144" t="s">
        <v>1</v>
      </c>
      <c r="N1110" s="145" t="s">
        <v>42</v>
      </c>
      <c r="P1110" s="146">
        <f>O1110*H1110</f>
        <v>0</v>
      </c>
      <c r="Q1110" s="146">
        <v>0.000924</v>
      </c>
      <c r="R1110" s="146">
        <f>Q1110*H1110</f>
        <v>0.07484400000000001</v>
      </c>
      <c r="S1110" s="146">
        <v>0</v>
      </c>
      <c r="T1110" s="147">
        <f>S1110*H1110</f>
        <v>0</v>
      </c>
      <c r="AR1110" s="148" t="s">
        <v>369</v>
      </c>
      <c r="AT1110" s="148" t="s">
        <v>264</v>
      </c>
      <c r="AU1110" s="148" t="s">
        <v>87</v>
      </c>
      <c r="AY1110" s="17" t="s">
        <v>262</v>
      </c>
      <c r="BE1110" s="149">
        <f>IF(N1110="základní",J1110,0)</f>
        <v>0</v>
      </c>
      <c r="BF1110" s="149">
        <f>IF(N1110="snížená",J1110,0)</f>
        <v>0</v>
      </c>
      <c r="BG1110" s="149">
        <f>IF(N1110="zákl. přenesená",J1110,0)</f>
        <v>0</v>
      </c>
      <c r="BH1110" s="149">
        <f>IF(N1110="sníž. přenesená",J1110,0)</f>
        <v>0</v>
      </c>
      <c r="BI1110" s="149">
        <f>IF(N1110="nulová",J1110,0)</f>
        <v>0</v>
      </c>
      <c r="BJ1110" s="17" t="s">
        <v>85</v>
      </c>
      <c r="BK1110" s="149">
        <f>ROUND(I1110*H1110,2)</f>
        <v>0</v>
      </c>
      <c r="BL1110" s="17" t="s">
        <v>369</v>
      </c>
      <c r="BM1110" s="148" t="s">
        <v>1237</v>
      </c>
    </row>
    <row r="1111" spans="2:51" s="12" customFormat="1" ht="11.25">
      <c r="B1111" s="150"/>
      <c r="D1111" s="151" t="s">
        <v>270</v>
      </c>
      <c r="E1111" s="152" t="s">
        <v>1</v>
      </c>
      <c r="F1111" s="153" t="s">
        <v>1238</v>
      </c>
      <c r="H1111" s="154">
        <v>6</v>
      </c>
      <c r="I1111" s="155"/>
      <c r="L1111" s="150"/>
      <c r="M1111" s="156"/>
      <c r="T1111" s="157"/>
      <c r="AT1111" s="152" t="s">
        <v>270</v>
      </c>
      <c r="AU1111" s="152" t="s">
        <v>87</v>
      </c>
      <c r="AV1111" s="12" t="s">
        <v>87</v>
      </c>
      <c r="AW1111" s="12" t="s">
        <v>32</v>
      </c>
      <c r="AX1111" s="12" t="s">
        <v>77</v>
      </c>
      <c r="AY1111" s="152" t="s">
        <v>262</v>
      </c>
    </row>
    <row r="1112" spans="2:51" s="12" customFormat="1" ht="11.25">
      <c r="B1112" s="150"/>
      <c r="D1112" s="151" t="s">
        <v>270</v>
      </c>
      <c r="E1112" s="152" t="s">
        <v>1</v>
      </c>
      <c r="F1112" s="153" t="s">
        <v>1239</v>
      </c>
      <c r="H1112" s="154">
        <v>3</v>
      </c>
      <c r="I1112" s="155"/>
      <c r="L1112" s="150"/>
      <c r="M1112" s="156"/>
      <c r="T1112" s="157"/>
      <c r="AT1112" s="152" t="s">
        <v>270</v>
      </c>
      <c r="AU1112" s="152" t="s">
        <v>87</v>
      </c>
      <c r="AV1112" s="12" t="s">
        <v>87</v>
      </c>
      <c r="AW1112" s="12" t="s">
        <v>32</v>
      </c>
      <c r="AX1112" s="12" t="s">
        <v>77</v>
      </c>
      <c r="AY1112" s="152" t="s">
        <v>262</v>
      </c>
    </row>
    <row r="1113" spans="2:51" s="12" customFormat="1" ht="11.25">
      <c r="B1113" s="150"/>
      <c r="D1113" s="151" t="s">
        <v>270</v>
      </c>
      <c r="E1113" s="152" t="s">
        <v>1</v>
      </c>
      <c r="F1113" s="153" t="s">
        <v>1240</v>
      </c>
      <c r="H1113" s="154">
        <v>30</v>
      </c>
      <c r="I1113" s="155"/>
      <c r="L1113" s="150"/>
      <c r="M1113" s="156"/>
      <c r="T1113" s="157"/>
      <c r="AT1113" s="152" t="s">
        <v>270</v>
      </c>
      <c r="AU1113" s="152" t="s">
        <v>87</v>
      </c>
      <c r="AV1113" s="12" t="s">
        <v>87</v>
      </c>
      <c r="AW1113" s="12" t="s">
        <v>32</v>
      </c>
      <c r="AX1113" s="12" t="s">
        <v>77</v>
      </c>
      <c r="AY1113" s="152" t="s">
        <v>262</v>
      </c>
    </row>
    <row r="1114" spans="2:51" s="12" customFormat="1" ht="11.25">
      <c r="B1114" s="150"/>
      <c r="D1114" s="151" t="s">
        <v>270</v>
      </c>
      <c r="E1114" s="152" t="s">
        <v>1</v>
      </c>
      <c r="F1114" s="153" t="s">
        <v>1241</v>
      </c>
      <c r="H1114" s="154">
        <v>30</v>
      </c>
      <c r="I1114" s="155"/>
      <c r="L1114" s="150"/>
      <c r="M1114" s="156"/>
      <c r="T1114" s="157"/>
      <c r="AT1114" s="152" t="s">
        <v>270</v>
      </c>
      <c r="AU1114" s="152" t="s">
        <v>87</v>
      </c>
      <c r="AV1114" s="12" t="s">
        <v>87</v>
      </c>
      <c r="AW1114" s="12" t="s">
        <v>32</v>
      </c>
      <c r="AX1114" s="12" t="s">
        <v>77</v>
      </c>
      <c r="AY1114" s="152" t="s">
        <v>262</v>
      </c>
    </row>
    <row r="1115" spans="2:51" s="12" customFormat="1" ht="11.25">
      <c r="B1115" s="150"/>
      <c r="D1115" s="151" t="s">
        <v>270</v>
      </c>
      <c r="E1115" s="152" t="s">
        <v>1</v>
      </c>
      <c r="F1115" s="153" t="s">
        <v>1242</v>
      </c>
      <c r="H1115" s="154">
        <v>12</v>
      </c>
      <c r="I1115" s="155"/>
      <c r="L1115" s="150"/>
      <c r="M1115" s="156"/>
      <c r="T1115" s="157"/>
      <c r="AT1115" s="152" t="s">
        <v>270</v>
      </c>
      <c r="AU1115" s="152" t="s">
        <v>87</v>
      </c>
      <c r="AV1115" s="12" t="s">
        <v>87</v>
      </c>
      <c r="AW1115" s="12" t="s">
        <v>32</v>
      </c>
      <c r="AX1115" s="12" t="s">
        <v>77</v>
      </c>
      <c r="AY1115" s="152" t="s">
        <v>262</v>
      </c>
    </row>
    <row r="1116" spans="2:51" s="13" customFormat="1" ht="11.25">
      <c r="B1116" s="158"/>
      <c r="D1116" s="151" t="s">
        <v>270</v>
      </c>
      <c r="E1116" s="159" t="s">
        <v>1</v>
      </c>
      <c r="F1116" s="160" t="s">
        <v>273</v>
      </c>
      <c r="H1116" s="161">
        <v>81</v>
      </c>
      <c r="I1116" s="162"/>
      <c r="L1116" s="158"/>
      <c r="M1116" s="163"/>
      <c r="T1116" s="164"/>
      <c r="AT1116" s="159" t="s">
        <v>270</v>
      </c>
      <c r="AU1116" s="159" t="s">
        <v>87</v>
      </c>
      <c r="AV1116" s="13" t="s">
        <v>268</v>
      </c>
      <c r="AW1116" s="13" t="s">
        <v>32</v>
      </c>
      <c r="AX1116" s="13" t="s">
        <v>85</v>
      </c>
      <c r="AY1116" s="159" t="s">
        <v>262</v>
      </c>
    </row>
    <row r="1117" spans="2:65" s="1" customFormat="1" ht="44.25" customHeight="1">
      <c r="B1117" s="32"/>
      <c r="C1117" s="138" t="s">
        <v>1243</v>
      </c>
      <c r="D1117" s="138" t="s">
        <v>264</v>
      </c>
      <c r="E1117" s="139" t="s">
        <v>1244</v>
      </c>
      <c r="F1117" s="140" t="s">
        <v>1245</v>
      </c>
      <c r="G1117" s="141" t="s">
        <v>152</v>
      </c>
      <c r="H1117" s="142">
        <v>577.49</v>
      </c>
      <c r="I1117" s="143"/>
      <c r="J1117" s="142">
        <f>ROUND(I1117*H1117,2)</f>
        <v>0</v>
      </c>
      <c r="K1117" s="140" t="s">
        <v>267</v>
      </c>
      <c r="L1117" s="32"/>
      <c r="M1117" s="144" t="s">
        <v>1</v>
      </c>
      <c r="N1117" s="145" t="s">
        <v>42</v>
      </c>
      <c r="P1117" s="146">
        <f>O1117*H1117</f>
        <v>0</v>
      </c>
      <c r="Q1117" s="146">
        <v>0.0002</v>
      </c>
      <c r="R1117" s="146">
        <f>Q1117*H1117</f>
        <v>0.115498</v>
      </c>
      <c r="S1117" s="146">
        <v>0</v>
      </c>
      <c r="T1117" s="147">
        <f>S1117*H1117</f>
        <v>0</v>
      </c>
      <c r="AR1117" s="148" t="s">
        <v>369</v>
      </c>
      <c r="AT1117" s="148" t="s">
        <v>264</v>
      </c>
      <c r="AU1117" s="148" t="s">
        <v>87</v>
      </c>
      <c r="AY1117" s="17" t="s">
        <v>262</v>
      </c>
      <c r="BE1117" s="149">
        <f>IF(N1117="základní",J1117,0)</f>
        <v>0</v>
      </c>
      <c r="BF1117" s="149">
        <f>IF(N1117="snížená",J1117,0)</f>
        <v>0</v>
      </c>
      <c r="BG1117" s="149">
        <f>IF(N1117="zákl. přenesená",J1117,0)</f>
        <v>0</v>
      </c>
      <c r="BH1117" s="149">
        <f>IF(N1117="sníž. přenesená",J1117,0)</f>
        <v>0</v>
      </c>
      <c r="BI1117" s="149">
        <f>IF(N1117="nulová",J1117,0)</f>
        <v>0</v>
      </c>
      <c r="BJ1117" s="17" t="s">
        <v>85</v>
      </c>
      <c r="BK1117" s="149">
        <f>ROUND(I1117*H1117,2)</f>
        <v>0</v>
      </c>
      <c r="BL1117" s="17" t="s">
        <v>369</v>
      </c>
      <c r="BM1117" s="148" t="s">
        <v>1246</v>
      </c>
    </row>
    <row r="1118" spans="2:51" s="12" customFormat="1" ht="11.25">
      <c r="B1118" s="150"/>
      <c r="D1118" s="151" t="s">
        <v>270</v>
      </c>
      <c r="E1118" s="152" t="s">
        <v>1</v>
      </c>
      <c r="F1118" s="153" t="s">
        <v>1247</v>
      </c>
      <c r="H1118" s="154">
        <v>577.49</v>
      </c>
      <c r="I1118" s="155"/>
      <c r="L1118" s="150"/>
      <c r="M1118" s="156"/>
      <c r="T1118" s="157"/>
      <c r="AT1118" s="152" t="s">
        <v>270</v>
      </c>
      <c r="AU1118" s="152" t="s">
        <v>87</v>
      </c>
      <c r="AV1118" s="12" t="s">
        <v>87</v>
      </c>
      <c r="AW1118" s="12" t="s">
        <v>32</v>
      </c>
      <c r="AX1118" s="12" t="s">
        <v>85</v>
      </c>
      <c r="AY1118" s="152" t="s">
        <v>262</v>
      </c>
    </row>
    <row r="1119" spans="2:65" s="1" customFormat="1" ht="55.5" customHeight="1">
      <c r="B1119" s="32"/>
      <c r="C1119" s="138" t="s">
        <v>1248</v>
      </c>
      <c r="D1119" s="138" t="s">
        <v>264</v>
      </c>
      <c r="E1119" s="139" t="s">
        <v>1249</v>
      </c>
      <c r="F1119" s="140" t="s">
        <v>1250</v>
      </c>
      <c r="G1119" s="141" t="s">
        <v>416</v>
      </c>
      <c r="H1119" s="142">
        <v>222.47</v>
      </c>
      <c r="I1119" s="143"/>
      <c r="J1119" s="142">
        <f>ROUND(I1119*H1119,2)</f>
        <v>0</v>
      </c>
      <c r="K1119" s="140" t="s">
        <v>267</v>
      </c>
      <c r="L1119" s="32"/>
      <c r="M1119" s="144" t="s">
        <v>1</v>
      </c>
      <c r="N1119" s="145" t="s">
        <v>42</v>
      </c>
      <c r="P1119" s="146">
        <f>O1119*H1119</f>
        <v>0</v>
      </c>
      <c r="Q1119" s="146">
        <v>0.000203</v>
      </c>
      <c r="R1119" s="146">
        <f>Q1119*H1119</f>
        <v>0.04516141</v>
      </c>
      <c r="S1119" s="146">
        <v>0</v>
      </c>
      <c r="T1119" s="147">
        <f>S1119*H1119</f>
        <v>0</v>
      </c>
      <c r="AR1119" s="148" t="s">
        <v>369</v>
      </c>
      <c r="AT1119" s="148" t="s">
        <v>264</v>
      </c>
      <c r="AU1119" s="148" t="s">
        <v>87</v>
      </c>
      <c r="AY1119" s="17" t="s">
        <v>262</v>
      </c>
      <c r="BE1119" s="149">
        <f>IF(N1119="základní",J1119,0)</f>
        <v>0</v>
      </c>
      <c r="BF1119" s="149">
        <f>IF(N1119="snížená",J1119,0)</f>
        <v>0</v>
      </c>
      <c r="BG1119" s="149">
        <f>IF(N1119="zákl. přenesená",J1119,0)</f>
        <v>0</v>
      </c>
      <c r="BH1119" s="149">
        <f>IF(N1119="sníž. přenesená",J1119,0)</f>
        <v>0</v>
      </c>
      <c r="BI1119" s="149">
        <f>IF(N1119="nulová",J1119,0)</f>
        <v>0</v>
      </c>
      <c r="BJ1119" s="17" t="s">
        <v>85</v>
      </c>
      <c r="BK1119" s="149">
        <f>ROUND(I1119*H1119,2)</f>
        <v>0</v>
      </c>
      <c r="BL1119" s="17" t="s">
        <v>369</v>
      </c>
      <c r="BM1119" s="148" t="s">
        <v>1251</v>
      </c>
    </row>
    <row r="1120" spans="2:65" s="1" customFormat="1" ht="44.25" customHeight="1">
      <c r="B1120" s="32"/>
      <c r="C1120" s="138" t="s">
        <v>1252</v>
      </c>
      <c r="D1120" s="138" t="s">
        <v>264</v>
      </c>
      <c r="E1120" s="139" t="s">
        <v>1253</v>
      </c>
      <c r="F1120" s="140" t="s">
        <v>1254</v>
      </c>
      <c r="G1120" s="141" t="s">
        <v>416</v>
      </c>
      <c r="H1120" s="142">
        <v>246</v>
      </c>
      <c r="I1120" s="143"/>
      <c r="J1120" s="142">
        <f>ROUND(I1120*H1120,2)</f>
        <v>0</v>
      </c>
      <c r="K1120" s="140" t="s">
        <v>267</v>
      </c>
      <c r="L1120" s="32"/>
      <c r="M1120" s="144" t="s">
        <v>1</v>
      </c>
      <c r="N1120" s="145" t="s">
        <v>42</v>
      </c>
      <c r="P1120" s="146">
        <f>O1120*H1120</f>
        <v>0</v>
      </c>
      <c r="Q1120" s="146">
        <v>0.000364</v>
      </c>
      <c r="R1120" s="146">
        <f>Q1120*H1120</f>
        <v>0.089544</v>
      </c>
      <c r="S1120" s="146">
        <v>0</v>
      </c>
      <c r="T1120" s="147">
        <f>S1120*H1120</f>
        <v>0</v>
      </c>
      <c r="AR1120" s="148" t="s">
        <v>369</v>
      </c>
      <c r="AT1120" s="148" t="s">
        <v>264</v>
      </c>
      <c r="AU1120" s="148" t="s">
        <v>87</v>
      </c>
      <c r="AY1120" s="17" t="s">
        <v>262</v>
      </c>
      <c r="BE1120" s="149">
        <f>IF(N1120="základní",J1120,0)</f>
        <v>0</v>
      </c>
      <c r="BF1120" s="149">
        <f>IF(N1120="snížená",J1120,0)</f>
        <v>0</v>
      </c>
      <c r="BG1120" s="149">
        <f>IF(N1120="zákl. přenesená",J1120,0)</f>
        <v>0</v>
      </c>
      <c r="BH1120" s="149">
        <f>IF(N1120="sníž. přenesená",J1120,0)</f>
        <v>0</v>
      </c>
      <c r="BI1120" s="149">
        <f>IF(N1120="nulová",J1120,0)</f>
        <v>0</v>
      </c>
      <c r="BJ1120" s="17" t="s">
        <v>85</v>
      </c>
      <c r="BK1120" s="149">
        <f>ROUND(I1120*H1120,2)</f>
        <v>0</v>
      </c>
      <c r="BL1120" s="17" t="s">
        <v>369</v>
      </c>
      <c r="BM1120" s="148" t="s">
        <v>1255</v>
      </c>
    </row>
    <row r="1121" spans="2:51" s="12" customFormat="1" ht="11.25">
      <c r="B1121" s="150"/>
      <c r="D1121" s="151" t="s">
        <v>270</v>
      </c>
      <c r="E1121" s="152" t="s">
        <v>1</v>
      </c>
      <c r="F1121" s="153" t="s">
        <v>1256</v>
      </c>
      <c r="H1121" s="154">
        <v>24</v>
      </c>
      <c r="I1121" s="155"/>
      <c r="L1121" s="150"/>
      <c r="M1121" s="156"/>
      <c r="T1121" s="157"/>
      <c r="AT1121" s="152" t="s">
        <v>270</v>
      </c>
      <c r="AU1121" s="152" t="s">
        <v>87</v>
      </c>
      <c r="AV1121" s="12" t="s">
        <v>87</v>
      </c>
      <c r="AW1121" s="12" t="s">
        <v>32</v>
      </c>
      <c r="AX1121" s="12" t="s">
        <v>77</v>
      </c>
      <c r="AY1121" s="152" t="s">
        <v>262</v>
      </c>
    </row>
    <row r="1122" spans="2:51" s="12" customFormat="1" ht="11.25">
      <c r="B1122" s="150"/>
      <c r="D1122" s="151" t="s">
        <v>270</v>
      </c>
      <c r="E1122" s="152" t="s">
        <v>1</v>
      </c>
      <c r="F1122" s="153" t="s">
        <v>1257</v>
      </c>
      <c r="H1122" s="154">
        <v>30</v>
      </c>
      <c r="I1122" s="155"/>
      <c r="L1122" s="150"/>
      <c r="M1122" s="156"/>
      <c r="T1122" s="157"/>
      <c r="AT1122" s="152" t="s">
        <v>270</v>
      </c>
      <c r="AU1122" s="152" t="s">
        <v>87</v>
      </c>
      <c r="AV1122" s="12" t="s">
        <v>87</v>
      </c>
      <c r="AW1122" s="12" t="s">
        <v>32</v>
      </c>
      <c r="AX1122" s="12" t="s">
        <v>77</v>
      </c>
      <c r="AY1122" s="152" t="s">
        <v>262</v>
      </c>
    </row>
    <row r="1123" spans="2:51" s="12" customFormat="1" ht="11.25">
      <c r="B1123" s="150"/>
      <c r="D1123" s="151" t="s">
        <v>270</v>
      </c>
      <c r="E1123" s="152" t="s">
        <v>1</v>
      </c>
      <c r="F1123" s="153" t="s">
        <v>1258</v>
      </c>
      <c r="H1123" s="154">
        <v>60</v>
      </c>
      <c r="I1123" s="155"/>
      <c r="L1123" s="150"/>
      <c r="M1123" s="156"/>
      <c r="T1123" s="157"/>
      <c r="AT1123" s="152" t="s">
        <v>270</v>
      </c>
      <c r="AU1123" s="152" t="s">
        <v>87</v>
      </c>
      <c r="AV1123" s="12" t="s">
        <v>87</v>
      </c>
      <c r="AW1123" s="12" t="s">
        <v>32</v>
      </c>
      <c r="AX1123" s="12" t="s">
        <v>77</v>
      </c>
      <c r="AY1123" s="152" t="s">
        <v>262</v>
      </c>
    </row>
    <row r="1124" spans="2:51" s="12" customFormat="1" ht="11.25">
      <c r="B1124" s="150"/>
      <c r="D1124" s="151" t="s">
        <v>270</v>
      </c>
      <c r="E1124" s="152" t="s">
        <v>1</v>
      </c>
      <c r="F1124" s="153" t="s">
        <v>1259</v>
      </c>
      <c r="H1124" s="154">
        <v>72</v>
      </c>
      <c r="I1124" s="155"/>
      <c r="L1124" s="150"/>
      <c r="M1124" s="156"/>
      <c r="T1124" s="157"/>
      <c r="AT1124" s="152" t="s">
        <v>270</v>
      </c>
      <c r="AU1124" s="152" t="s">
        <v>87</v>
      </c>
      <c r="AV1124" s="12" t="s">
        <v>87</v>
      </c>
      <c r="AW1124" s="12" t="s">
        <v>32</v>
      </c>
      <c r="AX1124" s="12" t="s">
        <v>77</v>
      </c>
      <c r="AY1124" s="152" t="s">
        <v>262</v>
      </c>
    </row>
    <row r="1125" spans="2:51" s="12" customFormat="1" ht="11.25">
      <c r="B1125" s="150"/>
      <c r="D1125" s="151" t="s">
        <v>270</v>
      </c>
      <c r="E1125" s="152" t="s">
        <v>1</v>
      </c>
      <c r="F1125" s="153" t="s">
        <v>1260</v>
      </c>
      <c r="H1125" s="154">
        <v>60</v>
      </c>
      <c r="I1125" s="155"/>
      <c r="L1125" s="150"/>
      <c r="M1125" s="156"/>
      <c r="T1125" s="157"/>
      <c r="AT1125" s="152" t="s">
        <v>270</v>
      </c>
      <c r="AU1125" s="152" t="s">
        <v>87</v>
      </c>
      <c r="AV1125" s="12" t="s">
        <v>87</v>
      </c>
      <c r="AW1125" s="12" t="s">
        <v>32</v>
      </c>
      <c r="AX1125" s="12" t="s">
        <v>77</v>
      </c>
      <c r="AY1125" s="152" t="s">
        <v>262</v>
      </c>
    </row>
    <row r="1126" spans="2:51" s="13" customFormat="1" ht="11.25">
      <c r="B1126" s="158"/>
      <c r="D1126" s="151" t="s">
        <v>270</v>
      </c>
      <c r="E1126" s="159" t="s">
        <v>1</v>
      </c>
      <c r="F1126" s="160" t="s">
        <v>273</v>
      </c>
      <c r="H1126" s="161">
        <v>246</v>
      </c>
      <c r="I1126" s="162"/>
      <c r="L1126" s="158"/>
      <c r="M1126" s="163"/>
      <c r="T1126" s="164"/>
      <c r="AT1126" s="159" t="s">
        <v>270</v>
      </c>
      <c r="AU1126" s="159" t="s">
        <v>87</v>
      </c>
      <c r="AV1126" s="13" t="s">
        <v>268</v>
      </c>
      <c r="AW1126" s="13" t="s">
        <v>32</v>
      </c>
      <c r="AX1126" s="13" t="s">
        <v>85</v>
      </c>
      <c r="AY1126" s="159" t="s">
        <v>262</v>
      </c>
    </row>
    <row r="1127" spans="2:65" s="1" customFormat="1" ht="24.2" customHeight="1">
      <c r="B1127" s="32"/>
      <c r="C1127" s="138" t="s">
        <v>1261</v>
      </c>
      <c r="D1127" s="138" t="s">
        <v>264</v>
      </c>
      <c r="E1127" s="139" t="s">
        <v>1262</v>
      </c>
      <c r="F1127" s="140" t="s">
        <v>1263</v>
      </c>
      <c r="G1127" s="141" t="s">
        <v>152</v>
      </c>
      <c r="H1127" s="142">
        <v>260.34</v>
      </c>
      <c r="I1127" s="143"/>
      <c r="J1127" s="142">
        <f>ROUND(I1127*H1127,2)</f>
        <v>0</v>
      </c>
      <c r="K1127" s="140" t="s">
        <v>267</v>
      </c>
      <c r="L1127" s="32"/>
      <c r="M1127" s="144" t="s">
        <v>1</v>
      </c>
      <c r="N1127" s="145" t="s">
        <v>42</v>
      </c>
      <c r="P1127" s="146">
        <f>O1127*H1127</f>
        <v>0</v>
      </c>
      <c r="Q1127" s="146">
        <v>0.00172</v>
      </c>
      <c r="R1127" s="146">
        <f>Q1127*H1127</f>
        <v>0.4477847999999999</v>
      </c>
      <c r="S1127" s="146">
        <v>0</v>
      </c>
      <c r="T1127" s="147">
        <f>S1127*H1127</f>
        <v>0</v>
      </c>
      <c r="AR1127" s="148" t="s">
        <v>369</v>
      </c>
      <c r="AT1127" s="148" t="s">
        <v>264</v>
      </c>
      <c r="AU1127" s="148" t="s">
        <v>87</v>
      </c>
      <c r="AY1127" s="17" t="s">
        <v>262</v>
      </c>
      <c r="BE1127" s="149">
        <f>IF(N1127="základní",J1127,0)</f>
        <v>0</v>
      </c>
      <c r="BF1127" s="149">
        <f>IF(N1127="snížená",J1127,0)</f>
        <v>0</v>
      </c>
      <c r="BG1127" s="149">
        <f>IF(N1127="zákl. přenesená",J1127,0)</f>
        <v>0</v>
      </c>
      <c r="BH1127" s="149">
        <f>IF(N1127="sníž. přenesená",J1127,0)</f>
        <v>0</v>
      </c>
      <c r="BI1127" s="149">
        <f>IF(N1127="nulová",J1127,0)</f>
        <v>0</v>
      </c>
      <c r="BJ1127" s="17" t="s">
        <v>85</v>
      </c>
      <c r="BK1127" s="149">
        <f>ROUND(I1127*H1127,2)</f>
        <v>0</v>
      </c>
      <c r="BL1127" s="17" t="s">
        <v>369</v>
      </c>
      <c r="BM1127" s="148" t="s">
        <v>1264</v>
      </c>
    </row>
    <row r="1128" spans="2:51" s="14" customFormat="1" ht="11.25">
      <c r="B1128" s="165"/>
      <c r="D1128" s="151" t="s">
        <v>270</v>
      </c>
      <c r="E1128" s="166" t="s">
        <v>1</v>
      </c>
      <c r="F1128" s="167" t="s">
        <v>282</v>
      </c>
      <c r="H1128" s="166" t="s">
        <v>1</v>
      </c>
      <c r="I1128" s="168"/>
      <c r="L1128" s="165"/>
      <c r="M1128" s="169"/>
      <c r="T1128" s="170"/>
      <c r="AT1128" s="166" t="s">
        <v>270</v>
      </c>
      <c r="AU1128" s="166" t="s">
        <v>87</v>
      </c>
      <c r="AV1128" s="14" t="s">
        <v>85</v>
      </c>
      <c r="AW1128" s="14" t="s">
        <v>32</v>
      </c>
      <c r="AX1128" s="14" t="s">
        <v>77</v>
      </c>
      <c r="AY1128" s="166" t="s">
        <v>262</v>
      </c>
    </row>
    <row r="1129" spans="2:51" s="12" customFormat="1" ht="11.25">
      <c r="B1129" s="150"/>
      <c r="D1129" s="151" t="s">
        <v>270</v>
      </c>
      <c r="E1129" s="152" t="s">
        <v>1</v>
      </c>
      <c r="F1129" s="153" t="s">
        <v>1265</v>
      </c>
      <c r="H1129" s="154">
        <v>26.74</v>
      </c>
      <c r="I1129" s="155"/>
      <c r="L1129" s="150"/>
      <c r="M1129" s="156"/>
      <c r="T1129" s="157"/>
      <c r="AT1129" s="152" t="s">
        <v>270</v>
      </c>
      <c r="AU1129" s="152" t="s">
        <v>87</v>
      </c>
      <c r="AV1129" s="12" t="s">
        <v>87</v>
      </c>
      <c r="AW1129" s="12" t="s">
        <v>32</v>
      </c>
      <c r="AX1129" s="12" t="s">
        <v>77</v>
      </c>
      <c r="AY1129" s="152" t="s">
        <v>262</v>
      </c>
    </row>
    <row r="1130" spans="2:51" s="12" customFormat="1" ht="11.25">
      <c r="B1130" s="150"/>
      <c r="D1130" s="151" t="s">
        <v>270</v>
      </c>
      <c r="E1130" s="152" t="s">
        <v>1</v>
      </c>
      <c r="F1130" s="153" t="s">
        <v>1266</v>
      </c>
      <c r="H1130" s="154">
        <v>27.75</v>
      </c>
      <c r="I1130" s="155"/>
      <c r="L1130" s="150"/>
      <c r="M1130" s="156"/>
      <c r="T1130" s="157"/>
      <c r="AT1130" s="152" t="s">
        <v>270</v>
      </c>
      <c r="AU1130" s="152" t="s">
        <v>87</v>
      </c>
      <c r="AV1130" s="12" t="s">
        <v>87</v>
      </c>
      <c r="AW1130" s="12" t="s">
        <v>32</v>
      </c>
      <c r="AX1130" s="12" t="s">
        <v>77</v>
      </c>
      <c r="AY1130" s="152" t="s">
        <v>262</v>
      </c>
    </row>
    <row r="1131" spans="2:51" s="15" customFormat="1" ht="11.25">
      <c r="B1131" s="171"/>
      <c r="D1131" s="151" t="s">
        <v>270</v>
      </c>
      <c r="E1131" s="172" t="s">
        <v>1</v>
      </c>
      <c r="F1131" s="173" t="s">
        <v>281</v>
      </c>
      <c r="H1131" s="174">
        <v>54.49</v>
      </c>
      <c r="I1131" s="175"/>
      <c r="L1131" s="171"/>
      <c r="M1131" s="176"/>
      <c r="T1131" s="177"/>
      <c r="AT1131" s="172" t="s">
        <v>270</v>
      </c>
      <c r="AU1131" s="172" t="s">
        <v>87</v>
      </c>
      <c r="AV1131" s="15" t="s">
        <v>103</v>
      </c>
      <c r="AW1131" s="15" t="s">
        <v>32</v>
      </c>
      <c r="AX1131" s="15" t="s">
        <v>77</v>
      </c>
      <c r="AY1131" s="172" t="s">
        <v>262</v>
      </c>
    </row>
    <row r="1132" spans="2:51" s="14" customFormat="1" ht="11.25">
      <c r="B1132" s="165"/>
      <c r="D1132" s="151" t="s">
        <v>270</v>
      </c>
      <c r="E1132" s="166" t="s">
        <v>1</v>
      </c>
      <c r="F1132" s="167" t="s">
        <v>286</v>
      </c>
      <c r="H1132" s="166" t="s">
        <v>1</v>
      </c>
      <c r="I1132" s="168"/>
      <c r="L1132" s="165"/>
      <c r="M1132" s="169"/>
      <c r="T1132" s="170"/>
      <c r="AT1132" s="166" t="s">
        <v>270</v>
      </c>
      <c r="AU1132" s="166" t="s">
        <v>87</v>
      </c>
      <c r="AV1132" s="14" t="s">
        <v>85</v>
      </c>
      <c r="AW1132" s="14" t="s">
        <v>32</v>
      </c>
      <c r="AX1132" s="14" t="s">
        <v>77</v>
      </c>
      <c r="AY1132" s="166" t="s">
        <v>262</v>
      </c>
    </row>
    <row r="1133" spans="2:51" s="12" customFormat="1" ht="11.25">
      <c r="B1133" s="150"/>
      <c r="D1133" s="151" t="s">
        <v>270</v>
      </c>
      <c r="E1133" s="152" t="s">
        <v>1</v>
      </c>
      <c r="F1133" s="153" t="s">
        <v>1267</v>
      </c>
      <c r="H1133" s="154">
        <v>10.7</v>
      </c>
      <c r="I1133" s="155"/>
      <c r="L1133" s="150"/>
      <c r="M1133" s="156"/>
      <c r="T1133" s="157"/>
      <c r="AT1133" s="152" t="s">
        <v>270</v>
      </c>
      <c r="AU1133" s="152" t="s">
        <v>87</v>
      </c>
      <c r="AV1133" s="12" t="s">
        <v>87</v>
      </c>
      <c r="AW1133" s="12" t="s">
        <v>32</v>
      </c>
      <c r="AX1133" s="12" t="s">
        <v>77</v>
      </c>
      <c r="AY1133" s="152" t="s">
        <v>262</v>
      </c>
    </row>
    <row r="1134" spans="2:51" s="12" customFormat="1" ht="11.25">
      <c r="B1134" s="150"/>
      <c r="D1134" s="151" t="s">
        <v>270</v>
      </c>
      <c r="E1134" s="152" t="s">
        <v>1</v>
      </c>
      <c r="F1134" s="153" t="s">
        <v>1268</v>
      </c>
      <c r="H1134" s="154">
        <v>9.56</v>
      </c>
      <c r="I1134" s="155"/>
      <c r="L1134" s="150"/>
      <c r="M1134" s="156"/>
      <c r="T1134" s="157"/>
      <c r="AT1134" s="152" t="s">
        <v>270</v>
      </c>
      <c r="AU1134" s="152" t="s">
        <v>87</v>
      </c>
      <c r="AV1134" s="12" t="s">
        <v>87</v>
      </c>
      <c r="AW1134" s="12" t="s">
        <v>32</v>
      </c>
      <c r="AX1134" s="12" t="s">
        <v>77</v>
      </c>
      <c r="AY1134" s="152" t="s">
        <v>262</v>
      </c>
    </row>
    <row r="1135" spans="2:51" s="12" customFormat="1" ht="22.5">
      <c r="B1135" s="150"/>
      <c r="D1135" s="151" t="s">
        <v>270</v>
      </c>
      <c r="E1135" s="152" t="s">
        <v>1</v>
      </c>
      <c r="F1135" s="153" t="s">
        <v>1173</v>
      </c>
      <c r="H1135" s="154">
        <v>15.49</v>
      </c>
      <c r="I1135" s="155"/>
      <c r="L1135" s="150"/>
      <c r="M1135" s="156"/>
      <c r="T1135" s="157"/>
      <c r="AT1135" s="152" t="s">
        <v>270</v>
      </c>
      <c r="AU1135" s="152" t="s">
        <v>87</v>
      </c>
      <c r="AV1135" s="12" t="s">
        <v>87</v>
      </c>
      <c r="AW1135" s="12" t="s">
        <v>32</v>
      </c>
      <c r="AX1135" s="12" t="s">
        <v>77</v>
      </c>
      <c r="AY1135" s="152" t="s">
        <v>262</v>
      </c>
    </row>
    <row r="1136" spans="2:51" s="12" customFormat="1" ht="11.25">
      <c r="B1136" s="150"/>
      <c r="D1136" s="151" t="s">
        <v>270</v>
      </c>
      <c r="E1136" s="152" t="s">
        <v>1</v>
      </c>
      <c r="F1136" s="153" t="s">
        <v>1174</v>
      </c>
      <c r="H1136" s="154">
        <v>12.64</v>
      </c>
      <c r="I1136" s="155"/>
      <c r="L1136" s="150"/>
      <c r="M1136" s="156"/>
      <c r="T1136" s="157"/>
      <c r="AT1136" s="152" t="s">
        <v>270</v>
      </c>
      <c r="AU1136" s="152" t="s">
        <v>87</v>
      </c>
      <c r="AV1136" s="12" t="s">
        <v>87</v>
      </c>
      <c r="AW1136" s="12" t="s">
        <v>32</v>
      </c>
      <c r="AX1136" s="12" t="s">
        <v>77</v>
      </c>
      <c r="AY1136" s="152" t="s">
        <v>262</v>
      </c>
    </row>
    <row r="1137" spans="2:51" s="15" customFormat="1" ht="11.25">
      <c r="B1137" s="171"/>
      <c r="D1137" s="151" t="s">
        <v>270</v>
      </c>
      <c r="E1137" s="172" t="s">
        <v>1</v>
      </c>
      <c r="F1137" s="173" t="s">
        <v>281</v>
      </c>
      <c r="H1137" s="174">
        <v>48.39</v>
      </c>
      <c r="I1137" s="175"/>
      <c r="L1137" s="171"/>
      <c r="M1137" s="176"/>
      <c r="T1137" s="177"/>
      <c r="AT1137" s="172" t="s">
        <v>270</v>
      </c>
      <c r="AU1137" s="172" t="s">
        <v>87</v>
      </c>
      <c r="AV1137" s="15" t="s">
        <v>103</v>
      </c>
      <c r="AW1137" s="15" t="s">
        <v>32</v>
      </c>
      <c r="AX1137" s="15" t="s">
        <v>77</v>
      </c>
      <c r="AY1137" s="172" t="s">
        <v>262</v>
      </c>
    </row>
    <row r="1138" spans="2:51" s="14" customFormat="1" ht="11.25">
      <c r="B1138" s="165"/>
      <c r="D1138" s="151" t="s">
        <v>270</v>
      </c>
      <c r="E1138" s="166" t="s">
        <v>1</v>
      </c>
      <c r="F1138" s="167" t="s">
        <v>289</v>
      </c>
      <c r="H1138" s="166" t="s">
        <v>1</v>
      </c>
      <c r="I1138" s="168"/>
      <c r="L1138" s="165"/>
      <c r="M1138" s="169"/>
      <c r="T1138" s="170"/>
      <c r="AT1138" s="166" t="s">
        <v>270</v>
      </c>
      <c r="AU1138" s="166" t="s">
        <v>87</v>
      </c>
      <c r="AV1138" s="14" t="s">
        <v>85</v>
      </c>
      <c r="AW1138" s="14" t="s">
        <v>32</v>
      </c>
      <c r="AX1138" s="14" t="s">
        <v>77</v>
      </c>
      <c r="AY1138" s="166" t="s">
        <v>262</v>
      </c>
    </row>
    <row r="1139" spans="2:51" s="12" customFormat="1" ht="11.25">
      <c r="B1139" s="150"/>
      <c r="D1139" s="151" t="s">
        <v>270</v>
      </c>
      <c r="E1139" s="152" t="s">
        <v>1</v>
      </c>
      <c r="F1139" s="153" t="s">
        <v>1175</v>
      </c>
      <c r="H1139" s="154">
        <v>9.61</v>
      </c>
      <c r="I1139" s="155"/>
      <c r="L1139" s="150"/>
      <c r="M1139" s="156"/>
      <c r="T1139" s="157"/>
      <c r="AT1139" s="152" t="s">
        <v>270</v>
      </c>
      <c r="AU1139" s="152" t="s">
        <v>87</v>
      </c>
      <c r="AV1139" s="12" t="s">
        <v>87</v>
      </c>
      <c r="AW1139" s="12" t="s">
        <v>32</v>
      </c>
      <c r="AX1139" s="12" t="s">
        <v>77</v>
      </c>
      <c r="AY1139" s="152" t="s">
        <v>262</v>
      </c>
    </row>
    <row r="1140" spans="2:51" s="12" customFormat="1" ht="11.25">
      <c r="B1140" s="150"/>
      <c r="D1140" s="151" t="s">
        <v>270</v>
      </c>
      <c r="E1140" s="152" t="s">
        <v>1</v>
      </c>
      <c r="F1140" s="153" t="s">
        <v>1176</v>
      </c>
      <c r="H1140" s="154">
        <v>4.45</v>
      </c>
      <c r="I1140" s="155"/>
      <c r="L1140" s="150"/>
      <c r="M1140" s="156"/>
      <c r="T1140" s="157"/>
      <c r="AT1140" s="152" t="s">
        <v>270</v>
      </c>
      <c r="AU1140" s="152" t="s">
        <v>87</v>
      </c>
      <c r="AV1140" s="12" t="s">
        <v>87</v>
      </c>
      <c r="AW1140" s="12" t="s">
        <v>32</v>
      </c>
      <c r="AX1140" s="12" t="s">
        <v>77</v>
      </c>
      <c r="AY1140" s="152" t="s">
        <v>262</v>
      </c>
    </row>
    <row r="1141" spans="2:51" s="12" customFormat="1" ht="22.5">
      <c r="B1141" s="150"/>
      <c r="D1141" s="151" t="s">
        <v>270</v>
      </c>
      <c r="E1141" s="152" t="s">
        <v>1</v>
      </c>
      <c r="F1141" s="153" t="s">
        <v>1177</v>
      </c>
      <c r="H1141" s="154">
        <v>24.18</v>
      </c>
      <c r="I1141" s="155"/>
      <c r="L1141" s="150"/>
      <c r="M1141" s="156"/>
      <c r="T1141" s="157"/>
      <c r="AT1141" s="152" t="s">
        <v>270</v>
      </c>
      <c r="AU1141" s="152" t="s">
        <v>87</v>
      </c>
      <c r="AV1141" s="12" t="s">
        <v>87</v>
      </c>
      <c r="AW1141" s="12" t="s">
        <v>32</v>
      </c>
      <c r="AX1141" s="12" t="s">
        <v>77</v>
      </c>
      <c r="AY1141" s="152" t="s">
        <v>262</v>
      </c>
    </row>
    <row r="1142" spans="2:51" s="12" customFormat="1" ht="22.5">
      <c r="B1142" s="150"/>
      <c r="D1142" s="151" t="s">
        <v>270</v>
      </c>
      <c r="E1142" s="152" t="s">
        <v>1</v>
      </c>
      <c r="F1142" s="153" t="s">
        <v>1178</v>
      </c>
      <c r="H1142" s="154">
        <v>27.54</v>
      </c>
      <c r="I1142" s="155"/>
      <c r="L1142" s="150"/>
      <c r="M1142" s="156"/>
      <c r="T1142" s="157"/>
      <c r="AT1142" s="152" t="s">
        <v>270</v>
      </c>
      <c r="AU1142" s="152" t="s">
        <v>87</v>
      </c>
      <c r="AV1142" s="12" t="s">
        <v>87</v>
      </c>
      <c r="AW1142" s="12" t="s">
        <v>32</v>
      </c>
      <c r="AX1142" s="12" t="s">
        <v>77</v>
      </c>
      <c r="AY1142" s="152" t="s">
        <v>262</v>
      </c>
    </row>
    <row r="1143" spans="2:51" s="15" customFormat="1" ht="11.25">
      <c r="B1143" s="171"/>
      <c r="D1143" s="151" t="s">
        <v>270</v>
      </c>
      <c r="E1143" s="172" t="s">
        <v>1</v>
      </c>
      <c r="F1143" s="173" t="s">
        <v>281</v>
      </c>
      <c r="H1143" s="174">
        <v>65.78</v>
      </c>
      <c r="I1143" s="175"/>
      <c r="L1143" s="171"/>
      <c r="M1143" s="176"/>
      <c r="T1143" s="177"/>
      <c r="AT1143" s="172" t="s">
        <v>270</v>
      </c>
      <c r="AU1143" s="172" t="s">
        <v>87</v>
      </c>
      <c r="AV1143" s="15" t="s">
        <v>103</v>
      </c>
      <c r="AW1143" s="15" t="s">
        <v>32</v>
      </c>
      <c r="AX1143" s="15" t="s">
        <v>77</v>
      </c>
      <c r="AY1143" s="172" t="s">
        <v>262</v>
      </c>
    </row>
    <row r="1144" spans="2:51" s="14" customFormat="1" ht="11.25">
      <c r="B1144" s="165"/>
      <c r="D1144" s="151" t="s">
        <v>270</v>
      </c>
      <c r="E1144" s="166" t="s">
        <v>1</v>
      </c>
      <c r="F1144" s="167" t="s">
        <v>292</v>
      </c>
      <c r="H1144" s="166" t="s">
        <v>1</v>
      </c>
      <c r="I1144" s="168"/>
      <c r="L1144" s="165"/>
      <c r="M1144" s="169"/>
      <c r="T1144" s="170"/>
      <c r="AT1144" s="166" t="s">
        <v>270</v>
      </c>
      <c r="AU1144" s="166" t="s">
        <v>87</v>
      </c>
      <c r="AV1144" s="14" t="s">
        <v>85</v>
      </c>
      <c r="AW1144" s="14" t="s">
        <v>32</v>
      </c>
      <c r="AX1144" s="14" t="s">
        <v>77</v>
      </c>
      <c r="AY1144" s="166" t="s">
        <v>262</v>
      </c>
    </row>
    <row r="1145" spans="2:51" s="12" customFormat="1" ht="11.25">
      <c r="B1145" s="150"/>
      <c r="D1145" s="151" t="s">
        <v>270</v>
      </c>
      <c r="E1145" s="152" t="s">
        <v>1</v>
      </c>
      <c r="F1145" s="153" t="s">
        <v>1179</v>
      </c>
      <c r="H1145" s="154">
        <v>13.27</v>
      </c>
      <c r="I1145" s="155"/>
      <c r="L1145" s="150"/>
      <c r="M1145" s="156"/>
      <c r="T1145" s="157"/>
      <c r="AT1145" s="152" t="s">
        <v>270</v>
      </c>
      <c r="AU1145" s="152" t="s">
        <v>87</v>
      </c>
      <c r="AV1145" s="12" t="s">
        <v>87</v>
      </c>
      <c r="AW1145" s="12" t="s">
        <v>32</v>
      </c>
      <c r="AX1145" s="12" t="s">
        <v>77</v>
      </c>
      <c r="AY1145" s="152" t="s">
        <v>262</v>
      </c>
    </row>
    <row r="1146" spans="2:51" s="12" customFormat="1" ht="22.5">
      <c r="B1146" s="150"/>
      <c r="D1146" s="151" t="s">
        <v>270</v>
      </c>
      <c r="E1146" s="152" t="s">
        <v>1</v>
      </c>
      <c r="F1146" s="153" t="s">
        <v>1180</v>
      </c>
      <c r="H1146" s="154">
        <v>23.13</v>
      </c>
      <c r="I1146" s="155"/>
      <c r="L1146" s="150"/>
      <c r="M1146" s="156"/>
      <c r="T1146" s="157"/>
      <c r="AT1146" s="152" t="s">
        <v>270</v>
      </c>
      <c r="AU1146" s="152" t="s">
        <v>87</v>
      </c>
      <c r="AV1146" s="12" t="s">
        <v>87</v>
      </c>
      <c r="AW1146" s="12" t="s">
        <v>32</v>
      </c>
      <c r="AX1146" s="12" t="s">
        <v>77</v>
      </c>
      <c r="AY1146" s="152" t="s">
        <v>262</v>
      </c>
    </row>
    <row r="1147" spans="2:51" s="12" customFormat="1" ht="22.5">
      <c r="B1147" s="150"/>
      <c r="D1147" s="151" t="s">
        <v>270</v>
      </c>
      <c r="E1147" s="152" t="s">
        <v>1</v>
      </c>
      <c r="F1147" s="153" t="s">
        <v>1181</v>
      </c>
      <c r="H1147" s="154">
        <v>20.16</v>
      </c>
      <c r="I1147" s="155"/>
      <c r="L1147" s="150"/>
      <c r="M1147" s="156"/>
      <c r="T1147" s="157"/>
      <c r="AT1147" s="152" t="s">
        <v>270</v>
      </c>
      <c r="AU1147" s="152" t="s">
        <v>87</v>
      </c>
      <c r="AV1147" s="12" t="s">
        <v>87</v>
      </c>
      <c r="AW1147" s="12" t="s">
        <v>32</v>
      </c>
      <c r="AX1147" s="12" t="s">
        <v>77</v>
      </c>
      <c r="AY1147" s="152" t="s">
        <v>262</v>
      </c>
    </row>
    <row r="1148" spans="2:51" s="12" customFormat="1" ht="22.5">
      <c r="B1148" s="150"/>
      <c r="D1148" s="151" t="s">
        <v>270</v>
      </c>
      <c r="E1148" s="152" t="s">
        <v>1</v>
      </c>
      <c r="F1148" s="153" t="s">
        <v>1182</v>
      </c>
      <c r="H1148" s="154">
        <v>18.85</v>
      </c>
      <c r="I1148" s="155"/>
      <c r="L1148" s="150"/>
      <c r="M1148" s="156"/>
      <c r="T1148" s="157"/>
      <c r="AT1148" s="152" t="s">
        <v>270</v>
      </c>
      <c r="AU1148" s="152" t="s">
        <v>87</v>
      </c>
      <c r="AV1148" s="12" t="s">
        <v>87</v>
      </c>
      <c r="AW1148" s="12" t="s">
        <v>32</v>
      </c>
      <c r="AX1148" s="12" t="s">
        <v>77</v>
      </c>
      <c r="AY1148" s="152" t="s">
        <v>262</v>
      </c>
    </row>
    <row r="1149" spans="2:51" s="12" customFormat="1" ht="22.5">
      <c r="B1149" s="150"/>
      <c r="D1149" s="151" t="s">
        <v>270</v>
      </c>
      <c r="E1149" s="152" t="s">
        <v>1</v>
      </c>
      <c r="F1149" s="153" t="s">
        <v>1183</v>
      </c>
      <c r="H1149" s="154">
        <v>16.27</v>
      </c>
      <c r="I1149" s="155"/>
      <c r="L1149" s="150"/>
      <c r="M1149" s="156"/>
      <c r="T1149" s="157"/>
      <c r="AT1149" s="152" t="s">
        <v>270</v>
      </c>
      <c r="AU1149" s="152" t="s">
        <v>87</v>
      </c>
      <c r="AV1149" s="12" t="s">
        <v>87</v>
      </c>
      <c r="AW1149" s="12" t="s">
        <v>32</v>
      </c>
      <c r="AX1149" s="12" t="s">
        <v>77</v>
      </c>
      <c r="AY1149" s="152" t="s">
        <v>262</v>
      </c>
    </row>
    <row r="1150" spans="2:51" s="15" customFormat="1" ht="11.25">
      <c r="B1150" s="171"/>
      <c r="D1150" s="151" t="s">
        <v>270</v>
      </c>
      <c r="E1150" s="172" t="s">
        <v>1</v>
      </c>
      <c r="F1150" s="173" t="s">
        <v>281</v>
      </c>
      <c r="H1150" s="174">
        <v>91.68</v>
      </c>
      <c r="I1150" s="175"/>
      <c r="L1150" s="171"/>
      <c r="M1150" s="176"/>
      <c r="T1150" s="177"/>
      <c r="AT1150" s="172" t="s">
        <v>270</v>
      </c>
      <c r="AU1150" s="172" t="s">
        <v>87</v>
      </c>
      <c r="AV1150" s="15" t="s">
        <v>103</v>
      </c>
      <c r="AW1150" s="15" t="s">
        <v>32</v>
      </c>
      <c r="AX1150" s="15" t="s">
        <v>77</v>
      </c>
      <c r="AY1150" s="172" t="s">
        <v>262</v>
      </c>
    </row>
    <row r="1151" spans="2:51" s="13" customFormat="1" ht="11.25">
      <c r="B1151" s="158"/>
      <c r="D1151" s="151" t="s">
        <v>270</v>
      </c>
      <c r="E1151" s="159" t="s">
        <v>1</v>
      </c>
      <c r="F1151" s="160" t="s">
        <v>273</v>
      </c>
      <c r="H1151" s="161">
        <v>260.34</v>
      </c>
      <c r="I1151" s="162"/>
      <c r="L1151" s="158"/>
      <c r="M1151" s="163"/>
      <c r="T1151" s="164"/>
      <c r="AT1151" s="159" t="s">
        <v>270</v>
      </c>
      <c r="AU1151" s="159" t="s">
        <v>87</v>
      </c>
      <c r="AV1151" s="13" t="s">
        <v>268</v>
      </c>
      <c r="AW1151" s="13" t="s">
        <v>32</v>
      </c>
      <c r="AX1151" s="13" t="s">
        <v>85</v>
      </c>
      <c r="AY1151" s="159" t="s">
        <v>262</v>
      </c>
    </row>
    <row r="1152" spans="2:65" s="1" customFormat="1" ht="24.2" customHeight="1">
      <c r="B1152" s="32"/>
      <c r="C1152" s="138" t="s">
        <v>1269</v>
      </c>
      <c r="D1152" s="138" t="s">
        <v>264</v>
      </c>
      <c r="E1152" s="139" t="s">
        <v>1270</v>
      </c>
      <c r="F1152" s="140" t="s">
        <v>1271</v>
      </c>
      <c r="G1152" s="141" t="s">
        <v>152</v>
      </c>
      <c r="H1152" s="142">
        <v>577.49</v>
      </c>
      <c r="I1152" s="143"/>
      <c r="J1152" s="142">
        <f>ROUND(I1152*H1152,2)</f>
        <v>0</v>
      </c>
      <c r="K1152" s="140" t="s">
        <v>267</v>
      </c>
      <c r="L1152" s="32"/>
      <c r="M1152" s="144" t="s">
        <v>1</v>
      </c>
      <c r="N1152" s="145" t="s">
        <v>42</v>
      </c>
      <c r="P1152" s="146">
        <f>O1152*H1152</f>
        <v>0</v>
      </c>
      <c r="Q1152" s="146">
        <v>0.0014</v>
      </c>
      <c r="R1152" s="146">
        <f>Q1152*H1152</f>
        <v>0.808486</v>
      </c>
      <c r="S1152" s="146">
        <v>0</v>
      </c>
      <c r="T1152" s="147">
        <f>S1152*H1152</f>
        <v>0</v>
      </c>
      <c r="AR1152" s="148" t="s">
        <v>369</v>
      </c>
      <c r="AT1152" s="148" t="s">
        <v>264</v>
      </c>
      <c r="AU1152" s="148" t="s">
        <v>87</v>
      </c>
      <c r="AY1152" s="17" t="s">
        <v>262</v>
      </c>
      <c r="BE1152" s="149">
        <f>IF(N1152="základní",J1152,0)</f>
        <v>0</v>
      </c>
      <c r="BF1152" s="149">
        <f>IF(N1152="snížená",J1152,0)</f>
        <v>0</v>
      </c>
      <c r="BG1152" s="149">
        <f>IF(N1152="zákl. přenesená",J1152,0)</f>
        <v>0</v>
      </c>
      <c r="BH1152" s="149">
        <f>IF(N1152="sníž. přenesená",J1152,0)</f>
        <v>0</v>
      </c>
      <c r="BI1152" s="149">
        <f>IF(N1152="nulová",J1152,0)</f>
        <v>0</v>
      </c>
      <c r="BJ1152" s="17" t="s">
        <v>85</v>
      </c>
      <c r="BK1152" s="149">
        <f>ROUND(I1152*H1152,2)</f>
        <v>0</v>
      </c>
      <c r="BL1152" s="17" t="s">
        <v>369</v>
      </c>
      <c r="BM1152" s="148" t="s">
        <v>1272</v>
      </c>
    </row>
    <row r="1153" spans="2:65" s="1" customFormat="1" ht="78" customHeight="1">
      <c r="B1153" s="32"/>
      <c r="C1153" s="138" t="s">
        <v>1273</v>
      </c>
      <c r="D1153" s="138" t="s">
        <v>264</v>
      </c>
      <c r="E1153" s="139" t="s">
        <v>1274</v>
      </c>
      <c r="F1153" s="140" t="s">
        <v>1275</v>
      </c>
      <c r="G1153" s="141" t="s">
        <v>152</v>
      </c>
      <c r="H1153" s="142">
        <v>122.69</v>
      </c>
      <c r="I1153" s="143"/>
      <c r="J1153" s="142">
        <f>ROUND(I1153*H1153,2)</f>
        <v>0</v>
      </c>
      <c r="K1153" s="140" t="s">
        <v>267</v>
      </c>
      <c r="L1153" s="32"/>
      <c r="M1153" s="144" t="s">
        <v>1</v>
      </c>
      <c r="N1153" s="145" t="s">
        <v>42</v>
      </c>
      <c r="P1153" s="146">
        <f>O1153*H1153</f>
        <v>0</v>
      </c>
      <c r="Q1153" s="146">
        <v>0.0483158</v>
      </c>
      <c r="R1153" s="146">
        <f>Q1153*H1153</f>
        <v>5.9278655019999995</v>
      </c>
      <c r="S1153" s="146">
        <v>0</v>
      </c>
      <c r="T1153" s="147">
        <f>S1153*H1153</f>
        <v>0</v>
      </c>
      <c r="AR1153" s="148" t="s">
        <v>369</v>
      </c>
      <c r="AT1153" s="148" t="s">
        <v>264</v>
      </c>
      <c r="AU1153" s="148" t="s">
        <v>87</v>
      </c>
      <c r="AY1153" s="17" t="s">
        <v>262</v>
      </c>
      <c r="BE1153" s="149">
        <f>IF(N1153="základní",J1153,0)</f>
        <v>0</v>
      </c>
      <c r="BF1153" s="149">
        <f>IF(N1153="snížená",J1153,0)</f>
        <v>0</v>
      </c>
      <c r="BG1153" s="149">
        <f>IF(N1153="zákl. přenesená",J1153,0)</f>
        <v>0</v>
      </c>
      <c r="BH1153" s="149">
        <f>IF(N1153="sníž. přenesená",J1153,0)</f>
        <v>0</v>
      </c>
      <c r="BI1153" s="149">
        <f>IF(N1153="nulová",J1153,0)</f>
        <v>0</v>
      </c>
      <c r="BJ1153" s="17" t="s">
        <v>85</v>
      </c>
      <c r="BK1153" s="149">
        <f>ROUND(I1153*H1153,2)</f>
        <v>0</v>
      </c>
      <c r="BL1153" s="17" t="s">
        <v>369</v>
      </c>
      <c r="BM1153" s="148" t="s">
        <v>1276</v>
      </c>
    </row>
    <row r="1154" spans="2:51" s="14" customFormat="1" ht="11.25">
      <c r="B1154" s="165"/>
      <c r="D1154" s="151" t="s">
        <v>270</v>
      </c>
      <c r="E1154" s="166" t="s">
        <v>1</v>
      </c>
      <c r="F1154" s="167" t="s">
        <v>1277</v>
      </c>
      <c r="H1154" s="166" t="s">
        <v>1</v>
      </c>
      <c r="I1154" s="168"/>
      <c r="L1154" s="165"/>
      <c r="M1154" s="169"/>
      <c r="T1154" s="170"/>
      <c r="AT1154" s="166" t="s">
        <v>270</v>
      </c>
      <c r="AU1154" s="166" t="s">
        <v>87</v>
      </c>
      <c r="AV1154" s="14" t="s">
        <v>85</v>
      </c>
      <c r="AW1154" s="14" t="s">
        <v>32</v>
      </c>
      <c r="AX1154" s="14" t="s">
        <v>77</v>
      </c>
      <c r="AY1154" s="166" t="s">
        <v>262</v>
      </c>
    </row>
    <row r="1155" spans="2:51" s="14" customFormat="1" ht="11.25">
      <c r="B1155" s="165"/>
      <c r="D1155" s="151" t="s">
        <v>270</v>
      </c>
      <c r="E1155" s="166" t="s">
        <v>1</v>
      </c>
      <c r="F1155" s="167" t="s">
        <v>278</v>
      </c>
      <c r="H1155" s="166" t="s">
        <v>1</v>
      </c>
      <c r="I1155" s="168"/>
      <c r="L1155" s="165"/>
      <c r="M1155" s="169"/>
      <c r="T1155" s="170"/>
      <c r="AT1155" s="166" t="s">
        <v>270</v>
      </c>
      <c r="AU1155" s="166" t="s">
        <v>87</v>
      </c>
      <c r="AV1155" s="14" t="s">
        <v>85</v>
      </c>
      <c r="AW1155" s="14" t="s">
        <v>32</v>
      </c>
      <c r="AX1155" s="14" t="s">
        <v>77</v>
      </c>
      <c r="AY1155" s="166" t="s">
        <v>262</v>
      </c>
    </row>
    <row r="1156" spans="2:51" s="12" customFormat="1" ht="11.25">
      <c r="B1156" s="150"/>
      <c r="D1156" s="151" t="s">
        <v>270</v>
      </c>
      <c r="E1156" s="152" t="s">
        <v>1</v>
      </c>
      <c r="F1156" s="153" t="s">
        <v>1278</v>
      </c>
      <c r="H1156" s="154">
        <v>8.18</v>
      </c>
      <c r="I1156" s="155"/>
      <c r="L1156" s="150"/>
      <c r="M1156" s="156"/>
      <c r="T1156" s="157"/>
      <c r="AT1156" s="152" t="s">
        <v>270</v>
      </c>
      <c r="AU1156" s="152" t="s">
        <v>87</v>
      </c>
      <c r="AV1156" s="12" t="s">
        <v>87</v>
      </c>
      <c r="AW1156" s="12" t="s">
        <v>32</v>
      </c>
      <c r="AX1156" s="12" t="s">
        <v>77</v>
      </c>
      <c r="AY1156" s="152" t="s">
        <v>262</v>
      </c>
    </row>
    <row r="1157" spans="2:51" s="12" customFormat="1" ht="11.25">
      <c r="B1157" s="150"/>
      <c r="D1157" s="151" t="s">
        <v>270</v>
      </c>
      <c r="E1157" s="152" t="s">
        <v>1</v>
      </c>
      <c r="F1157" s="153" t="s">
        <v>1279</v>
      </c>
      <c r="H1157" s="154">
        <v>3.86</v>
      </c>
      <c r="I1157" s="155"/>
      <c r="L1157" s="150"/>
      <c r="M1157" s="156"/>
      <c r="T1157" s="157"/>
      <c r="AT1157" s="152" t="s">
        <v>270</v>
      </c>
      <c r="AU1157" s="152" t="s">
        <v>87</v>
      </c>
      <c r="AV1157" s="12" t="s">
        <v>87</v>
      </c>
      <c r="AW1157" s="12" t="s">
        <v>32</v>
      </c>
      <c r="AX1157" s="12" t="s">
        <v>77</v>
      </c>
      <c r="AY1157" s="152" t="s">
        <v>262</v>
      </c>
    </row>
    <row r="1158" spans="2:51" s="12" customFormat="1" ht="11.25">
      <c r="B1158" s="150"/>
      <c r="D1158" s="151" t="s">
        <v>270</v>
      </c>
      <c r="E1158" s="152" t="s">
        <v>1</v>
      </c>
      <c r="F1158" s="153" t="s">
        <v>1280</v>
      </c>
      <c r="H1158" s="154">
        <v>3.18</v>
      </c>
      <c r="I1158" s="155"/>
      <c r="L1158" s="150"/>
      <c r="M1158" s="156"/>
      <c r="T1158" s="157"/>
      <c r="AT1158" s="152" t="s">
        <v>270</v>
      </c>
      <c r="AU1158" s="152" t="s">
        <v>87</v>
      </c>
      <c r="AV1158" s="12" t="s">
        <v>87</v>
      </c>
      <c r="AW1158" s="12" t="s">
        <v>32</v>
      </c>
      <c r="AX1158" s="12" t="s">
        <v>77</v>
      </c>
      <c r="AY1158" s="152" t="s">
        <v>262</v>
      </c>
    </row>
    <row r="1159" spans="2:51" s="12" customFormat="1" ht="11.25">
      <c r="B1159" s="150"/>
      <c r="D1159" s="151" t="s">
        <v>270</v>
      </c>
      <c r="E1159" s="152" t="s">
        <v>1</v>
      </c>
      <c r="F1159" s="153" t="s">
        <v>1281</v>
      </c>
      <c r="H1159" s="154">
        <v>3.05</v>
      </c>
      <c r="I1159" s="155"/>
      <c r="L1159" s="150"/>
      <c r="M1159" s="156"/>
      <c r="T1159" s="157"/>
      <c r="AT1159" s="152" t="s">
        <v>270</v>
      </c>
      <c r="AU1159" s="152" t="s">
        <v>87</v>
      </c>
      <c r="AV1159" s="12" t="s">
        <v>87</v>
      </c>
      <c r="AW1159" s="12" t="s">
        <v>32</v>
      </c>
      <c r="AX1159" s="12" t="s">
        <v>77</v>
      </c>
      <c r="AY1159" s="152" t="s">
        <v>262</v>
      </c>
    </row>
    <row r="1160" spans="2:51" s="12" customFormat="1" ht="11.25">
      <c r="B1160" s="150"/>
      <c r="D1160" s="151" t="s">
        <v>270</v>
      </c>
      <c r="E1160" s="152" t="s">
        <v>1</v>
      </c>
      <c r="F1160" s="153" t="s">
        <v>1282</v>
      </c>
      <c r="H1160" s="154">
        <v>4.18</v>
      </c>
      <c r="I1160" s="155"/>
      <c r="L1160" s="150"/>
      <c r="M1160" s="156"/>
      <c r="T1160" s="157"/>
      <c r="AT1160" s="152" t="s">
        <v>270</v>
      </c>
      <c r="AU1160" s="152" t="s">
        <v>87</v>
      </c>
      <c r="AV1160" s="12" t="s">
        <v>87</v>
      </c>
      <c r="AW1160" s="12" t="s">
        <v>32</v>
      </c>
      <c r="AX1160" s="12" t="s">
        <v>77</v>
      </c>
      <c r="AY1160" s="152" t="s">
        <v>262</v>
      </c>
    </row>
    <row r="1161" spans="2:51" s="15" customFormat="1" ht="11.25">
      <c r="B1161" s="171"/>
      <c r="D1161" s="151" t="s">
        <v>270</v>
      </c>
      <c r="E1161" s="172" t="s">
        <v>1</v>
      </c>
      <c r="F1161" s="173" t="s">
        <v>281</v>
      </c>
      <c r="H1161" s="174">
        <v>22.45</v>
      </c>
      <c r="I1161" s="175"/>
      <c r="L1161" s="171"/>
      <c r="M1161" s="176"/>
      <c r="T1161" s="177"/>
      <c r="AT1161" s="172" t="s">
        <v>270</v>
      </c>
      <c r="AU1161" s="172" t="s">
        <v>87</v>
      </c>
      <c r="AV1161" s="15" t="s">
        <v>103</v>
      </c>
      <c r="AW1161" s="15" t="s">
        <v>32</v>
      </c>
      <c r="AX1161" s="15" t="s">
        <v>77</v>
      </c>
      <c r="AY1161" s="172" t="s">
        <v>262</v>
      </c>
    </row>
    <row r="1162" spans="2:51" s="14" customFormat="1" ht="11.25">
      <c r="B1162" s="165"/>
      <c r="D1162" s="151" t="s">
        <v>270</v>
      </c>
      <c r="E1162" s="166" t="s">
        <v>1</v>
      </c>
      <c r="F1162" s="167" t="s">
        <v>282</v>
      </c>
      <c r="H1162" s="166" t="s">
        <v>1</v>
      </c>
      <c r="I1162" s="168"/>
      <c r="L1162" s="165"/>
      <c r="M1162" s="169"/>
      <c r="T1162" s="170"/>
      <c r="AT1162" s="166" t="s">
        <v>270</v>
      </c>
      <c r="AU1162" s="166" t="s">
        <v>87</v>
      </c>
      <c r="AV1162" s="14" t="s">
        <v>85</v>
      </c>
      <c r="AW1162" s="14" t="s">
        <v>32</v>
      </c>
      <c r="AX1162" s="14" t="s">
        <v>77</v>
      </c>
      <c r="AY1162" s="166" t="s">
        <v>262</v>
      </c>
    </row>
    <row r="1163" spans="2:51" s="12" customFormat="1" ht="11.25">
      <c r="B1163" s="150"/>
      <c r="D1163" s="151" t="s">
        <v>270</v>
      </c>
      <c r="E1163" s="152" t="s">
        <v>1</v>
      </c>
      <c r="F1163" s="153" t="s">
        <v>1283</v>
      </c>
      <c r="H1163" s="154">
        <v>6.9</v>
      </c>
      <c r="I1163" s="155"/>
      <c r="L1163" s="150"/>
      <c r="M1163" s="156"/>
      <c r="T1163" s="157"/>
      <c r="AT1163" s="152" t="s">
        <v>270</v>
      </c>
      <c r="AU1163" s="152" t="s">
        <v>87</v>
      </c>
      <c r="AV1163" s="12" t="s">
        <v>87</v>
      </c>
      <c r="AW1163" s="12" t="s">
        <v>32</v>
      </c>
      <c r="AX1163" s="12" t="s">
        <v>77</v>
      </c>
      <c r="AY1163" s="152" t="s">
        <v>262</v>
      </c>
    </row>
    <row r="1164" spans="2:51" s="12" customFormat="1" ht="11.25">
      <c r="B1164" s="150"/>
      <c r="D1164" s="151" t="s">
        <v>270</v>
      </c>
      <c r="E1164" s="152" t="s">
        <v>1</v>
      </c>
      <c r="F1164" s="153" t="s">
        <v>1284</v>
      </c>
      <c r="H1164" s="154">
        <v>12.39</v>
      </c>
      <c r="I1164" s="155"/>
      <c r="L1164" s="150"/>
      <c r="M1164" s="156"/>
      <c r="T1164" s="157"/>
      <c r="AT1164" s="152" t="s">
        <v>270</v>
      </c>
      <c r="AU1164" s="152" t="s">
        <v>87</v>
      </c>
      <c r="AV1164" s="12" t="s">
        <v>87</v>
      </c>
      <c r="AW1164" s="12" t="s">
        <v>32</v>
      </c>
      <c r="AX1164" s="12" t="s">
        <v>77</v>
      </c>
      <c r="AY1164" s="152" t="s">
        <v>262</v>
      </c>
    </row>
    <row r="1165" spans="2:51" s="12" customFormat="1" ht="11.25">
      <c r="B1165" s="150"/>
      <c r="D1165" s="151" t="s">
        <v>270</v>
      </c>
      <c r="E1165" s="152" t="s">
        <v>1</v>
      </c>
      <c r="F1165" s="153" t="s">
        <v>1285</v>
      </c>
      <c r="H1165" s="154">
        <v>15.45</v>
      </c>
      <c r="I1165" s="155"/>
      <c r="L1165" s="150"/>
      <c r="M1165" s="156"/>
      <c r="T1165" s="157"/>
      <c r="AT1165" s="152" t="s">
        <v>270</v>
      </c>
      <c r="AU1165" s="152" t="s">
        <v>87</v>
      </c>
      <c r="AV1165" s="12" t="s">
        <v>87</v>
      </c>
      <c r="AW1165" s="12" t="s">
        <v>32</v>
      </c>
      <c r="AX1165" s="12" t="s">
        <v>77</v>
      </c>
      <c r="AY1165" s="152" t="s">
        <v>262</v>
      </c>
    </row>
    <row r="1166" spans="2:51" s="12" customFormat="1" ht="11.25">
      <c r="B1166" s="150"/>
      <c r="D1166" s="151" t="s">
        <v>270</v>
      </c>
      <c r="E1166" s="152" t="s">
        <v>1</v>
      </c>
      <c r="F1166" s="153" t="s">
        <v>1286</v>
      </c>
      <c r="H1166" s="154">
        <v>9.59</v>
      </c>
      <c r="I1166" s="155"/>
      <c r="L1166" s="150"/>
      <c r="M1166" s="156"/>
      <c r="T1166" s="157"/>
      <c r="AT1166" s="152" t="s">
        <v>270</v>
      </c>
      <c r="AU1166" s="152" t="s">
        <v>87</v>
      </c>
      <c r="AV1166" s="12" t="s">
        <v>87</v>
      </c>
      <c r="AW1166" s="12" t="s">
        <v>32</v>
      </c>
      <c r="AX1166" s="12" t="s">
        <v>77</v>
      </c>
      <c r="AY1166" s="152" t="s">
        <v>262</v>
      </c>
    </row>
    <row r="1167" spans="2:51" s="15" customFormat="1" ht="11.25">
      <c r="B1167" s="171"/>
      <c r="D1167" s="151" t="s">
        <v>270</v>
      </c>
      <c r="E1167" s="172" t="s">
        <v>1</v>
      </c>
      <c r="F1167" s="173" t="s">
        <v>281</v>
      </c>
      <c r="H1167" s="174">
        <v>44.33</v>
      </c>
      <c r="I1167" s="175"/>
      <c r="L1167" s="171"/>
      <c r="M1167" s="176"/>
      <c r="T1167" s="177"/>
      <c r="AT1167" s="172" t="s">
        <v>270</v>
      </c>
      <c r="AU1167" s="172" t="s">
        <v>87</v>
      </c>
      <c r="AV1167" s="15" t="s">
        <v>103</v>
      </c>
      <c r="AW1167" s="15" t="s">
        <v>32</v>
      </c>
      <c r="AX1167" s="15" t="s">
        <v>77</v>
      </c>
      <c r="AY1167" s="172" t="s">
        <v>262</v>
      </c>
    </row>
    <row r="1168" spans="2:51" s="14" customFormat="1" ht="11.25">
      <c r="B1168" s="165"/>
      <c r="D1168" s="151" t="s">
        <v>270</v>
      </c>
      <c r="E1168" s="166" t="s">
        <v>1</v>
      </c>
      <c r="F1168" s="167" t="s">
        <v>286</v>
      </c>
      <c r="H1168" s="166" t="s">
        <v>1</v>
      </c>
      <c r="I1168" s="168"/>
      <c r="L1168" s="165"/>
      <c r="M1168" s="169"/>
      <c r="T1168" s="170"/>
      <c r="AT1168" s="166" t="s">
        <v>270</v>
      </c>
      <c r="AU1168" s="166" t="s">
        <v>87</v>
      </c>
      <c r="AV1168" s="14" t="s">
        <v>85</v>
      </c>
      <c r="AW1168" s="14" t="s">
        <v>32</v>
      </c>
      <c r="AX1168" s="14" t="s">
        <v>77</v>
      </c>
      <c r="AY1168" s="166" t="s">
        <v>262</v>
      </c>
    </row>
    <row r="1169" spans="2:51" s="12" customFormat="1" ht="11.25">
      <c r="B1169" s="150"/>
      <c r="D1169" s="151" t="s">
        <v>270</v>
      </c>
      <c r="E1169" s="152" t="s">
        <v>1</v>
      </c>
      <c r="F1169" s="153" t="s">
        <v>1287</v>
      </c>
      <c r="H1169" s="154">
        <v>8.49</v>
      </c>
      <c r="I1169" s="155"/>
      <c r="L1169" s="150"/>
      <c r="M1169" s="156"/>
      <c r="T1169" s="157"/>
      <c r="AT1169" s="152" t="s">
        <v>270</v>
      </c>
      <c r="AU1169" s="152" t="s">
        <v>87</v>
      </c>
      <c r="AV1169" s="12" t="s">
        <v>87</v>
      </c>
      <c r="AW1169" s="12" t="s">
        <v>32</v>
      </c>
      <c r="AX1169" s="12" t="s">
        <v>77</v>
      </c>
      <c r="AY1169" s="152" t="s">
        <v>262</v>
      </c>
    </row>
    <row r="1170" spans="2:51" s="15" customFormat="1" ht="11.25">
      <c r="B1170" s="171"/>
      <c r="D1170" s="151" t="s">
        <v>270</v>
      </c>
      <c r="E1170" s="172" t="s">
        <v>1</v>
      </c>
      <c r="F1170" s="173" t="s">
        <v>281</v>
      </c>
      <c r="H1170" s="174">
        <v>8.49</v>
      </c>
      <c r="I1170" s="175"/>
      <c r="L1170" s="171"/>
      <c r="M1170" s="176"/>
      <c r="T1170" s="177"/>
      <c r="AT1170" s="172" t="s">
        <v>270</v>
      </c>
      <c r="AU1170" s="172" t="s">
        <v>87</v>
      </c>
      <c r="AV1170" s="15" t="s">
        <v>103</v>
      </c>
      <c r="AW1170" s="15" t="s">
        <v>32</v>
      </c>
      <c r="AX1170" s="15" t="s">
        <v>77</v>
      </c>
      <c r="AY1170" s="172" t="s">
        <v>262</v>
      </c>
    </row>
    <row r="1171" spans="2:51" s="14" customFormat="1" ht="11.25">
      <c r="B1171" s="165"/>
      <c r="D1171" s="151" t="s">
        <v>270</v>
      </c>
      <c r="E1171" s="166" t="s">
        <v>1</v>
      </c>
      <c r="F1171" s="167" t="s">
        <v>289</v>
      </c>
      <c r="H1171" s="166" t="s">
        <v>1</v>
      </c>
      <c r="I1171" s="168"/>
      <c r="L1171" s="165"/>
      <c r="M1171" s="169"/>
      <c r="T1171" s="170"/>
      <c r="AT1171" s="166" t="s">
        <v>270</v>
      </c>
      <c r="AU1171" s="166" t="s">
        <v>87</v>
      </c>
      <c r="AV1171" s="14" t="s">
        <v>85</v>
      </c>
      <c r="AW1171" s="14" t="s">
        <v>32</v>
      </c>
      <c r="AX1171" s="14" t="s">
        <v>77</v>
      </c>
      <c r="AY1171" s="166" t="s">
        <v>262</v>
      </c>
    </row>
    <row r="1172" spans="2:51" s="12" customFormat="1" ht="11.25">
      <c r="B1172" s="150"/>
      <c r="D1172" s="151" t="s">
        <v>270</v>
      </c>
      <c r="E1172" s="152" t="s">
        <v>1</v>
      </c>
      <c r="F1172" s="153" t="s">
        <v>1288</v>
      </c>
      <c r="H1172" s="154">
        <v>16.48</v>
      </c>
      <c r="I1172" s="155"/>
      <c r="L1172" s="150"/>
      <c r="M1172" s="156"/>
      <c r="T1172" s="157"/>
      <c r="AT1172" s="152" t="s">
        <v>270</v>
      </c>
      <c r="AU1172" s="152" t="s">
        <v>87</v>
      </c>
      <c r="AV1172" s="12" t="s">
        <v>87</v>
      </c>
      <c r="AW1172" s="12" t="s">
        <v>32</v>
      </c>
      <c r="AX1172" s="12" t="s">
        <v>77</v>
      </c>
      <c r="AY1172" s="152" t="s">
        <v>262</v>
      </c>
    </row>
    <row r="1173" spans="2:51" s="12" customFormat="1" ht="11.25">
      <c r="B1173" s="150"/>
      <c r="D1173" s="151" t="s">
        <v>270</v>
      </c>
      <c r="E1173" s="152" t="s">
        <v>1</v>
      </c>
      <c r="F1173" s="153" t="s">
        <v>1289</v>
      </c>
      <c r="H1173" s="154">
        <v>10.88</v>
      </c>
      <c r="I1173" s="155"/>
      <c r="L1173" s="150"/>
      <c r="M1173" s="156"/>
      <c r="T1173" s="157"/>
      <c r="AT1173" s="152" t="s">
        <v>270</v>
      </c>
      <c r="AU1173" s="152" t="s">
        <v>87</v>
      </c>
      <c r="AV1173" s="12" t="s">
        <v>87</v>
      </c>
      <c r="AW1173" s="12" t="s">
        <v>32</v>
      </c>
      <c r="AX1173" s="12" t="s">
        <v>77</v>
      </c>
      <c r="AY1173" s="152" t="s">
        <v>262</v>
      </c>
    </row>
    <row r="1174" spans="2:51" s="12" customFormat="1" ht="11.25">
      <c r="B1174" s="150"/>
      <c r="D1174" s="151" t="s">
        <v>270</v>
      </c>
      <c r="E1174" s="152" t="s">
        <v>1</v>
      </c>
      <c r="F1174" s="153" t="s">
        <v>1290</v>
      </c>
      <c r="H1174" s="154">
        <v>16.97</v>
      </c>
      <c r="I1174" s="155"/>
      <c r="L1174" s="150"/>
      <c r="M1174" s="156"/>
      <c r="T1174" s="157"/>
      <c r="AT1174" s="152" t="s">
        <v>270</v>
      </c>
      <c r="AU1174" s="152" t="s">
        <v>87</v>
      </c>
      <c r="AV1174" s="12" t="s">
        <v>87</v>
      </c>
      <c r="AW1174" s="12" t="s">
        <v>32</v>
      </c>
      <c r="AX1174" s="12" t="s">
        <v>77</v>
      </c>
      <c r="AY1174" s="152" t="s">
        <v>262</v>
      </c>
    </row>
    <row r="1175" spans="2:51" s="12" customFormat="1" ht="11.25">
      <c r="B1175" s="150"/>
      <c r="D1175" s="151" t="s">
        <v>270</v>
      </c>
      <c r="E1175" s="152" t="s">
        <v>1</v>
      </c>
      <c r="F1175" s="153" t="s">
        <v>1291</v>
      </c>
      <c r="H1175" s="154">
        <v>3.09</v>
      </c>
      <c r="I1175" s="155"/>
      <c r="L1175" s="150"/>
      <c r="M1175" s="156"/>
      <c r="T1175" s="157"/>
      <c r="AT1175" s="152" t="s">
        <v>270</v>
      </c>
      <c r="AU1175" s="152" t="s">
        <v>87</v>
      </c>
      <c r="AV1175" s="12" t="s">
        <v>87</v>
      </c>
      <c r="AW1175" s="12" t="s">
        <v>32</v>
      </c>
      <c r="AX1175" s="12" t="s">
        <v>77</v>
      </c>
      <c r="AY1175" s="152" t="s">
        <v>262</v>
      </c>
    </row>
    <row r="1176" spans="2:51" s="15" customFormat="1" ht="11.25">
      <c r="B1176" s="171"/>
      <c r="D1176" s="151" t="s">
        <v>270</v>
      </c>
      <c r="E1176" s="172" t="s">
        <v>1</v>
      </c>
      <c r="F1176" s="173" t="s">
        <v>281</v>
      </c>
      <c r="H1176" s="174">
        <v>47.42</v>
      </c>
      <c r="I1176" s="175"/>
      <c r="L1176" s="171"/>
      <c r="M1176" s="176"/>
      <c r="T1176" s="177"/>
      <c r="AT1176" s="172" t="s">
        <v>270</v>
      </c>
      <c r="AU1176" s="172" t="s">
        <v>87</v>
      </c>
      <c r="AV1176" s="15" t="s">
        <v>103</v>
      </c>
      <c r="AW1176" s="15" t="s">
        <v>32</v>
      </c>
      <c r="AX1176" s="15" t="s">
        <v>77</v>
      </c>
      <c r="AY1176" s="172" t="s">
        <v>262</v>
      </c>
    </row>
    <row r="1177" spans="2:51" s="13" customFormat="1" ht="11.25">
      <c r="B1177" s="158"/>
      <c r="D1177" s="151" t="s">
        <v>270</v>
      </c>
      <c r="E1177" s="159" t="s">
        <v>1</v>
      </c>
      <c r="F1177" s="160" t="s">
        <v>273</v>
      </c>
      <c r="H1177" s="161">
        <v>122.69</v>
      </c>
      <c r="I1177" s="162"/>
      <c r="L1177" s="158"/>
      <c r="M1177" s="163"/>
      <c r="T1177" s="164"/>
      <c r="AT1177" s="159" t="s">
        <v>270</v>
      </c>
      <c r="AU1177" s="159" t="s">
        <v>87</v>
      </c>
      <c r="AV1177" s="13" t="s">
        <v>268</v>
      </c>
      <c r="AW1177" s="13" t="s">
        <v>32</v>
      </c>
      <c r="AX1177" s="13" t="s">
        <v>85</v>
      </c>
      <c r="AY1177" s="159" t="s">
        <v>262</v>
      </c>
    </row>
    <row r="1178" spans="2:65" s="1" customFormat="1" ht="49.15" customHeight="1">
      <c r="B1178" s="32"/>
      <c r="C1178" s="138" t="s">
        <v>1292</v>
      </c>
      <c r="D1178" s="138" t="s">
        <v>264</v>
      </c>
      <c r="E1178" s="139" t="s">
        <v>1293</v>
      </c>
      <c r="F1178" s="140" t="s">
        <v>1294</v>
      </c>
      <c r="G1178" s="141" t="s">
        <v>416</v>
      </c>
      <c r="H1178" s="142">
        <v>40.81</v>
      </c>
      <c r="I1178" s="143"/>
      <c r="J1178" s="142">
        <f>ROUND(I1178*H1178,2)</f>
        <v>0</v>
      </c>
      <c r="K1178" s="140" t="s">
        <v>267</v>
      </c>
      <c r="L1178" s="32"/>
      <c r="M1178" s="144" t="s">
        <v>1</v>
      </c>
      <c r="N1178" s="145" t="s">
        <v>42</v>
      </c>
      <c r="P1178" s="146">
        <f>O1178*H1178</f>
        <v>0</v>
      </c>
      <c r="Q1178" s="146">
        <v>0.0001015</v>
      </c>
      <c r="R1178" s="146">
        <f>Q1178*H1178</f>
        <v>0.004142215</v>
      </c>
      <c r="S1178" s="146">
        <v>0</v>
      </c>
      <c r="T1178" s="147">
        <f>S1178*H1178</f>
        <v>0</v>
      </c>
      <c r="AR1178" s="148" t="s">
        <v>369</v>
      </c>
      <c r="AT1178" s="148" t="s">
        <v>264</v>
      </c>
      <c r="AU1178" s="148" t="s">
        <v>87</v>
      </c>
      <c r="AY1178" s="17" t="s">
        <v>262</v>
      </c>
      <c r="BE1178" s="149">
        <f>IF(N1178="základní",J1178,0)</f>
        <v>0</v>
      </c>
      <c r="BF1178" s="149">
        <f>IF(N1178="snížená",J1178,0)</f>
        <v>0</v>
      </c>
      <c r="BG1178" s="149">
        <f>IF(N1178="zákl. přenesená",J1178,0)</f>
        <v>0</v>
      </c>
      <c r="BH1178" s="149">
        <f>IF(N1178="sníž. přenesená",J1178,0)</f>
        <v>0</v>
      </c>
      <c r="BI1178" s="149">
        <f>IF(N1178="nulová",J1178,0)</f>
        <v>0</v>
      </c>
      <c r="BJ1178" s="17" t="s">
        <v>85</v>
      </c>
      <c r="BK1178" s="149">
        <f>ROUND(I1178*H1178,2)</f>
        <v>0</v>
      </c>
      <c r="BL1178" s="17" t="s">
        <v>369</v>
      </c>
      <c r="BM1178" s="148" t="s">
        <v>1295</v>
      </c>
    </row>
    <row r="1179" spans="2:51" s="14" customFormat="1" ht="11.25">
      <c r="B1179" s="165"/>
      <c r="D1179" s="151" t="s">
        <v>270</v>
      </c>
      <c r="E1179" s="166" t="s">
        <v>1</v>
      </c>
      <c r="F1179" s="167" t="s">
        <v>1277</v>
      </c>
      <c r="H1179" s="166" t="s">
        <v>1</v>
      </c>
      <c r="I1179" s="168"/>
      <c r="L1179" s="165"/>
      <c r="M1179" s="169"/>
      <c r="T1179" s="170"/>
      <c r="AT1179" s="166" t="s">
        <v>270</v>
      </c>
      <c r="AU1179" s="166" t="s">
        <v>87</v>
      </c>
      <c r="AV1179" s="14" t="s">
        <v>85</v>
      </c>
      <c r="AW1179" s="14" t="s">
        <v>32</v>
      </c>
      <c r="AX1179" s="14" t="s">
        <v>77</v>
      </c>
      <c r="AY1179" s="166" t="s">
        <v>262</v>
      </c>
    </row>
    <row r="1180" spans="2:51" s="14" customFormat="1" ht="11.25">
      <c r="B1180" s="165"/>
      <c r="D1180" s="151" t="s">
        <v>270</v>
      </c>
      <c r="E1180" s="166" t="s">
        <v>1</v>
      </c>
      <c r="F1180" s="167" t="s">
        <v>278</v>
      </c>
      <c r="H1180" s="166" t="s">
        <v>1</v>
      </c>
      <c r="I1180" s="168"/>
      <c r="L1180" s="165"/>
      <c r="M1180" s="169"/>
      <c r="T1180" s="170"/>
      <c r="AT1180" s="166" t="s">
        <v>270</v>
      </c>
      <c r="AU1180" s="166" t="s">
        <v>87</v>
      </c>
      <c r="AV1180" s="14" t="s">
        <v>85</v>
      </c>
      <c r="AW1180" s="14" t="s">
        <v>32</v>
      </c>
      <c r="AX1180" s="14" t="s">
        <v>77</v>
      </c>
      <c r="AY1180" s="166" t="s">
        <v>262</v>
      </c>
    </row>
    <row r="1181" spans="2:51" s="12" customFormat="1" ht="11.25">
      <c r="B1181" s="150"/>
      <c r="D1181" s="151" t="s">
        <v>270</v>
      </c>
      <c r="E1181" s="152" t="s">
        <v>1</v>
      </c>
      <c r="F1181" s="153" t="s">
        <v>1296</v>
      </c>
      <c r="H1181" s="154">
        <v>2.73</v>
      </c>
      <c r="I1181" s="155"/>
      <c r="L1181" s="150"/>
      <c r="M1181" s="156"/>
      <c r="T1181" s="157"/>
      <c r="AT1181" s="152" t="s">
        <v>270</v>
      </c>
      <c r="AU1181" s="152" t="s">
        <v>87</v>
      </c>
      <c r="AV1181" s="12" t="s">
        <v>87</v>
      </c>
      <c r="AW1181" s="12" t="s">
        <v>32</v>
      </c>
      <c r="AX1181" s="12" t="s">
        <v>77</v>
      </c>
      <c r="AY1181" s="152" t="s">
        <v>262</v>
      </c>
    </row>
    <row r="1182" spans="2:51" s="12" customFormat="1" ht="11.25">
      <c r="B1182" s="150"/>
      <c r="D1182" s="151" t="s">
        <v>270</v>
      </c>
      <c r="E1182" s="152" t="s">
        <v>1</v>
      </c>
      <c r="F1182" s="153" t="s">
        <v>1297</v>
      </c>
      <c r="H1182" s="154">
        <v>1.29</v>
      </c>
      <c r="I1182" s="155"/>
      <c r="L1182" s="150"/>
      <c r="M1182" s="156"/>
      <c r="T1182" s="157"/>
      <c r="AT1182" s="152" t="s">
        <v>270</v>
      </c>
      <c r="AU1182" s="152" t="s">
        <v>87</v>
      </c>
      <c r="AV1182" s="12" t="s">
        <v>87</v>
      </c>
      <c r="AW1182" s="12" t="s">
        <v>32</v>
      </c>
      <c r="AX1182" s="12" t="s">
        <v>77</v>
      </c>
      <c r="AY1182" s="152" t="s">
        <v>262</v>
      </c>
    </row>
    <row r="1183" spans="2:51" s="12" customFormat="1" ht="11.25">
      <c r="B1183" s="150"/>
      <c r="D1183" s="151" t="s">
        <v>270</v>
      </c>
      <c r="E1183" s="152" t="s">
        <v>1</v>
      </c>
      <c r="F1183" s="153" t="s">
        <v>1298</v>
      </c>
      <c r="H1183" s="154">
        <v>1.06</v>
      </c>
      <c r="I1183" s="155"/>
      <c r="L1183" s="150"/>
      <c r="M1183" s="156"/>
      <c r="T1183" s="157"/>
      <c r="AT1183" s="152" t="s">
        <v>270</v>
      </c>
      <c r="AU1183" s="152" t="s">
        <v>87</v>
      </c>
      <c r="AV1183" s="12" t="s">
        <v>87</v>
      </c>
      <c r="AW1183" s="12" t="s">
        <v>32</v>
      </c>
      <c r="AX1183" s="12" t="s">
        <v>77</v>
      </c>
      <c r="AY1183" s="152" t="s">
        <v>262</v>
      </c>
    </row>
    <row r="1184" spans="2:51" s="12" customFormat="1" ht="11.25">
      <c r="B1184" s="150"/>
      <c r="D1184" s="151" t="s">
        <v>270</v>
      </c>
      <c r="E1184" s="152" t="s">
        <v>1</v>
      </c>
      <c r="F1184" s="153" t="s">
        <v>1299</v>
      </c>
      <c r="H1184" s="154">
        <v>1.02</v>
      </c>
      <c r="I1184" s="155"/>
      <c r="L1184" s="150"/>
      <c r="M1184" s="156"/>
      <c r="T1184" s="157"/>
      <c r="AT1184" s="152" t="s">
        <v>270</v>
      </c>
      <c r="AU1184" s="152" t="s">
        <v>87</v>
      </c>
      <c r="AV1184" s="12" t="s">
        <v>87</v>
      </c>
      <c r="AW1184" s="12" t="s">
        <v>32</v>
      </c>
      <c r="AX1184" s="12" t="s">
        <v>77</v>
      </c>
      <c r="AY1184" s="152" t="s">
        <v>262</v>
      </c>
    </row>
    <row r="1185" spans="2:51" s="12" customFormat="1" ht="11.25">
      <c r="B1185" s="150"/>
      <c r="D1185" s="151" t="s">
        <v>270</v>
      </c>
      <c r="E1185" s="152" t="s">
        <v>1</v>
      </c>
      <c r="F1185" s="153" t="s">
        <v>1300</v>
      </c>
      <c r="H1185" s="154">
        <v>1.39</v>
      </c>
      <c r="I1185" s="155"/>
      <c r="L1185" s="150"/>
      <c r="M1185" s="156"/>
      <c r="T1185" s="157"/>
      <c r="AT1185" s="152" t="s">
        <v>270</v>
      </c>
      <c r="AU1185" s="152" t="s">
        <v>87</v>
      </c>
      <c r="AV1185" s="12" t="s">
        <v>87</v>
      </c>
      <c r="AW1185" s="12" t="s">
        <v>32</v>
      </c>
      <c r="AX1185" s="12" t="s">
        <v>77</v>
      </c>
      <c r="AY1185" s="152" t="s">
        <v>262</v>
      </c>
    </row>
    <row r="1186" spans="2:51" s="15" customFormat="1" ht="11.25">
      <c r="B1186" s="171"/>
      <c r="D1186" s="151" t="s">
        <v>270</v>
      </c>
      <c r="E1186" s="172" t="s">
        <v>1</v>
      </c>
      <c r="F1186" s="173" t="s">
        <v>281</v>
      </c>
      <c r="H1186" s="174">
        <v>7.49</v>
      </c>
      <c r="I1186" s="175"/>
      <c r="L1186" s="171"/>
      <c r="M1186" s="176"/>
      <c r="T1186" s="177"/>
      <c r="AT1186" s="172" t="s">
        <v>270</v>
      </c>
      <c r="AU1186" s="172" t="s">
        <v>87</v>
      </c>
      <c r="AV1186" s="15" t="s">
        <v>103</v>
      </c>
      <c r="AW1186" s="15" t="s">
        <v>32</v>
      </c>
      <c r="AX1186" s="15" t="s">
        <v>77</v>
      </c>
      <c r="AY1186" s="172" t="s">
        <v>262</v>
      </c>
    </row>
    <row r="1187" spans="2:51" s="14" customFormat="1" ht="11.25">
      <c r="B1187" s="165"/>
      <c r="D1187" s="151" t="s">
        <v>270</v>
      </c>
      <c r="E1187" s="166" t="s">
        <v>1</v>
      </c>
      <c r="F1187" s="167" t="s">
        <v>282</v>
      </c>
      <c r="H1187" s="166" t="s">
        <v>1</v>
      </c>
      <c r="I1187" s="168"/>
      <c r="L1187" s="165"/>
      <c r="M1187" s="169"/>
      <c r="T1187" s="170"/>
      <c r="AT1187" s="166" t="s">
        <v>270</v>
      </c>
      <c r="AU1187" s="166" t="s">
        <v>87</v>
      </c>
      <c r="AV1187" s="14" t="s">
        <v>85</v>
      </c>
      <c r="AW1187" s="14" t="s">
        <v>32</v>
      </c>
      <c r="AX1187" s="14" t="s">
        <v>77</v>
      </c>
      <c r="AY1187" s="166" t="s">
        <v>262</v>
      </c>
    </row>
    <row r="1188" spans="2:51" s="12" customFormat="1" ht="11.25">
      <c r="B1188" s="150"/>
      <c r="D1188" s="151" t="s">
        <v>270</v>
      </c>
      <c r="E1188" s="152" t="s">
        <v>1</v>
      </c>
      <c r="F1188" s="153" t="s">
        <v>1301</v>
      </c>
      <c r="H1188" s="154">
        <v>2.3</v>
      </c>
      <c r="I1188" s="155"/>
      <c r="L1188" s="150"/>
      <c r="M1188" s="156"/>
      <c r="T1188" s="157"/>
      <c r="AT1188" s="152" t="s">
        <v>270</v>
      </c>
      <c r="AU1188" s="152" t="s">
        <v>87</v>
      </c>
      <c r="AV1188" s="12" t="s">
        <v>87</v>
      </c>
      <c r="AW1188" s="12" t="s">
        <v>32</v>
      </c>
      <c r="AX1188" s="12" t="s">
        <v>77</v>
      </c>
      <c r="AY1188" s="152" t="s">
        <v>262</v>
      </c>
    </row>
    <row r="1189" spans="2:51" s="12" customFormat="1" ht="11.25">
      <c r="B1189" s="150"/>
      <c r="D1189" s="151" t="s">
        <v>270</v>
      </c>
      <c r="E1189" s="152" t="s">
        <v>1</v>
      </c>
      <c r="F1189" s="153" t="s">
        <v>1302</v>
      </c>
      <c r="H1189" s="154">
        <v>4.13</v>
      </c>
      <c r="I1189" s="155"/>
      <c r="L1189" s="150"/>
      <c r="M1189" s="156"/>
      <c r="T1189" s="157"/>
      <c r="AT1189" s="152" t="s">
        <v>270</v>
      </c>
      <c r="AU1189" s="152" t="s">
        <v>87</v>
      </c>
      <c r="AV1189" s="12" t="s">
        <v>87</v>
      </c>
      <c r="AW1189" s="12" t="s">
        <v>32</v>
      </c>
      <c r="AX1189" s="12" t="s">
        <v>77</v>
      </c>
      <c r="AY1189" s="152" t="s">
        <v>262</v>
      </c>
    </row>
    <row r="1190" spans="2:51" s="12" customFormat="1" ht="11.25">
      <c r="B1190" s="150"/>
      <c r="D1190" s="151" t="s">
        <v>270</v>
      </c>
      <c r="E1190" s="152" t="s">
        <v>1</v>
      </c>
      <c r="F1190" s="153" t="s">
        <v>1303</v>
      </c>
      <c r="H1190" s="154">
        <v>5.15</v>
      </c>
      <c r="I1190" s="155"/>
      <c r="L1190" s="150"/>
      <c r="M1190" s="156"/>
      <c r="T1190" s="157"/>
      <c r="AT1190" s="152" t="s">
        <v>270</v>
      </c>
      <c r="AU1190" s="152" t="s">
        <v>87</v>
      </c>
      <c r="AV1190" s="12" t="s">
        <v>87</v>
      </c>
      <c r="AW1190" s="12" t="s">
        <v>32</v>
      </c>
      <c r="AX1190" s="12" t="s">
        <v>77</v>
      </c>
      <c r="AY1190" s="152" t="s">
        <v>262</v>
      </c>
    </row>
    <row r="1191" spans="2:51" s="12" customFormat="1" ht="11.25">
      <c r="B1191" s="150"/>
      <c r="D1191" s="151" t="s">
        <v>270</v>
      </c>
      <c r="E1191" s="152" t="s">
        <v>1</v>
      </c>
      <c r="F1191" s="153" t="s">
        <v>1304</v>
      </c>
      <c r="H1191" s="154">
        <v>3.2</v>
      </c>
      <c r="I1191" s="155"/>
      <c r="L1191" s="150"/>
      <c r="M1191" s="156"/>
      <c r="T1191" s="157"/>
      <c r="AT1191" s="152" t="s">
        <v>270</v>
      </c>
      <c r="AU1191" s="152" t="s">
        <v>87</v>
      </c>
      <c r="AV1191" s="12" t="s">
        <v>87</v>
      </c>
      <c r="AW1191" s="12" t="s">
        <v>32</v>
      </c>
      <c r="AX1191" s="12" t="s">
        <v>77</v>
      </c>
      <c r="AY1191" s="152" t="s">
        <v>262</v>
      </c>
    </row>
    <row r="1192" spans="2:51" s="15" customFormat="1" ht="11.25">
      <c r="B1192" s="171"/>
      <c r="D1192" s="151" t="s">
        <v>270</v>
      </c>
      <c r="E1192" s="172" t="s">
        <v>1</v>
      </c>
      <c r="F1192" s="173" t="s">
        <v>281</v>
      </c>
      <c r="H1192" s="174">
        <v>14.78</v>
      </c>
      <c r="I1192" s="175"/>
      <c r="L1192" s="171"/>
      <c r="M1192" s="176"/>
      <c r="T1192" s="177"/>
      <c r="AT1192" s="172" t="s">
        <v>270</v>
      </c>
      <c r="AU1192" s="172" t="s">
        <v>87</v>
      </c>
      <c r="AV1192" s="15" t="s">
        <v>103</v>
      </c>
      <c r="AW1192" s="15" t="s">
        <v>32</v>
      </c>
      <c r="AX1192" s="15" t="s">
        <v>77</v>
      </c>
      <c r="AY1192" s="172" t="s">
        <v>262</v>
      </c>
    </row>
    <row r="1193" spans="2:51" s="14" customFormat="1" ht="11.25">
      <c r="B1193" s="165"/>
      <c r="D1193" s="151" t="s">
        <v>270</v>
      </c>
      <c r="E1193" s="166" t="s">
        <v>1</v>
      </c>
      <c r="F1193" s="167" t="s">
        <v>286</v>
      </c>
      <c r="H1193" s="166" t="s">
        <v>1</v>
      </c>
      <c r="I1193" s="168"/>
      <c r="L1193" s="165"/>
      <c r="M1193" s="169"/>
      <c r="T1193" s="170"/>
      <c r="AT1193" s="166" t="s">
        <v>270</v>
      </c>
      <c r="AU1193" s="166" t="s">
        <v>87</v>
      </c>
      <c r="AV1193" s="14" t="s">
        <v>85</v>
      </c>
      <c r="AW1193" s="14" t="s">
        <v>32</v>
      </c>
      <c r="AX1193" s="14" t="s">
        <v>77</v>
      </c>
      <c r="AY1193" s="166" t="s">
        <v>262</v>
      </c>
    </row>
    <row r="1194" spans="2:51" s="12" customFormat="1" ht="11.25">
      <c r="B1194" s="150"/>
      <c r="D1194" s="151" t="s">
        <v>270</v>
      </c>
      <c r="E1194" s="152" t="s">
        <v>1</v>
      </c>
      <c r="F1194" s="153" t="s">
        <v>1305</v>
      </c>
      <c r="H1194" s="154">
        <v>2.73</v>
      </c>
      <c r="I1194" s="155"/>
      <c r="L1194" s="150"/>
      <c r="M1194" s="156"/>
      <c r="T1194" s="157"/>
      <c r="AT1194" s="152" t="s">
        <v>270</v>
      </c>
      <c r="AU1194" s="152" t="s">
        <v>87</v>
      </c>
      <c r="AV1194" s="12" t="s">
        <v>87</v>
      </c>
      <c r="AW1194" s="12" t="s">
        <v>32</v>
      </c>
      <c r="AX1194" s="12" t="s">
        <v>77</v>
      </c>
      <c r="AY1194" s="152" t="s">
        <v>262</v>
      </c>
    </row>
    <row r="1195" spans="2:51" s="15" customFormat="1" ht="11.25">
      <c r="B1195" s="171"/>
      <c r="D1195" s="151" t="s">
        <v>270</v>
      </c>
      <c r="E1195" s="172" t="s">
        <v>1</v>
      </c>
      <c r="F1195" s="173" t="s">
        <v>281</v>
      </c>
      <c r="H1195" s="174">
        <v>2.73</v>
      </c>
      <c r="I1195" s="175"/>
      <c r="L1195" s="171"/>
      <c r="M1195" s="176"/>
      <c r="T1195" s="177"/>
      <c r="AT1195" s="172" t="s">
        <v>270</v>
      </c>
      <c r="AU1195" s="172" t="s">
        <v>87</v>
      </c>
      <c r="AV1195" s="15" t="s">
        <v>103</v>
      </c>
      <c r="AW1195" s="15" t="s">
        <v>32</v>
      </c>
      <c r="AX1195" s="15" t="s">
        <v>77</v>
      </c>
      <c r="AY1195" s="172" t="s">
        <v>262</v>
      </c>
    </row>
    <row r="1196" spans="2:51" s="14" customFormat="1" ht="11.25">
      <c r="B1196" s="165"/>
      <c r="D1196" s="151" t="s">
        <v>270</v>
      </c>
      <c r="E1196" s="166" t="s">
        <v>1</v>
      </c>
      <c r="F1196" s="167" t="s">
        <v>289</v>
      </c>
      <c r="H1196" s="166" t="s">
        <v>1</v>
      </c>
      <c r="I1196" s="168"/>
      <c r="L1196" s="165"/>
      <c r="M1196" s="169"/>
      <c r="T1196" s="170"/>
      <c r="AT1196" s="166" t="s">
        <v>270</v>
      </c>
      <c r="AU1196" s="166" t="s">
        <v>87</v>
      </c>
      <c r="AV1196" s="14" t="s">
        <v>85</v>
      </c>
      <c r="AW1196" s="14" t="s">
        <v>32</v>
      </c>
      <c r="AX1196" s="14" t="s">
        <v>77</v>
      </c>
      <c r="AY1196" s="166" t="s">
        <v>262</v>
      </c>
    </row>
    <row r="1197" spans="2:51" s="12" customFormat="1" ht="11.25">
      <c r="B1197" s="150"/>
      <c r="D1197" s="151" t="s">
        <v>270</v>
      </c>
      <c r="E1197" s="152" t="s">
        <v>1</v>
      </c>
      <c r="F1197" s="153" t="s">
        <v>1306</v>
      </c>
      <c r="H1197" s="154">
        <v>5.49</v>
      </c>
      <c r="I1197" s="155"/>
      <c r="L1197" s="150"/>
      <c r="M1197" s="156"/>
      <c r="T1197" s="157"/>
      <c r="AT1197" s="152" t="s">
        <v>270</v>
      </c>
      <c r="AU1197" s="152" t="s">
        <v>87</v>
      </c>
      <c r="AV1197" s="12" t="s">
        <v>87</v>
      </c>
      <c r="AW1197" s="12" t="s">
        <v>32</v>
      </c>
      <c r="AX1197" s="12" t="s">
        <v>77</v>
      </c>
      <c r="AY1197" s="152" t="s">
        <v>262</v>
      </c>
    </row>
    <row r="1198" spans="2:51" s="12" customFormat="1" ht="11.25">
      <c r="B1198" s="150"/>
      <c r="D1198" s="151" t="s">
        <v>270</v>
      </c>
      <c r="E1198" s="152" t="s">
        <v>1</v>
      </c>
      <c r="F1198" s="153" t="s">
        <v>1307</v>
      </c>
      <c r="H1198" s="154">
        <v>3.63</v>
      </c>
      <c r="I1198" s="155"/>
      <c r="L1198" s="150"/>
      <c r="M1198" s="156"/>
      <c r="T1198" s="157"/>
      <c r="AT1198" s="152" t="s">
        <v>270</v>
      </c>
      <c r="AU1198" s="152" t="s">
        <v>87</v>
      </c>
      <c r="AV1198" s="12" t="s">
        <v>87</v>
      </c>
      <c r="AW1198" s="12" t="s">
        <v>32</v>
      </c>
      <c r="AX1198" s="12" t="s">
        <v>77</v>
      </c>
      <c r="AY1198" s="152" t="s">
        <v>262</v>
      </c>
    </row>
    <row r="1199" spans="2:51" s="12" customFormat="1" ht="11.25">
      <c r="B1199" s="150"/>
      <c r="D1199" s="151" t="s">
        <v>270</v>
      </c>
      <c r="E1199" s="152" t="s">
        <v>1</v>
      </c>
      <c r="F1199" s="153" t="s">
        <v>1308</v>
      </c>
      <c r="H1199" s="154">
        <v>5.66</v>
      </c>
      <c r="I1199" s="155"/>
      <c r="L1199" s="150"/>
      <c r="M1199" s="156"/>
      <c r="T1199" s="157"/>
      <c r="AT1199" s="152" t="s">
        <v>270</v>
      </c>
      <c r="AU1199" s="152" t="s">
        <v>87</v>
      </c>
      <c r="AV1199" s="12" t="s">
        <v>87</v>
      </c>
      <c r="AW1199" s="12" t="s">
        <v>32</v>
      </c>
      <c r="AX1199" s="12" t="s">
        <v>77</v>
      </c>
      <c r="AY1199" s="152" t="s">
        <v>262</v>
      </c>
    </row>
    <row r="1200" spans="2:51" s="12" customFormat="1" ht="11.25">
      <c r="B1200" s="150"/>
      <c r="D1200" s="151" t="s">
        <v>270</v>
      </c>
      <c r="E1200" s="152" t="s">
        <v>1</v>
      </c>
      <c r="F1200" s="153" t="s">
        <v>1309</v>
      </c>
      <c r="H1200" s="154">
        <v>1.03</v>
      </c>
      <c r="I1200" s="155"/>
      <c r="L1200" s="150"/>
      <c r="M1200" s="156"/>
      <c r="T1200" s="157"/>
      <c r="AT1200" s="152" t="s">
        <v>270</v>
      </c>
      <c r="AU1200" s="152" t="s">
        <v>87</v>
      </c>
      <c r="AV1200" s="12" t="s">
        <v>87</v>
      </c>
      <c r="AW1200" s="12" t="s">
        <v>32</v>
      </c>
      <c r="AX1200" s="12" t="s">
        <v>77</v>
      </c>
      <c r="AY1200" s="152" t="s">
        <v>262</v>
      </c>
    </row>
    <row r="1201" spans="2:51" s="15" customFormat="1" ht="11.25">
      <c r="B1201" s="171"/>
      <c r="D1201" s="151" t="s">
        <v>270</v>
      </c>
      <c r="E1201" s="172" t="s">
        <v>1</v>
      </c>
      <c r="F1201" s="173" t="s">
        <v>281</v>
      </c>
      <c r="H1201" s="174">
        <v>15.81</v>
      </c>
      <c r="I1201" s="175"/>
      <c r="L1201" s="171"/>
      <c r="M1201" s="176"/>
      <c r="T1201" s="177"/>
      <c r="AT1201" s="172" t="s">
        <v>270</v>
      </c>
      <c r="AU1201" s="172" t="s">
        <v>87</v>
      </c>
      <c r="AV1201" s="15" t="s">
        <v>103</v>
      </c>
      <c r="AW1201" s="15" t="s">
        <v>32</v>
      </c>
      <c r="AX1201" s="15" t="s">
        <v>77</v>
      </c>
      <c r="AY1201" s="172" t="s">
        <v>262</v>
      </c>
    </row>
    <row r="1202" spans="2:51" s="13" customFormat="1" ht="11.25">
      <c r="B1202" s="158"/>
      <c r="D1202" s="151" t="s">
        <v>270</v>
      </c>
      <c r="E1202" s="159" t="s">
        <v>1</v>
      </c>
      <c r="F1202" s="160" t="s">
        <v>273</v>
      </c>
      <c r="H1202" s="161">
        <v>40.81</v>
      </c>
      <c r="I1202" s="162"/>
      <c r="L1202" s="158"/>
      <c r="M1202" s="163"/>
      <c r="T1202" s="164"/>
      <c r="AT1202" s="159" t="s">
        <v>270</v>
      </c>
      <c r="AU1202" s="159" t="s">
        <v>87</v>
      </c>
      <c r="AV1202" s="13" t="s">
        <v>268</v>
      </c>
      <c r="AW1202" s="13" t="s">
        <v>32</v>
      </c>
      <c r="AX1202" s="13" t="s">
        <v>85</v>
      </c>
      <c r="AY1202" s="159" t="s">
        <v>262</v>
      </c>
    </row>
    <row r="1203" spans="2:65" s="1" customFormat="1" ht="37.9" customHeight="1">
      <c r="B1203" s="32"/>
      <c r="C1203" s="138" t="s">
        <v>1310</v>
      </c>
      <c r="D1203" s="138" t="s">
        <v>264</v>
      </c>
      <c r="E1203" s="139" t="s">
        <v>1311</v>
      </c>
      <c r="F1203" s="140" t="s">
        <v>1312</v>
      </c>
      <c r="G1203" s="141" t="s">
        <v>152</v>
      </c>
      <c r="H1203" s="142">
        <v>122.67</v>
      </c>
      <c r="I1203" s="143"/>
      <c r="J1203" s="142">
        <f>ROUND(I1203*H1203,2)</f>
        <v>0</v>
      </c>
      <c r="K1203" s="140" t="s">
        <v>267</v>
      </c>
      <c r="L1203" s="32"/>
      <c r="M1203" s="144" t="s">
        <v>1</v>
      </c>
      <c r="N1203" s="145" t="s">
        <v>42</v>
      </c>
      <c r="P1203" s="146">
        <f>O1203*H1203</f>
        <v>0</v>
      </c>
      <c r="Q1203" s="146">
        <v>0.0007</v>
      </c>
      <c r="R1203" s="146">
        <f>Q1203*H1203</f>
        <v>0.085869</v>
      </c>
      <c r="S1203" s="146">
        <v>0</v>
      </c>
      <c r="T1203" s="147">
        <f>S1203*H1203</f>
        <v>0</v>
      </c>
      <c r="AR1203" s="148" t="s">
        <v>369</v>
      </c>
      <c r="AT1203" s="148" t="s">
        <v>264</v>
      </c>
      <c r="AU1203" s="148" t="s">
        <v>87</v>
      </c>
      <c r="AY1203" s="17" t="s">
        <v>262</v>
      </c>
      <c r="BE1203" s="149">
        <f>IF(N1203="základní",J1203,0)</f>
        <v>0</v>
      </c>
      <c r="BF1203" s="149">
        <f>IF(N1203="snížená",J1203,0)</f>
        <v>0</v>
      </c>
      <c r="BG1203" s="149">
        <f>IF(N1203="zákl. přenesená",J1203,0)</f>
        <v>0</v>
      </c>
      <c r="BH1203" s="149">
        <f>IF(N1203="sníž. přenesená",J1203,0)</f>
        <v>0</v>
      </c>
      <c r="BI1203" s="149">
        <f>IF(N1203="nulová",J1203,0)</f>
        <v>0</v>
      </c>
      <c r="BJ1203" s="17" t="s">
        <v>85</v>
      </c>
      <c r="BK1203" s="149">
        <f>ROUND(I1203*H1203,2)</f>
        <v>0</v>
      </c>
      <c r="BL1203" s="17" t="s">
        <v>369</v>
      </c>
      <c r="BM1203" s="148" t="s">
        <v>1313</v>
      </c>
    </row>
    <row r="1204" spans="2:65" s="1" customFormat="1" ht="49.15" customHeight="1">
      <c r="B1204" s="32"/>
      <c r="C1204" s="138" t="s">
        <v>1314</v>
      </c>
      <c r="D1204" s="138" t="s">
        <v>264</v>
      </c>
      <c r="E1204" s="139" t="s">
        <v>1315</v>
      </c>
      <c r="F1204" s="140" t="s">
        <v>1316</v>
      </c>
      <c r="G1204" s="141" t="s">
        <v>152</v>
      </c>
      <c r="H1204" s="142">
        <v>78.3</v>
      </c>
      <c r="I1204" s="143"/>
      <c r="J1204" s="142">
        <f>ROUND(I1204*H1204,2)</f>
        <v>0</v>
      </c>
      <c r="K1204" s="140" t="s">
        <v>1</v>
      </c>
      <c r="L1204" s="32"/>
      <c r="M1204" s="144" t="s">
        <v>1</v>
      </c>
      <c r="N1204" s="145" t="s">
        <v>42</v>
      </c>
      <c r="P1204" s="146">
        <f>O1204*H1204</f>
        <v>0</v>
      </c>
      <c r="Q1204" s="146">
        <v>0.01259</v>
      </c>
      <c r="R1204" s="146">
        <f>Q1204*H1204</f>
        <v>0.985797</v>
      </c>
      <c r="S1204" s="146">
        <v>0</v>
      </c>
      <c r="T1204" s="147">
        <f>S1204*H1204</f>
        <v>0</v>
      </c>
      <c r="AR1204" s="148" t="s">
        <v>369</v>
      </c>
      <c r="AT1204" s="148" t="s">
        <v>264</v>
      </c>
      <c r="AU1204" s="148" t="s">
        <v>87</v>
      </c>
      <c r="AY1204" s="17" t="s">
        <v>262</v>
      </c>
      <c r="BE1204" s="149">
        <f>IF(N1204="základní",J1204,0)</f>
        <v>0</v>
      </c>
      <c r="BF1204" s="149">
        <f>IF(N1204="snížená",J1204,0)</f>
        <v>0</v>
      </c>
      <c r="BG1204" s="149">
        <f>IF(N1204="zákl. přenesená",J1204,0)</f>
        <v>0</v>
      </c>
      <c r="BH1204" s="149">
        <f>IF(N1204="sníž. přenesená",J1204,0)</f>
        <v>0</v>
      </c>
      <c r="BI1204" s="149">
        <f>IF(N1204="nulová",J1204,0)</f>
        <v>0</v>
      </c>
      <c r="BJ1204" s="17" t="s">
        <v>85</v>
      </c>
      <c r="BK1204" s="149">
        <f>ROUND(I1204*H1204,2)</f>
        <v>0</v>
      </c>
      <c r="BL1204" s="17" t="s">
        <v>369</v>
      </c>
      <c r="BM1204" s="148" t="s">
        <v>1317</v>
      </c>
    </row>
    <row r="1205" spans="2:47" s="1" customFormat="1" ht="19.5">
      <c r="B1205" s="32"/>
      <c r="D1205" s="151" t="s">
        <v>708</v>
      </c>
      <c r="F1205" s="187" t="s">
        <v>1318</v>
      </c>
      <c r="I1205" s="188"/>
      <c r="L1205" s="32"/>
      <c r="M1205" s="189"/>
      <c r="T1205" s="56"/>
      <c r="AT1205" s="17" t="s">
        <v>708</v>
      </c>
      <c r="AU1205" s="17" t="s">
        <v>87</v>
      </c>
    </row>
    <row r="1206" spans="2:51" s="12" customFormat="1" ht="11.25">
      <c r="B1206" s="150"/>
      <c r="D1206" s="151" t="s">
        <v>270</v>
      </c>
      <c r="E1206" s="152" t="s">
        <v>1</v>
      </c>
      <c r="F1206" s="153" t="s">
        <v>1319</v>
      </c>
      <c r="H1206" s="154">
        <v>7</v>
      </c>
      <c r="I1206" s="155"/>
      <c r="L1206" s="150"/>
      <c r="M1206" s="156"/>
      <c r="T1206" s="157"/>
      <c r="AT1206" s="152" t="s">
        <v>270</v>
      </c>
      <c r="AU1206" s="152" t="s">
        <v>87</v>
      </c>
      <c r="AV1206" s="12" t="s">
        <v>87</v>
      </c>
      <c r="AW1206" s="12" t="s">
        <v>32</v>
      </c>
      <c r="AX1206" s="12" t="s">
        <v>77</v>
      </c>
      <c r="AY1206" s="152" t="s">
        <v>262</v>
      </c>
    </row>
    <row r="1207" spans="2:51" s="12" customFormat="1" ht="11.25">
      <c r="B1207" s="150"/>
      <c r="D1207" s="151" t="s">
        <v>270</v>
      </c>
      <c r="E1207" s="152" t="s">
        <v>1</v>
      </c>
      <c r="F1207" s="153" t="s">
        <v>1320</v>
      </c>
      <c r="H1207" s="154">
        <v>1.9</v>
      </c>
      <c r="I1207" s="155"/>
      <c r="L1207" s="150"/>
      <c r="M1207" s="156"/>
      <c r="T1207" s="157"/>
      <c r="AT1207" s="152" t="s">
        <v>270</v>
      </c>
      <c r="AU1207" s="152" t="s">
        <v>87</v>
      </c>
      <c r="AV1207" s="12" t="s">
        <v>87</v>
      </c>
      <c r="AW1207" s="12" t="s">
        <v>32</v>
      </c>
      <c r="AX1207" s="12" t="s">
        <v>77</v>
      </c>
      <c r="AY1207" s="152" t="s">
        <v>262</v>
      </c>
    </row>
    <row r="1208" spans="2:51" s="12" customFormat="1" ht="11.25">
      <c r="B1208" s="150"/>
      <c r="D1208" s="151" t="s">
        <v>270</v>
      </c>
      <c r="E1208" s="152" t="s">
        <v>1</v>
      </c>
      <c r="F1208" s="153" t="s">
        <v>1321</v>
      </c>
      <c r="H1208" s="154">
        <v>1.9</v>
      </c>
      <c r="I1208" s="155"/>
      <c r="L1208" s="150"/>
      <c r="M1208" s="156"/>
      <c r="T1208" s="157"/>
      <c r="AT1208" s="152" t="s">
        <v>270</v>
      </c>
      <c r="AU1208" s="152" t="s">
        <v>87</v>
      </c>
      <c r="AV1208" s="12" t="s">
        <v>87</v>
      </c>
      <c r="AW1208" s="12" t="s">
        <v>32</v>
      </c>
      <c r="AX1208" s="12" t="s">
        <v>77</v>
      </c>
      <c r="AY1208" s="152" t="s">
        <v>262</v>
      </c>
    </row>
    <row r="1209" spans="2:51" s="12" customFormat="1" ht="11.25">
      <c r="B1209" s="150"/>
      <c r="D1209" s="151" t="s">
        <v>270</v>
      </c>
      <c r="E1209" s="152" t="s">
        <v>1</v>
      </c>
      <c r="F1209" s="153" t="s">
        <v>1322</v>
      </c>
      <c r="H1209" s="154">
        <v>1.8</v>
      </c>
      <c r="I1209" s="155"/>
      <c r="L1209" s="150"/>
      <c r="M1209" s="156"/>
      <c r="T1209" s="157"/>
      <c r="AT1209" s="152" t="s">
        <v>270</v>
      </c>
      <c r="AU1209" s="152" t="s">
        <v>87</v>
      </c>
      <c r="AV1209" s="12" t="s">
        <v>87</v>
      </c>
      <c r="AW1209" s="12" t="s">
        <v>32</v>
      </c>
      <c r="AX1209" s="12" t="s">
        <v>77</v>
      </c>
      <c r="AY1209" s="152" t="s">
        <v>262</v>
      </c>
    </row>
    <row r="1210" spans="2:51" s="12" customFormat="1" ht="11.25">
      <c r="B1210" s="150"/>
      <c r="D1210" s="151" t="s">
        <v>270</v>
      </c>
      <c r="E1210" s="152" t="s">
        <v>1</v>
      </c>
      <c r="F1210" s="153" t="s">
        <v>1323</v>
      </c>
      <c r="H1210" s="154">
        <v>1.5</v>
      </c>
      <c r="I1210" s="155"/>
      <c r="L1210" s="150"/>
      <c r="M1210" s="156"/>
      <c r="T1210" s="157"/>
      <c r="AT1210" s="152" t="s">
        <v>270</v>
      </c>
      <c r="AU1210" s="152" t="s">
        <v>87</v>
      </c>
      <c r="AV1210" s="12" t="s">
        <v>87</v>
      </c>
      <c r="AW1210" s="12" t="s">
        <v>32</v>
      </c>
      <c r="AX1210" s="12" t="s">
        <v>77</v>
      </c>
      <c r="AY1210" s="152" t="s">
        <v>262</v>
      </c>
    </row>
    <row r="1211" spans="2:51" s="12" customFormat="1" ht="11.25">
      <c r="B1211" s="150"/>
      <c r="D1211" s="151" t="s">
        <v>270</v>
      </c>
      <c r="E1211" s="152" t="s">
        <v>1</v>
      </c>
      <c r="F1211" s="153" t="s">
        <v>1324</v>
      </c>
      <c r="H1211" s="154">
        <v>3</v>
      </c>
      <c r="I1211" s="155"/>
      <c r="L1211" s="150"/>
      <c r="M1211" s="156"/>
      <c r="T1211" s="157"/>
      <c r="AT1211" s="152" t="s">
        <v>270</v>
      </c>
      <c r="AU1211" s="152" t="s">
        <v>87</v>
      </c>
      <c r="AV1211" s="12" t="s">
        <v>87</v>
      </c>
      <c r="AW1211" s="12" t="s">
        <v>32</v>
      </c>
      <c r="AX1211" s="12" t="s">
        <v>77</v>
      </c>
      <c r="AY1211" s="152" t="s">
        <v>262</v>
      </c>
    </row>
    <row r="1212" spans="2:51" s="12" customFormat="1" ht="11.25">
      <c r="B1212" s="150"/>
      <c r="D1212" s="151" t="s">
        <v>270</v>
      </c>
      <c r="E1212" s="152" t="s">
        <v>1</v>
      </c>
      <c r="F1212" s="153" t="s">
        <v>1325</v>
      </c>
      <c r="H1212" s="154">
        <v>1.3</v>
      </c>
      <c r="I1212" s="155"/>
      <c r="L1212" s="150"/>
      <c r="M1212" s="156"/>
      <c r="T1212" s="157"/>
      <c r="AT1212" s="152" t="s">
        <v>270</v>
      </c>
      <c r="AU1212" s="152" t="s">
        <v>87</v>
      </c>
      <c r="AV1212" s="12" t="s">
        <v>87</v>
      </c>
      <c r="AW1212" s="12" t="s">
        <v>32</v>
      </c>
      <c r="AX1212" s="12" t="s">
        <v>77</v>
      </c>
      <c r="AY1212" s="152" t="s">
        <v>262</v>
      </c>
    </row>
    <row r="1213" spans="2:51" s="12" customFormat="1" ht="11.25">
      <c r="B1213" s="150"/>
      <c r="D1213" s="151" t="s">
        <v>270</v>
      </c>
      <c r="E1213" s="152" t="s">
        <v>1</v>
      </c>
      <c r="F1213" s="153" t="s">
        <v>1326</v>
      </c>
      <c r="H1213" s="154">
        <v>1.3</v>
      </c>
      <c r="I1213" s="155"/>
      <c r="L1213" s="150"/>
      <c r="M1213" s="156"/>
      <c r="T1213" s="157"/>
      <c r="AT1213" s="152" t="s">
        <v>270</v>
      </c>
      <c r="AU1213" s="152" t="s">
        <v>87</v>
      </c>
      <c r="AV1213" s="12" t="s">
        <v>87</v>
      </c>
      <c r="AW1213" s="12" t="s">
        <v>32</v>
      </c>
      <c r="AX1213" s="12" t="s">
        <v>77</v>
      </c>
      <c r="AY1213" s="152" t="s">
        <v>262</v>
      </c>
    </row>
    <row r="1214" spans="2:51" s="12" customFormat="1" ht="11.25">
      <c r="B1214" s="150"/>
      <c r="D1214" s="151" t="s">
        <v>270</v>
      </c>
      <c r="E1214" s="152" t="s">
        <v>1</v>
      </c>
      <c r="F1214" s="153" t="s">
        <v>1327</v>
      </c>
      <c r="H1214" s="154">
        <v>4.2</v>
      </c>
      <c r="I1214" s="155"/>
      <c r="L1214" s="150"/>
      <c r="M1214" s="156"/>
      <c r="T1214" s="157"/>
      <c r="AT1214" s="152" t="s">
        <v>270</v>
      </c>
      <c r="AU1214" s="152" t="s">
        <v>87</v>
      </c>
      <c r="AV1214" s="12" t="s">
        <v>87</v>
      </c>
      <c r="AW1214" s="12" t="s">
        <v>32</v>
      </c>
      <c r="AX1214" s="12" t="s">
        <v>77</v>
      </c>
      <c r="AY1214" s="152" t="s">
        <v>262</v>
      </c>
    </row>
    <row r="1215" spans="2:51" s="12" customFormat="1" ht="11.25">
      <c r="B1215" s="150"/>
      <c r="D1215" s="151" t="s">
        <v>270</v>
      </c>
      <c r="E1215" s="152" t="s">
        <v>1</v>
      </c>
      <c r="F1215" s="153" t="s">
        <v>1328</v>
      </c>
      <c r="H1215" s="154">
        <v>2.1</v>
      </c>
      <c r="I1215" s="155"/>
      <c r="L1215" s="150"/>
      <c r="M1215" s="156"/>
      <c r="T1215" s="157"/>
      <c r="AT1215" s="152" t="s">
        <v>270</v>
      </c>
      <c r="AU1215" s="152" t="s">
        <v>87</v>
      </c>
      <c r="AV1215" s="12" t="s">
        <v>87</v>
      </c>
      <c r="AW1215" s="12" t="s">
        <v>32</v>
      </c>
      <c r="AX1215" s="12" t="s">
        <v>77</v>
      </c>
      <c r="AY1215" s="152" t="s">
        <v>262</v>
      </c>
    </row>
    <row r="1216" spans="2:51" s="12" customFormat="1" ht="11.25">
      <c r="B1216" s="150"/>
      <c r="D1216" s="151" t="s">
        <v>270</v>
      </c>
      <c r="E1216" s="152" t="s">
        <v>1</v>
      </c>
      <c r="F1216" s="153" t="s">
        <v>1329</v>
      </c>
      <c r="H1216" s="154">
        <v>1.7</v>
      </c>
      <c r="I1216" s="155"/>
      <c r="L1216" s="150"/>
      <c r="M1216" s="156"/>
      <c r="T1216" s="157"/>
      <c r="AT1216" s="152" t="s">
        <v>270</v>
      </c>
      <c r="AU1216" s="152" t="s">
        <v>87</v>
      </c>
      <c r="AV1216" s="12" t="s">
        <v>87</v>
      </c>
      <c r="AW1216" s="12" t="s">
        <v>32</v>
      </c>
      <c r="AX1216" s="12" t="s">
        <v>77</v>
      </c>
      <c r="AY1216" s="152" t="s">
        <v>262</v>
      </c>
    </row>
    <row r="1217" spans="2:51" s="12" customFormat="1" ht="11.25">
      <c r="B1217" s="150"/>
      <c r="D1217" s="151" t="s">
        <v>270</v>
      </c>
      <c r="E1217" s="152" t="s">
        <v>1</v>
      </c>
      <c r="F1217" s="153" t="s">
        <v>1330</v>
      </c>
      <c r="H1217" s="154">
        <v>1.7</v>
      </c>
      <c r="I1217" s="155"/>
      <c r="L1217" s="150"/>
      <c r="M1217" s="156"/>
      <c r="T1217" s="157"/>
      <c r="AT1217" s="152" t="s">
        <v>270</v>
      </c>
      <c r="AU1217" s="152" t="s">
        <v>87</v>
      </c>
      <c r="AV1217" s="12" t="s">
        <v>87</v>
      </c>
      <c r="AW1217" s="12" t="s">
        <v>32</v>
      </c>
      <c r="AX1217" s="12" t="s">
        <v>77</v>
      </c>
      <c r="AY1217" s="152" t="s">
        <v>262</v>
      </c>
    </row>
    <row r="1218" spans="2:51" s="12" customFormat="1" ht="11.25">
      <c r="B1218" s="150"/>
      <c r="D1218" s="151" t="s">
        <v>270</v>
      </c>
      <c r="E1218" s="152" t="s">
        <v>1</v>
      </c>
      <c r="F1218" s="153" t="s">
        <v>1331</v>
      </c>
      <c r="H1218" s="154">
        <v>6.6</v>
      </c>
      <c r="I1218" s="155"/>
      <c r="L1218" s="150"/>
      <c r="M1218" s="156"/>
      <c r="T1218" s="157"/>
      <c r="AT1218" s="152" t="s">
        <v>270</v>
      </c>
      <c r="AU1218" s="152" t="s">
        <v>87</v>
      </c>
      <c r="AV1218" s="12" t="s">
        <v>87</v>
      </c>
      <c r="AW1218" s="12" t="s">
        <v>32</v>
      </c>
      <c r="AX1218" s="12" t="s">
        <v>77</v>
      </c>
      <c r="AY1218" s="152" t="s">
        <v>262</v>
      </c>
    </row>
    <row r="1219" spans="2:51" s="12" customFormat="1" ht="11.25">
      <c r="B1219" s="150"/>
      <c r="D1219" s="151" t="s">
        <v>270</v>
      </c>
      <c r="E1219" s="152" t="s">
        <v>1</v>
      </c>
      <c r="F1219" s="153" t="s">
        <v>1332</v>
      </c>
      <c r="H1219" s="154">
        <v>10.3</v>
      </c>
      <c r="I1219" s="155"/>
      <c r="L1219" s="150"/>
      <c r="M1219" s="156"/>
      <c r="T1219" s="157"/>
      <c r="AT1219" s="152" t="s">
        <v>270</v>
      </c>
      <c r="AU1219" s="152" t="s">
        <v>87</v>
      </c>
      <c r="AV1219" s="12" t="s">
        <v>87</v>
      </c>
      <c r="AW1219" s="12" t="s">
        <v>32</v>
      </c>
      <c r="AX1219" s="12" t="s">
        <v>77</v>
      </c>
      <c r="AY1219" s="152" t="s">
        <v>262</v>
      </c>
    </row>
    <row r="1220" spans="2:51" s="12" customFormat="1" ht="11.25">
      <c r="B1220" s="150"/>
      <c r="D1220" s="151" t="s">
        <v>270</v>
      </c>
      <c r="E1220" s="152" t="s">
        <v>1</v>
      </c>
      <c r="F1220" s="153" t="s">
        <v>1333</v>
      </c>
      <c r="H1220" s="154">
        <v>2.2</v>
      </c>
      <c r="I1220" s="155"/>
      <c r="L1220" s="150"/>
      <c r="M1220" s="156"/>
      <c r="T1220" s="157"/>
      <c r="AT1220" s="152" t="s">
        <v>270</v>
      </c>
      <c r="AU1220" s="152" t="s">
        <v>87</v>
      </c>
      <c r="AV1220" s="12" t="s">
        <v>87</v>
      </c>
      <c r="AW1220" s="12" t="s">
        <v>32</v>
      </c>
      <c r="AX1220" s="12" t="s">
        <v>77</v>
      </c>
      <c r="AY1220" s="152" t="s">
        <v>262</v>
      </c>
    </row>
    <row r="1221" spans="2:51" s="12" customFormat="1" ht="11.25">
      <c r="B1221" s="150"/>
      <c r="D1221" s="151" t="s">
        <v>270</v>
      </c>
      <c r="E1221" s="152" t="s">
        <v>1</v>
      </c>
      <c r="F1221" s="153" t="s">
        <v>1334</v>
      </c>
      <c r="H1221" s="154">
        <v>1.9</v>
      </c>
      <c r="I1221" s="155"/>
      <c r="L1221" s="150"/>
      <c r="M1221" s="156"/>
      <c r="T1221" s="157"/>
      <c r="AT1221" s="152" t="s">
        <v>270</v>
      </c>
      <c r="AU1221" s="152" t="s">
        <v>87</v>
      </c>
      <c r="AV1221" s="12" t="s">
        <v>87</v>
      </c>
      <c r="AW1221" s="12" t="s">
        <v>32</v>
      </c>
      <c r="AX1221" s="12" t="s">
        <v>77</v>
      </c>
      <c r="AY1221" s="152" t="s">
        <v>262</v>
      </c>
    </row>
    <row r="1222" spans="2:51" s="12" customFormat="1" ht="11.25">
      <c r="B1222" s="150"/>
      <c r="D1222" s="151" t="s">
        <v>270</v>
      </c>
      <c r="E1222" s="152" t="s">
        <v>1</v>
      </c>
      <c r="F1222" s="153" t="s">
        <v>1335</v>
      </c>
      <c r="H1222" s="154">
        <v>7.9</v>
      </c>
      <c r="I1222" s="155"/>
      <c r="L1222" s="150"/>
      <c r="M1222" s="156"/>
      <c r="T1222" s="157"/>
      <c r="AT1222" s="152" t="s">
        <v>270</v>
      </c>
      <c r="AU1222" s="152" t="s">
        <v>87</v>
      </c>
      <c r="AV1222" s="12" t="s">
        <v>87</v>
      </c>
      <c r="AW1222" s="12" t="s">
        <v>32</v>
      </c>
      <c r="AX1222" s="12" t="s">
        <v>77</v>
      </c>
      <c r="AY1222" s="152" t="s">
        <v>262</v>
      </c>
    </row>
    <row r="1223" spans="2:51" s="12" customFormat="1" ht="11.25">
      <c r="B1223" s="150"/>
      <c r="D1223" s="151" t="s">
        <v>270</v>
      </c>
      <c r="E1223" s="152" t="s">
        <v>1</v>
      </c>
      <c r="F1223" s="153" t="s">
        <v>1336</v>
      </c>
      <c r="H1223" s="154">
        <v>3</v>
      </c>
      <c r="I1223" s="155"/>
      <c r="L1223" s="150"/>
      <c r="M1223" s="156"/>
      <c r="T1223" s="157"/>
      <c r="AT1223" s="152" t="s">
        <v>270</v>
      </c>
      <c r="AU1223" s="152" t="s">
        <v>87</v>
      </c>
      <c r="AV1223" s="12" t="s">
        <v>87</v>
      </c>
      <c r="AW1223" s="12" t="s">
        <v>32</v>
      </c>
      <c r="AX1223" s="12" t="s">
        <v>77</v>
      </c>
      <c r="AY1223" s="152" t="s">
        <v>262</v>
      </c>
    </row>
    <row r="1224" spans="2:51" s="12" customFormat="1" ht="11.25">
      <c r="B1224" s="150"/>
      <c r="D1224" s="151" t="s">
        <v>270</v>
      </c>
      <c r="E1224" s="152" t="s">
        <v>1</v>
      </c>
      <c r="F1224" s="153" t="s">
        <v>1337</v>
      </c>
      <c r="H1224" s="154">
        <v>3.5</v>
      </c>
      <c r="I1224" s="155"/>
      <c r="L1224" s="150"/>
      <c r="M1224" s="156"/>
      <c r="T1224" s="157"/>
      <c r="AT1224" s="152" t="s">
        <v>270</v>
      </c>
      <c r="AU1224" s="152" t="s">
        <v>87</v>
      </c>
      <c r="AV1224" s="12" t="s">
        <v>87</v>
      </c>
      <c r="AW1224" s="12" t="s">
        <v>32</v>
      </c>
      <c r="AX1224" s="12" t="s">
        <v>77</v>
      </c>
      <c r="AY1224" s="152" t="s">
        <v>262</v>
      </c>
    </row>
    <row r="1225" spans="2:51" s="12" customFormat="1" ht="11.25">
      <c r="B1225" s="150"/>
      <c r="D1225" s="151" t="s">
        <v>270</v>
      </c>
      <c r="E1225" s="152" t="s">
        <v>1</v>
      </c>
      <c r="F1225" s="153" t="s">
        <v>1338</v>
      </c>
      <c r="H1225" s="154">
        <v>3.3</v>
      </c>
      <c r="I1225" s="155"/>
      <c r="L1225" s="150"/>
      <c r="M1225" s="156"/>
      <c r="T1225" s="157"/>
      <c r="AT1225" s="152" t="s">
        <v>270</v>
      </c>
      <c r="AU1225" s="152" t="s">
        <v>87</v>
      </c>
      <c r="AV1225" s="12" t="s">
        <v>87</v>
      </c>
      <c r="AW1225" s="12" t="s">
        <v>32</v>
      </c>
      <c r="AX1225" s="12" t="s">
        <v>77</v>
      </c>
      <c r="AY1225" s="152" t="s">
        <v>262</v>
      </c>
    </row>
    <row r="1226" spans="2:51" s="12" customFormat="1" ht="11.25">
      <c r="B1226" s="150"/>
      <c r="D1226" s="151" t="s">
        <v>270</v>
      </c>
      <c r="E1226" s="152" t="s">
        <v>1</v>
      </c>
      <c r="F1226" s="153" t="s">
        <v>1339</v>
      </c>
      <c r="H1226" s="154">
        <v>1.5</v>
      </c>
      <c r="I1226" s="155"/>
      <c r="L1226" s="150"/>
      <c r="M1226" s="156"/>
      <c r="T1226" s="157"/>
      <c r="AT1226" s="152" t="s">
        <v>270</v>
      </c>
      <c r="AU1226" s="152" t="s">
        <v>87</v>
      </c>
      <c r="AV1226" s="12" t="s">
        <v>87</v>
      </c>
      <c r="AW1226" s="12" t="s">
        <v>32</v>
      </c>
      <c r="AX1226" s="12" t="s">
        <v>77</v>
      </c>
      <c r="AY1226" s="152" t="s">
        <v>262</v>
      </c>
    </row>
    <row r="1227" spans="2:51" s="12" customFormat="1" ht="11.25">
      <c r="B1227" s="150"/>
      <c r="D1227" s="151" t="s">
        <v>270</v>
      </c>
      <c r="E1227" s="152" t="s">
        <v>1</v>
      </c>
      <c r="F1227" s="153" t="s">
        <v>1340</v>
      </c>
      <c r="H1227" s="154">
        <v>2.5</v>
      </c>
      <c r="I1227" s="155"/>
      <c r="L1227" s="150"/>
      <c r="M1227" s="156"/>
      <c r="T1227" s="157"/>
      <c r="AT1227" s="152" t="s">
        <v>270</v>
      </c>
      <c r="AU1227" s="152" t="s">
        <v>87</v>
      </c>
      <c r="AV1227" s="12" t="s">
        <v>87</v>
      </c>
      <c r="AW1227" s="12" t="s">
        <v>32</v>
      </c>
      <c r="AX1227" s="12" t="s">
        <v>77</v>
      </c>
      <c r="AY1227" s="152" t="s">
        <v>262</v>
      </c>
    </row>
    <row r="1228" spans="2:51" s="12" customFormat="1" ht="11.25">
      <c r="B1228" s="150"/>
      <c r="D1228" s="151" t="s">
        <v>270</v>
      </c>
      <c r="E1228" s="152" t="s">
        <v>1</v>
      </c>
      <c r="F1228" s="153" t="s">
        <v>1341</v>
      </c>
      <c r="H1228" s="154">
        <v>2.8</v>
      </c>
      <c r="I1228" s="155"/>
      <c r="L1228" s="150"/>
      <c r="M1228" s="156"/>
      <c r="T1228" s="157"/>
      <c r="AT1228" s="152" t="s">
        <v>270</v>
      </c>
      <c r="AU1228" s="152" t="s">
        <v>87</v>
      </c>
      <c r="AV1228" s="12" t="s">
        <v>87</v>
      </c>
      <c r="AW1228" s="12" t="s">
        <v>32</v>
      </c>
      <c r="AX1228" s="12" t="s">
        <v>77</v>
      </c>
      <c r="AY1228" s="152" t="s">
        <v>262</v>
      </c>
    </row>
    <row r="1229" spans="2:51" s="12" customFormat="1" ht="11.25">
      <c r="B1229" s="150"/>
      <c r="D1229" s="151" t="s">
        <v>270</v>
      </c>
      <c r="E1229" s="152" t="s">
        <v>1</v>
      </c>
      <c r="F1229" s="153" t="s">
        <v>1342</v>
      </c>
      <c r="H1229" s="154">
        <v>1.6</v>
      </c>
      <c r="I1229" s="155"/>
      <c r="L1229" s="150"/>
      <c r="M1229" s="156"/>
      <c r="T1229" s="157"/>
      <c r="AT1229" s="152" t="s">
        <v>270</v>
      </c>
      <c r="AU1229" s="152" t="s">
        <v>87</v>
      </c>
      <c r="AV1229" s="12" t="s">
        <v>87</v>
      </c>
      <c r="AW1229" s="12" t="s">
        <v>32</v>
      </c>
      <c r="AX1229" s="12" t="s">
        <v>77</v>
      </c>
      <c r="AY1229" s="152" t="s">
        <v>262</v>
      </c>
    </row>
    <row r="1230" spans="2:51" s="12" customFormat="1" ht="11.25">
      <c r="B1230" s="150"/>
      <c r="D1230" s="151" t="s">
        <v>270</v>
      </c>
      <c r="E1230" s="152" t="s">
        <v>1</v>
      </c>
      <c r="F1230" s="153" t="s">
        <v>1343</v>
      </c>
      <c r="H1230" s="154">
        <v>1.8</v>
      </c>
      <c r="I1230" s="155"/>
      <c r="L1230" s="150"/>
      <c r="M1230" s="156"/>
      <c r="T1230" s="157"/>
      <c r="AT1230" s="152" t="s">
        <v>270</v>
      </c>
      <c r="AU1230" s="152" t="s">
        <v>87</v>
      </c>
      <c r="AV1230" s="12" t="s">
        <v>87</v>
      </c>
      <c r="AW1230" s="12" t="s">
        <v>32</v>
      </c>
      <c r="AX1230" s="12" t="s">
        <v>77</v>
      </c>
      <c r="AY1230" s="152" t="s">
        <v>262</v>
      </c>
    </row>
    <row r="1231" spans="2:51" s="13" customFormat="1" ht="11.25">
      <c r="B1231" s="158"/>
      <c r="D1231" s="151" t="s">
        <v>270</v>
      </c>
      <c r="E1231" s="159" t="s">
        <v>1</v>
      </c>
      <c r="F1231" s="160" t="s">
        <v>273</v>
      </c>
      <c r="H1231" s="161">
        <v>78.3</v>
      </c>
      <c r="I1231" s="162"/>
      <c r="L1231" s="158"/>
      <c r="M1231" s="163"/>
      <c r="T1231" s="164"/>
      <c r="AT1231" s="159" t="s">
        <v>270</v>
      </c>
      <c r="AU1231" s="159" t="s">
        <v>87</v>
      </c>
      <c r="AV1231" s="13" t="s">
        <v>268</v>
      </c>
      <c r="AW1231" s="13" t="s">
        <v>32</v>
      </c>
      <c r="AX1231" s="13" t="s">
        <v>85</v>
      </c>
      <c r="AY1231" s="159" t="s">
        <v>262</v>
      </c>
    </row>
    <row r="1232" spans="2:65" s="1" customFormat="1" ht="37.9" customHeight="1">
      <c r="B1232" s="32"/>
      <c r="C1232" s="138" t="s">
        <v>1344</v>
      </c>
      <c r="D1232" s="138" t="s">
        <v>264</v>
      </c>
      <c r="E1232" s="139" t="s">
        <v>1345</v>
      </c>
      <c r="F1232" s="140" t="s">
        <v>1346</v>
      </c>
      <c r="G1232" s="141" t="s">
        <v>152</v>
      </c>
      <c r="H1232" s="142">
        <v>78.3</v>
      </c>
      <c r="I1232" s="143"/>
      <c r="J1232" s="142">
        <f>ROUND(I1232*H1232,2)</f>
        <v>0</v>
      </c>
      <c r="K1232" s="140" t="s">
        <v>267</v>
      </c>
      <c r="L1232" s="32"/>
      <c r="M1232" s="144" t="s">
        <v>1</v>
      </c>
      <c r="N1232" s="145" t="s">
        <v>42</v>
      </c>
      <c r="P1232" s="146">
        <f>O1232*H1232</f>
        <v>0</v>
      </c>
      <c r="Q1232" s="146">
        <v>0.0001</v>
      </c>
      <c r="R1232" s="146">
        <f>Q1232*H1232</f>
        <v>0.00783</v>
      </c>
      <c r="S1232" s="146">
        <v>0</v>
      </c>
      <c r="T1232" s="147">
        <f>S1232*H1232</f>
        <v>0</v>
      </c>
      <c r="AR1232" s="148" t="s">
        <v>369</v>
      </c>
      <c r="AT1232" s="148" t="s">
        <v>264</v>
      </c>
      <c r="AU1232" s="148" t="s">
        <v>87</v>
      </c>
      <c r="AY1232" s="17" t="s">
        <v>262</v>
      </c>
      <c r="BE1232" s="149">
        <f>IF(N1232="základní",J1232,0)</f>
        <v>0</v>
      </c>
      <c r="BF1232" s="149">
        <f>IF(N1232="snížená",J1232,0)</f>
        <v>0</v>
      </c>
      <c r="BG1232" s="149">
        <f>IF(N1232="zákl. přenesená",J1232,0)</f>
        <v>0</v>
      </c>
      <c r="BH1232" s="149">
        <f>IF(N1232="sníž. přenesená",J1232,0)</f>
        <v>0</v>
      </c>
      <c r="BI1232" s="149">
        <f>IF(N1232="nulová",J1232,0)</f>
        <v>0</v>
      </c>
      <c r="BJ1232" s="17" t="s">
        <v>85</v>
      </c>
      <c r="BK1232" s="149">
        <f>ROUND(I1232*H1232,2)</f>
        <v>0</v>
      </c>
      <c r="BL1232" s="17" t="s">
        <v>369</v>
      </c>
      <c r="BM1232" s="148" t="s">
        <v>1347</v>
      </c>
    </row>
    <row r="1233" spans="2:65" s="1" customFormat="1" ht="37.9" customHeight="1">
      <c r="B1233" s="32"/>
      <c r="C1233" s="138" t="s">
        <v>1348</v>
      </c>
      <c r="D1233" s="138" t="s">
        <v>264</v>
      </c>
      <c r="E1233" s="139" t="s">
        <v>1349</v>
      </c>
      <c r="F1233" s="140" t="s">
        <v>1350</v>
      </c>
      <c r="G1233" s="141" t="s">
        <v>684</v>
      </c>
      <c r="H1233" s="142">
        <v>1</v>
      </c>
      <c r="I1233" s="143"/>
      <c r="J1233" s="142">
        <f>ROUND(I1233*H1233,2)</f>
        <v>0</v>
      </c>
      <c r="K1233" s="140" t="s">
        <v>267</v>
      </c>
      <c r="L1233" s="32"/>
      <c r="M1233" s="144" t="s">
        <v>1</v>
      </c>
      <c r="N1233" s="145" t="s">
        <v>42</v>
      </c>
      <c r="P1233" s="146">
        <f>O1233*H1233</f>
        <v>0</v>
      </c>
      <c r="Q1233" s="146">
        <v>3E-05</v>
      </c>
      <c r="R1233" s="146">
        <f>Q1233*H1233</f>
        <v>3E-05</v>
      </c>
      <c r="S1233" s="146">
        <v>0</v>
      </c>
      <c r="T1233" s="147">
        <f>S1233*H1233</f>
        <v>0</v>
      </c>
      <c r="AR1233" s="148" t="s">
        <v>369</v>
      </c>
      <c r="AT1233" s="148" t="s">
        <v>264</v>
      </c>
      <c r="AU1233" s="148" t="s">
        <v>87</v>
      </c>
      <c r="AY1233" s="17" t="s">
        <v>262</v>
      </c>
      <c r="BE1233" s="149">
        <f>IF(N1233="základní",J1233,0)</f>
        <v>0</v>
      </c>
      <c r="BF1233" s="149">
        <f>IF(N1233="snížená",J1233,0)</f>
        <v>0</v>
      </c>
      <c r="BG1233" s="149">
        <f>IF(N1233="zákl. přenesená",J1233,0)</f>
        <v>0</v>
      </c>
      <c r="BH1233" s="149">
        <f>IF(N1233="sníž. přenesená",J1233,0)</f>
        <v>0</v>
      </c>
      <c r="BI1233" s="149">
        <f>IF(N1233="nulová",J1233,0)</f>
        <v>0</v>
      </c>
      <c r="BJ1233" s="17" t="s">
        <v>85</v>
      </c>
      <c r="BK1233" s="149">
        <f>ROUND(I1233*H1233,2)</f>
        <v>0</v>
      </c>
      <c r="BL1233" s="17" t="s">
        <v>369</v>
      </c>
      <c r="BM1233" s="148" t="s">
        <v>1351</v>
      </c>
    </row>
    <row r="1234" spans="2:65" s="1" customFormat="1" ht="24.2" customHeight="1">
      <c r="B1234" s="32"/>
      <c r="C1234" s="178" t="s">
        <v>1352</v>
      </c>
      <c r="D1234" s="178" t="s">
        <v>300</v>
      </c>
      <c r="E1234" s="179" t="s">
        <v>1353</v>
      </c>
      <c r="F1234" s="180" t="s">
        <v>1354</v>
      </c>
      <c r="G1234" s="181" t="s">
        <v>684</v>
      </c>
      <c r="H1234" s="182">
        <v>1</v>
      </c>
      <c r="I1234" s="183"/>
      <c r="J1234" s="182">
        <f>ROUND(I1234*H1234,2)</f>
        <v>0</v>
      </c>
      <c r="K1234" s="180" t="s">
        <v>267</v>
      </c>
      <c r="L1234" s="184"/>
      <c r="M1234" s="185" t="s">
        <v>1</v>
      </c>
      <c r="N1234" s="186" t="s">
        <v>42</v>
      </c>
      <c r="P1234" s="146">
        <f>O1234*H1234</f>
        <v>0</v>
      </c>
      <c r="Q1234" s="146">
        <v>0.0042</v>
      </c>
      <c r="R1234" s="146">
        <f>Q1234*H1234</f>
        <v>0.0042</v>
      </c>
      <c r="S1234" s="146">
        <v>0</v>
      </c>
      <c r="T1234" s="147">
        <f>S1234*H1234</f>
        <v>0</v>
      </c>
      <c r="AR1234" s="148" t="s">
        <v>459</v>
      </c>
      <c r="AT1234" s="148" t="s">
        <v>300</v>
      </c>
      <c r="AU1234" s="148" t="s">
        <v>87</v>
      </c>
      <c r="AY1234" s="17" t="s">
        <v>262</v>
      </c>
      <c r="BE1234" s="149">
        <f>IF(N1234="základní",J1234,0)</f>
        <v>0</v>
      </c>
      <c r="BF1234" s="149">
        <f>IF(N1234="snížená",J1234,0)</f>
        <v>0</v>
      </c>
      <c r="BG1234" s="149">
        <f>IF(N1234="zákl. přenesená",J1234,0)</f>
        <v>0</v>
      </c>
      <c r="BH1234" s="149">
        <f>IF(N1234="sníž. přenesená",J1234,0)</f>
        <v>0</v>
      </c>
      <c r="BI1234" s="149">
        <f>IF(N1234="nulová",J1234,0)</f>
        <v>0</v>
      </c>
      <c r="BJ1234" s="17" t="s">
        <v>85</v>
      </c>
      <c r="BK1234" s="149">
        <f>ROUND(I1234*H1234,2)</f>
        <v>0</v>
      </c>
      <c r="BL1234" s="17" t="s">
        <v>369</v>
      </c>
      <c r="BM1234" s="148" t="s">
        <v>1355</v>
      </c>
    </row>
    <row r="1235" spans="2:51" s="12" customFormat="1" ht="11.25">
      <c r="B1235" s="150"/>
      <c r="D1235" s="151" t="s">
        <v>270</v>
      </c>
      <c r="E1235" s="152" t="s">
        <v>1</v>
      </c>
      <c r="F1235" s="153" t="s">
        <v>1356</v>
      </c>
      <c r="H1235" s="154">
        <v>1</v>
      </c>
      <c r="I1235" s="155"/>
      <c r="L1235" s="150"/>
      <c r="M1235" s="156"/>
      <c r="T1235" s="157"/>
      <c r="AT1235" s="152" t="s">
        <v>270</v>
      </c>
      <c r="AU1235" s="152" t="s">
        <v>87</v>
      </c>
      <c r="AV1235" s="12" t="s">
        <v>87</v>
      </c>
      <c r="AW1235" s="12" t="s">
        <v>32</v>
      </c>
      <c r="AX1235" s="12" t="s">
        <v>77</v>
      </c>
      <c r="AY1235" s="152" t="s">
        <v>262</v>
      </c>
    </row>
    <row r="1236" spans="2:51" s="13" customFormat="1" ht="11.25">
      <c r="B1236" s="158"/>
      <c r="D1236" s="151" t="s">
        <v>270</v>
      </c>
      <c r="E1236" s="159" t="s">
        <v>1</v>
      </c>
      <c r="F1236" s="160" t="s">
        <v>273</v>
      </c>
      <c r="H1236" s="161">
        <v>1</v>
      </c>
      <c r="I1236" s="162"/>
      <c r="L1236" s="158"/>
      <c r="M1236" s="163"/>
      <c r="T1236" s="164"/>
      <c r="AT1236" s="159" t="s">
        <v>270</v>
      </c>
      <c r="AU1236" s="159" t="s">
        <v>87</v>
      </c>
      <c r="AV1236" s="13" t="s">
        <v>268</v>
      </c>
      <c r="AW1236" s="13" t="s">
        <v>32</v>
      </c>
      <c r="AX1236" s="13" t="s">
        <v>85</v>
      </c>
      <c r="AY1236" s="159" t="s">
        <v>262</v>
      </c>
    </row>
    <row r="1237" spans="2:65" s="1" customFormat="1" ht="37.9" customHeight="1">
      <c r="B1237" s="32"/>
      <c r="C1237" s="138" t="s">
        <v>1357</v>
      </c>
      <c r="D1237" s="138" t="s">
        <v>264</v>
      </c>
      <c r="E1237" s="139" t="s">
        <v>1358</v>
      </c>
      <c r="F1237" s="140" t="s">
        <v>1359</v>
      </c>
      <c r="G1237" s="141" t="s">
        <v>684</v>
      </c>
      <c r="H1237" s="142">
        <v>19</v>
      </c>
      <c r="I1237" s="143"/>
      <c r="J1237" s="142">
        <f>ROUND(I1237*H1237,2)</f>
        <v>0</v>
      </c>
      <c r="K1237" s="140" t="s">
        <v>267</v>
      </c>
      <c r="L1237" s="32"/>
      <c r="M1237" s="144" t="s">
        <v>1</v>
      </c>
      <c r="N1237" s="145" t="s">
        <v>42</v>
      </c>
      <c r="P1237" s="146">
        <f>O1237*H1237</f>
        <v>0</v>
      </c>
      <c r="Q1237" s="146">
        <v>3E-05</v>
      </c>
      <c r="R1237" s="146">
        <f>Q1237*H1237</f>
        <v>0.00057</v>
      </c>
      <c r="S1237" s="146">
        <v>0</v>
      </c>
      <c r="T1237" s="147">
        <f>S1237*H1237</f>
        <v>0</v>
      </c>
      <c r="AR1237" s="148" t="s">
        <v>369</v>
      </c>
      <c r="AT1237" s="148" t="s">
        <v>264</v>
      </c>
      <c r="AU1237" s="148" t="s">
        <v>87</v>
      </c>
      <c r="AY1237" s="17" t="s">
        <v>262</v>
      </c>
      <c r="BE1237" s="149">
        <f>IF(N1237="základní",J1237,0)</f>
        <v>0</v>
      </c>
      <c r="BF1237" s="149">
        <f>IF(N1237="snížená",J1237,0)</f>
        <v>0</v>
      </c>
      <c r="BG1237" s="149">
        <f>IF(N1237="zákl. přenesená",J1237,0)</f>
        <v>0</v>
      </c>
      <c r="BH1237" s="149">
        <f>IF(N1237="sníž. přenesená",J1237,0)</f>
        <v>0</v>
      </c>
      <c r="BI1237" s="149">
        <f>IF(N1237="nulová",J1237,0)</f>
        <v>0</v>
      </c>
      <c r="BJ1237" s="17" t="s">
        <v>85</v>
      </c>
      <c r="BK1237" s="149">
        <f>ROUND(I1237*H1237,2)</f>
        <v>0</v>
      </c>
      <c r="BL1237" s="17" t="s">
        <v>369</v>
      </c>
      <c r="BM1237" s="148" t="s">
        <v>1360</v>
      </c>
    </row>
    <row r="1238" spans="2:65" s="1" customFormat="1" ht="24.2" customHeight="1">
      <c r="B1238" s="32"/>
      <c r="C1238" s="178" t="s">
        <v>1361</v>
      </c>
      <c r="D1238" s="178" t="s">
        <v>300</v>
      </c>
      <c r="E1238" s="179" t="s">
        <v>1362</v>
      </c>
      <c r="F1238" s="180" t="s">
        <v>1363</v>
      </c>
      <c r="G1238" s="181" t="s">
        <v>684</v>
      </c>
      <c r="H1238" s="182">
        <v>19</v>
      </c>
      <c r="I1238" s="183"/>
      <c r="J1238" s="182">
        <f>ROUND(I1238*H1238,2)</f>
        <v>0</v>
      </c>
      <c r="K1238" s="180" t="s">
        <v>267</v>
      </c>
      <c r="L1238" s="184"/>
      <c r="M1238" s="185" t="s">
        <v>1</v>
      </c>
      <c r="N1238" s="186" t="s">
        <v>42</v>
      </c>
      <c r="P1238" s="146">
        <f>O1238*H1238</f>
        <v>0</v>
      </c>
      <c r="Q1238" s="146">
        <v>0.0014</v>
      </c>
      <c r="R1238" s="146">
        <f>Q1238*H1238</f>
        <v>0.0266</v>
      </c>
      <c r="S1238" s="146">
        <v>0</v>
      </c>
      <c r="T1238" s="147">
        <f>S1238*H1238</f>
        <v>0</v>
      </c>
      <c r="AR1238" s="148" t="s">
        <v>459</v>
      </c>
      <c r="AT1238" s="148" t="s">
        <v>300</v>
      </c>
      <c r="AU1238" s="148" t="s">
        <v>87</v>
      </c>
      <c r="AY1238" s="17" t="s">
        <v>262</v>
      </c>
      <c r="BE1238" s="149">
        <f>IF(N1238="základní",J1238,0)</f>
        <v>0</v>
      </c>
      <c r="BF1238" s="149">
        <f>IF(N1238="snížená",J1238,0)</f>
        <v>0</v>
      </c>
      <c r="BG1238" s="149">
        <f>IF(N1238="zákl. přenesená",J1238,0)</f>
        <v>0</v>
      </c>
      <c r="BH1238" s="149">
        <f>IF(N1238="sníž. přenesená",J1238,0)</f>
        <v>0</v>
      </c>
      <c r="BI1238" s="149">
        <f>IF(N1238="nulová",J1238,0)</f>
        <v>0</v>
      </c>
      <c r="BJ1238" s="17" t="s">
        <v>85</v>
      </c>
      <c r="BK1238" s="149">
        <f>ROUND(I1238*H1238,2)</f>
        <v>0</v>
      </c>
      <c r="BL1238" s="17" t="s">
        <v>369</v>
      </c>
      <c r="BM1238" s="148" t="s">
        <v>1364</v>
      </c>
    </row>
    <row r="1239" spans="2:51" s="12" customFormat="1" ht="11.25">
      <c r="B1239" s="150"/>
      <c r="D1239" s="151" t="s">
        <v>270</v>
      </c>
      <c r="E1239" s="152" t="s">
        <v>1</v>
      </c>
      <c r="F1239" s="153" t="s">
        <v>1365</v>
      </c>
      <c r="H1239" s="154">
        <v>4</v>
      </c>
      <c r="I1239" s="155"/>
      <c r="L1239" s="150"/>
      <c r="M1239" s="156"/>
      <c r="T1239" s="157"/>
      <c r="AT1239" s="152" t="s">
        <v>270</v>
      </c>
      <c r="AU1239" s="152" t="s">
        <v>87</v>
      </c>
      <c r="AV1239" s="12" t="s">
        <v>87</v>
      </c>
      <c r="AW1239" s="12" t="s">
        <v>32</v>
      </c>
      <c r="AX1239" s="12" t="s">
        <v>77</v>
      </c>
      <c r="AY1239" s="152" t="s">
        <v>262</v>
      </c>
    </row>
    <row r="1240" spans="2:51" s="12" customFormat="1" ht="11.25">
      <c r="B1240" s="150"/>
      <c r="D1240" s="151" t="s">
        <v>270</v>
      </c>
      <c r="E1240" s="152" t="s">
        <v>1</v>
      </c>
      <c r="F1240" s="153" t="s">
        <v>1366</v>
      </c>
      <c r="H1240" s="154">
        <v>15</v>
      </c>
      <c r="I1240" s="155"/>
      <c r="L1240" s="150"/>
      <c r="M1240" s="156"/>
      <c r="T1240" s="157"/>
      <c r="AT1240" s="152" t="s">
        <v>270</v>
      </c>
      <c r="AU1240" s="152" t="s">
        <v>87</v>
      </c>
      <c r="AV1240" s="12" t="s">
        <v>87</v>
      </c>
      <c r="AW1240" s="12" t="s">
        <v>32</v>
      </c>
      <c r="AX1240" s="12" t="s">
        <v>77</v>
      </c>
      <c r="AY1240" s="152" t="s">
        <v>262</v>
      </c>
    </row>
    <row r="1241" spans="2:51" s="13" customFormat="1" ht="11.25">
      <c r="B1241" s="158"/>
      <c r="D1241" s="151" t="s">
        <v>270</v>
      </c>
      <c r="E1241" s="159" t="s">
        <v>1</v>
      </c>
      <c r="F1241" s="160" t="s">
        <v>273</v>
      </c>
      <c r="H1241" s="161">
        <v>19</v>
      </c>
      <c r="I1241" s="162"/>
      <c r="L1241" s="158"/>
      <c r="M1241" s="163"/>
      <c r="T1241" s="164"/>
      <c r="AT1241" s="159" t="s">
        <v>270</v>
      </c>
      <c r="AU1241" s="159" t="s">
        <v>87</v>
      </c>
      <c r="AV1241" s="13" t="s">
        <v>268</v>
      </c>
      <c r="AW1241" s="13" t="s">
        <v>32</v>
      </c>
      <c r="AX1241" s="13" t="s">
        <v>85</v>
      </c>
      <c r="AY1241" s="159" t="s">
        <v>262</v>
      </c>
    </row>
    <row r="1242" spans="2:65" s="1" customFormat="1" ht="37.9" customHeight="1">
      <c r="B1242" s="32"/>
      <c r="C1242" s="138" t="s">
        <v>1367</v>
      </c>
      <c r="D1242" s="138" t="s">
        <v>264</v>
      </c>
      <c r="E1242" s="139" t="s">
        <v>1368</v>
      </c>
      <c r="F1242" s="140" t="s">
        <v>1369</v>
      </c>
      <c r="G1242" s="141" t="s">
        <v>684</v>
      </c>
      <c r="H1242" s="142">
        <v>1</v>
      </c>
      <c r="I1242" s="143"/>
      <c r="J1242" s="142">
        <f>ROUND(I1242*H1242,2)</f>
        <v>0</v>
      </c>
      <c r="K1242" s="140" t="s">
        <v>267</v>
      </c>
      <c r="L1242" s="32"/>
      <c r="M1242" s="144" t="s">
        <v>1</v>
      </c>
      <c r="N1242" s="145" t="s">
        <v>42</v>
      </c>
      <c r="P1242" s="146">
        <f>O1242*H1242</f>
        <v>0</v>
      </c>
      <c r="Q1242" s="146">
        <v>3E-05</v>
      </c>
      <c r="R1242" s="146">
        <f>Q1242*H1242</f>
        <v>3E-05</v>
      </c>
      <c r="S1242" s="146">
        <v>0</v>
      </c>
      <c r="T1242" s="147">
        <f>S1242*H1242</f>
        <v>0</v>
      </c>
      <c r="AR1242" s="148" t="s">
        <v>369</v>
      </c>
      <c r="AT1242" s="148" t="s">
        <v>264</v>
      </c>
      <c r="AU1242" s="148" t="s">
        <v>87</v>
      </c>
      <c r="AY1242" s="17" t="s">
        <v>262</v>
      </c>
      <c r="BE1242" s="149">
        <f>IF(N1242="základní",J1242,0)</f>
        <v>0</v>
      </c>
      <c r="BF1242" s="149">
        <f>IF(N1242="snížená",J1242,0)</f>
        <v>0</v>
      </c>
      <c r="BG1242" s="149">
        <f>IF(N1242="zákl. přenesená",J1242,0)</f>
        <v>0</v>
      </c>
      <c r="BH1242" s="149">
        <f>IF(N1242="sníž. přenesená",J1242,0)</f>
        <v>0</v>
      </c>
      <c r="BI1242" s="149">
        <f>IF(N1242="nulová",J1242,0)</f>
        <v>0</v>
      </c>
      <c r="BJ1242" s="17" t="s">
        <v>85</v>
      </c>
      <c r="BK1242" s="149">
        <f>ROUND(I1242*H1242,2)</f>
        <v>0</v>
      </c>
      <c r="BL1242" s="17" t="s">
        <v>369</v>
      </c>
      <c r="BM1242" s="148" t="s">
        <v>1370</v>
      </c>
    </row>
    <row r="1243" spans="2:65" s="1" customFormat="1" ht="24.2" customHeight="1">
      <c r="B1243" s="32"/>
      <c r="C1243" s="178" t="s">
        <v>1371</v>
      </c>
      <c r="D1243" s="178" t="s">
        <v>300</v>
      </c>
      <c r="E1243" s="179" t="s">
        <v>1372</v>
      </c>
      <c r="F1243" s="180" t="s">
        <v>1373</v>
      </c>
      <c r="G1243" s="181" t="s">
        <v>684</v>
      </c>
      <c r="H1243" s="182">
        <v>1</v>
      </c>
      <c r="I1243" s="183"/>
      <c r="J1243" s="182">
        <f>ROUND(I1243*H1243,2)</f>
        <v>0</v>
      </c>
      <c r="K1243" s="180" t="s">
        <v>267</v>
      </c>
      <c r="L1243" s="184"/>
      <c r="M1243" s="185" t="s">
        <v>1</v>
      </c>
      <c r="N1243" s="186" t="s">
        <v>42</v>
      </c>
      <c r="P1243" s="146">
        <f>O1243*H1243</f>
        <v>0</v>
      </c>
      <c r="Q1243" s="146">
        <v>0.0022</v>
      </c>
      <c r="R1243" s="146">
        <f>Q1243*H1243</f>
        <v>0.0022</v>
      </c>
      <c r="S1243" s="146">
        <v>0</v>
      </c>
      <c r="T1243" s="147">
        <f>S1243*H1243</f>
        <v>0</v>
      </c>
      <c r="AR1243" s="148" t="s">
        <v>459</v>
      </c>
      <c r="AT1243" s="148" t="s">
        <v>300</v>
      </c>
      <c r="AU1243" s="148" t="s">
        <v>87</v>
      </c>
      <c r="AY1243" s="17" t="s">
        <v>262</v>
      </c>
      <c r="BE1243" s="149">
        <f>IF(N1243="základní",J1243,0)</f>
        <v>0</v>
      </c>
      <c r="BF1243" s="149">
        <f>IF(N1243="snížená",J1243,0)</f>
        <v>0</v>
      </c>
      <c r="BG1243" s="149">
        <f>IF(N1243="zákl. přenesená",J1243,0)</f>
        <v>0</v>
      </c>
      <c r="BH1243" s="149">
        <f>IF(N1243="sníž. přenesená",J1243,0)</f>
        <v>0</v>
      </c>
      <c r="BI1243" s="149">
        <f>IF(N1243="nulová",J1243,0)</f>
        <v>0</v>
      </c>
      <c r="BJ1243" s="17" t="s">
        <v>85</v>
      </c>
      <c r="BK1243" s="149">
        <f>ROUND(I1243*H1243,2)</f>
        <v>0</v>
      </c>
      <c r="BL1243" s="17" t="s">
        <v>369</v>
      </c>
      <c r="BM1243" s="148" t="s">
        <v>1374</v>
      </c>
    </row>
    <row r="1244" spans="2:51" s="12" customFormat="1" ht="11.25">
      <c r="B1244" s="150"/>
      <c r="D1244" s="151" t="s">
        <v>270</v>
      </c>
      <c r="E1244" s="152" t="s">
        <v>1</v>
      </c>
      <c r="F1244" s="153" t="s">
        <v>1375</v>
      </c>
      <c r="H1244" s="154">
        <v>1</v>
      </c>
      <c r="I1244" s="155"/>
      <c r="L1244" s="150"/>
      <c r="M1244" s="156"/>
      <c r="T1244" s="157"/>
      <c r="AT1244" s="152" t="s">
        <v>270</v>
      </c>
      <c r="AU1244" s="152" t="s">
        <v>87</v>
      </c>
      <c r="AV1244" s="12" t="s">
        <v>87</v>
      </c>
      <c r="AW1244" s="12" t="s">
        <v>32</v>
      </c>
      <c r="AX1244" s="12" t="s">
        <v>77</v>
      </c>
      <c r="AY1244" s="152" t="s">
        <v>262</v>
      </c>
    </row>
    <row r="1245" spans="2:51" s="13" customFormat="1" ht="11.25">
      <c r="B1245" s="158"/>
      <c r="D1245" s="151" t="s">
        <v>270</v>
      </c>
      <c r="E1245" s="159" t="s">
        <v>1</v>
      </c>
      <c r="F1245" s="160" t="s">
        <v>273</v>
      </c>
      <c r="H1245" s="161">
        <v>1</v>
      </c>
      <c r="I1245" s="162"/>
      <c r="L1245" s="158"/>
      <c r="M1245" s="163"/>
      <c r="T1245" s="164"/>
      <c r="AT1245" s="159" t="s">
        <v>270</v>
      </c>
      <c r="AU1245" s="159" t="s">
        <v>87</v>
      </c>
      <c r="AV1245" s="13" t="s">
        <v>268</v>
      </c>
      <c r="AW1245" s="13" t="s">
        <v>32</v>
      </c>
      <c r="AX1245" s="13" t="s">
        <v>85</v>
      </c>
      <c r="AY1245" s="159" t="s">
        <v>262</v>
      </c>
    </row>
    <row r="1246" spans="2:65" s="1" customFormat="1" ht="37.9" customHeight="1">
      <c r="B1246" s="32"/>
      <c r="C1246" s="138" t="s">
        <v>1376</v>
      </c>
      <c r="D1246" s="138" t="s">
        <v>264</v>
      </c>
      <c r="E1246" s="139" t="s">
        <v>1377</v>
      </c>
      <c r="F1246" s="140" t="s">
        <v>1378</v>
      </c>
      <c r="G1246" s="141" t="s">
        <v>684</v>
      </c>
      <c r="H1246" s="142">
        <v>3</v>
      </c>
      <c r="I1246" s="143"/>
      <c r="J1246" s="142">
        <f>ROUND(I1246*H1246,2)</f>
        <v>0</v>
      </c>
      <c r="K1246" s="140" t="s">
        <v>267</v>
      </c>
      <c r="L1246" s="32"/>
      <c r="M1246" s="144" t="s">
        <v>1</v>
      </c>
      <c r="N1246" s="145" t="s">
        <v>42</v>
      </c>
      <c r="P1246" s="146">
        <f>O1246*H1246</f>
        <v>0</v>
      </c>
      <c r="Q1246" s="146">
        <v>3E-05</v>
      </c>
      <c r="R1246" s="146">
        <f>Q1246*H1246</f>
        <v>9E-05</v>
      </c>
      <c r="S1246" s="146">
        <v>0</v>
      </c>
      <c r="T1246" s="147">
        <f>S1246*H1246</f>
        <v>0</v>
      </c>
      <c r="AR1246" s="148" t="s">
        <v>369</v>
      </c>
      <c r="AT1246" s="148" t="s">
        <v>264</v>
      </c>
      <c r="AU1246" s="148" t="s">
        <v>87</v>
      </c>
      <c r="AY1246" s="17" t="s">
        <v>262</v>
      </c>
      <c r="BE1246" s="149">
        <f>IF(N1246="základní",J1246,0)</f>
        <v>0</v>
      </c>
      <c r="BF1246" s="149">
        <f>IF(N1246="snížená",J1246,0)</f>
        <v>0</v>
      </c>
      <c r="BG1246" s="149">
        <f>IF(N1246="zákl. přenesená",J1246,0)</f>
        <v>0</v>
      </c>
      <c r="BH1246" s="149">
        <f>IF(N1246="sníž. přenesená",J1246,0)</f>
        <v>0</v>
      </c>
      <c r="BI1246" s="149">
        <f>IF(N1246="nulová",J1246,0)</f>
        <v>0</v>
      </c>
      <c r="BJ1246" s="17" t="s">
        <v>85</v>
      </c>
      <c r="BK1246" s="149">
        <f>ROUND(I1246*H1246,2)</f>
        <v>0</v>
      </c>
      <c r="BL1246" s="17" t="s">
        <v>369</v>
      </c>
      <c r="BM1246" s="148" t="s">
        <v>1379</v>
      </c>
    </row>
    <row r="1247" spans="2:65" s="1" customFormat="1" ht="24.2" customHeight="1">
      <c r="B1247" s="32"/>
      <c r="C1247" s="178" t="s">
        <v>1380</v>
      </c>
      <c r="D1247" s="178" t="s">
        <v>300</v>
      </c>
      <c r="E1247" s="179" t="s">
        <v>1353</v>
      </c>
      <c r="F1247" s="180" t="s">
        <v>1354</v>
      </c>
      <c r="G1247" s="181" t="s">
        <v>684</v>
      </c>
      <c r="H1247" s="182">
        <v>3</v>
      </c>
      <c r="I1247" s="183"/>
      <c r="J1247" s="182">
        <f>ROUND(I1247*H1247,2)</f>
        <v>0</v>
      </c>
      <c r="K1247" s="180" t="s">
        <v>267</v>
      </c>
      <c r="L1247" s="184"/>
      <c r="M1247" s="185" t="s">
        <v>1</v>
      </c>
      <c r="N1247" s="186" t="s">
        <v>42</v>
      </c>
      <c r="P1247" s="146">
        <f>O1247*H1247</f>
        <v>0</v>
      </c>
      <c r="Q1247" s="146">
        <v>0.0042</v>
      </c>
      <c r="R1247" s="146">
        <f>Q1247*H1247</f>
        <v>0.0126</v>
      </c>
      <c r="S1247" s="146">
        <v>0</v>
      </c>
      <c r="T1247" s="147">
        <f>S1247*H1247</f>
        <v>0</v>
      </c>
      <c r="AR1247" s="148" t="s">
        <v>459</v>
      </c>
      <c r="AT1247" s="148" t="s">
        <v>300</v>
      </c>
      <c r="AU1247" s="148" t="s">
        <v>87</v>
      </c>
      <c r="AY1247" s="17" t="s">
        <v>262</v>
      </c>
      <c r="BE1247" s="149">
        <f>IF(N1247="základní",J1247,0)</f>
        <v>0</v>
      </c>
      <c r="BF1247" s="149">
        <f>IF(N1247="snížená",J1247,0)</f>
        <v>0</v>
      </c>
      <c r="BG1247" s="149">
        <f>IF(N1247="zákl. přenesená",J1247,0)</f>
        <v>0</v>
      </c>
      <c r="BH1247" s="149">
        <f>IF(N1247="sníž. přenesená",J1247,0)</f>
        <v>0</v>
      </c>
      <c r="BI1247" s="149">
        <f>IF(N1247="nulová",J1247,0)</f>
        <v>0</v>
      </c>
      <c r="BJ1247" s="17" t="s">
        <v>85</v>
      </c>
      <c r="BK1247" s="149">
        <f>ROUND(I1247*H1247,2)</f>
        <v>0</v>
      </c>
      <c r="BL1247" s="17" t="s">
        <v>369</v>
      </c>
      <c r="BM1247" s="148" t="s">
        <v>1381</v>
      </c>
    </row>
    <row r="1248" spans="2:51" s="12" customFormat="1" ht="11.25">
      <c r="B1248" s="150"/>
      <c r="D1248" s="151" t="s">
        <v>270</v>
      </c>
      <c r="E1248" s="152" t="s">
        <v>1</v>
      </c>
      <c r="F1248" s="153" t="s">
        <v>1382</v>
      </c>
      <c r="H1248" s="154">
        <v>1</v>
      </c>
      <c r="I1248" s="155"/>
      <c r="L1248" s="150"/>
      <c r="M1248" s="156"/>
      <c r="T1248" s="157"/>
      <c r="AT1248" s="152" t="s">
        <v>270</v>
      </c>
      <c r="AU1248" s="152" t="s">
        <v>87</v>
      </c>
      <c r="AV1248" s="12" t="s">
        <v>87</v>
      </c>
      <c r="AW1248" s="12" t="s">
        <v>32</v>
      </c>
      <c r="AX1248" s="12" t="s">
        <v>77</v>
      </c>
      <c r="AY1248" s="152" t="s">
        <v>262</v>
      </c>
    </row>
    <row r="1249" spans="2:51" s="12" customFormat="1" ht="11.25">
      <c r="B1249" s="150"/>
      <c r="D1249" s="151" t="s">
        <v>270</v>
      </c>
      <c r="E1249" s="152" t="s">
        <v>1</v>
      </c>
      <c r="F1249" s="153" t="s">
        <v>1383</v>
      </c>
      <c r="H1249" s="154">
        <v>2</v>
      </c>
      <c r="I1249" s="155"/>
      <c r="L1249" s="150"/>
      <c r="M1249" s="156"/>
      <c r="T1249" s="157"/>
      <c r="AT1249" s="152" t="s">
        <v>270</v>
      </c>
      <c r="AU1249" s="152" t="s">
        <v>87</v>
      </c>
      <c r="AV1249" s="12" t="s">
        <v>87</v>
      </c>
      <c r="AW1249" s="12" t="s">
        <v>32</v>
      </c>
      <c r="AX1249" s="12" t="s">
        <v>77</v>
      </c>
      <c r="AY1249" s="152" t="s">
        <v>262</v>
      </c>
    </row>
    <row r="1250" spans="2:51" s="13" customFormat="1" ht="11.25">
      <c r="B1250" s="158"/>
      <c r="D1250" s="151" t="s">
        <v>270</v>
      </c>
      <c r="E1250" s="159" t="s">
        <v>1</v>
      </c>
      <c r="F1250" s="160" t="s">
        <v>273</v>
      </c>
      <c r="H1250" s="161">
        <v>3</v>
      </c>
      <c r="I1250" s="162"/>
      <c r="L1250" s="158"/>
      <c r="M1250" s="163"/>
      <c r="T1250" s="164"/>
      <c r="AT1250" s="159" t="s">
        <v>270</v>
      </c>
      <c r="AU1250" s="159" t="s">
        <v>87</v>
      </c>
      <c r="AV1250" s="13" t="s">
        <v>268</v>
      </c>
      <c r="AW1250" s="13" t="s">
        <v>32</v>
      </c>
      <c r="AX1250" s="13" t="s">
        <v>85</v>
      </c>
      <c r="AY1250" s="159" t="s">
        <v>262</v>
      </c>
    </row>
    <row r="1251" spans="2:65" s="1" customFormat="1" ht="33" customHeight="1">
      <c r="B1251" s="32"/>
      <c r="C1251" s="138" t="s">
        <v>1384</v>
      </c>
      <c r="D1251" s="138" t="s">
        <v>264</v>
      </c>
      <c r="E1251" s="139" t="s">
        <v>1385</v>
      </c>
      <c r="F1251" s="140" t="s">
        <v>1386</v>
      </c>
      <c r="G1251" s="141" t="s">
        <v>684</v>
      </c>
      <c r="H1251" s="142">
        <v>9</v>
      </c>
      <c r="I1251" s="143"/>
      <c r="J1251" s="142">
        <f>ROUND(I1251*H1251,2)</f>
        <v>0</v>
      </c>
      <c r="K1251" s="140" t="s">
        <v>267</v>
      </c>
      <c r="L1251" s="32"/>
      <c r="M1251" s="144" t="s">
        <v>1</v>
      </c>
      <c r="N1251" s="145" t="s">
        <v>42</v>
      </c>
      <c r="P1251" s="146">
        <f>O1251*H1251</f>
        <v>0</v>
      </c>
      <c r="Q1251" s="146">
        <v>1.4E-05</v>
      </c>
      <c r="R1251" s="146">
        <f>Q1251*H1251</f>
        <v>0.000126</v>
      </c>
      <c r="S1251" s="146">
        <v>0</v>
      </c>
      <c r="T1251" s="147">
        <f>S1251*H1251</f>
        <v>0</v>
      </c>
      <c r="AR1251" s="148" t="s">
        <v>369</v>
      </c>
      <c r="AT1251" s="148" t="s">
        <v>264</v>
      </c>
      <c r="AU1251" s="148" t="s">
        <v>87</v>
      </c>
      <c r="AY1251" s="17" t="s">
        <v>262</v>
      </c>
      <c r="BE1251" s="149">
        <f>IF(N1251="základní",J1251,0)</f>
        <v>0</v>
      </c>
      <c r="BF1251" s="149">
        <f>IF(N1251="snížená",J1251,0)</f>
        <v>0</v>
      </c>
      <c r="BG1251" s="149">
        <f>IF(N1251="zákl. přenesená",J1251,0)</f>
        <v>0</v>
      </c>
      <c r="BH1251" s="149">
        <f>IF(N1251="sníž. přenesená",J1251,0)</f>
        <v>0</v>
      </c>
      <c r="BI1251" s="149">
        <f>IF(N1251="nulová",J1251,0)</f>
        <v>0</v>
      </c>
      <c r="BJ1251" s="17" t="s">
        <v>85</v>
      </c>
      <c r="BK1251" s="149">
        <f>ROUND(I1251*H1251,2)</f>
        <v>0</v>
      </c>
      <c r="BL1251" s="17" t="s">
        <v>369</v>
      </c>
      <c r="BM1251" s="148" t="s">
        <v>1387</v>
      </c>
    </row>
    <row r="1252" spans="2:51" s="12" customFormat="1" ht="11.25">
      <c r="B1252" s="150"/>
      <c r="D1252" s="151" t="s">
        <v>270</v>
      </c>
      <c r="E1252" s="152" t="s">
        <v>1</v>
      </c>
      <c r="F1252" s="153" t="s">
        <v>1388</v>
      </c>
      <c r="H1252" s="154">
        <v>2</v>
      </c>
      <c r="I1252" s="155"/>
      <c r="L1252" s="150"/>
      <c r="M1252" s="156"/>
      <c r="T1252" s="157"/>
      <c r="AT1252" s="152" t="s">
        <v>270</v>
      </c>
      <c r="AU1252" s="152" t="s">
        <v>87</v>
      </c>
      <c r="AV1252" s="12" t="s">
        <v>87</v>
      </c>
      <c r="AW1252" s="12" t="s">
        <v>32</v>
      </c>
      <c r="AX1252" s="12" t="s">
        <v>77</v>
      </c>
      <c r="AY1252" s="152" t="s">
        <v>262</v>
      </c>
    </row>
    <row r="1253" spans="2:51" s="12" customFormat="1" ht="11.25">
      <c r="B1253" s="150"/>
      <c r="D1253" s="151" t="s">
        <v>270</v>
      </c>
      <c r="E1253" s="152" t="s">
        <v>1</v>
      </c>
      <c r="F1253" s="153" t="s">
        <v>1389</v>
      </c>
      <c r="H1253" s="154">
        <v>3</v>
      </c>
      <c r="I1253" s="155"/>
      <c r="L1253" s="150"/>
      <c r="M1253" s="156"/>
      <c r="T1253" s="157"/>
      <c r="AT1253" s="152" t="s">
        <v>270</v>
      </c>
      <c r="AU1253" s="152" t="s">
        <v>87</v>
      </c>
      <c r="AV1253" s="12" t="s">
        <v>87</v>
      </c>
      <c r="AW1253" s="12" t="s">
        <v>32</v>
      </c>
      <c r="AX1253" s="12" t="s">
        <v>77</v>
      </c>
      <c r="AY1253" s="152" t="s">
        <v>262</v>
      </c>
    </row>
    <row r="1254" spans="2:51" s="12" customFormat="1" ht="11.25">
      <c r="B1254" s="150"/>
      <c r="D1254" s="151" t="s">
        <v>270</v>
      </c>
      <c r="E1254" s="152" t="s">
        <v>1</v>
      </c>
      <c r="F1254" s="153" t="s">
        <v>1390</v>
      </c>
      <c r="H1254" s="154">
        <v>1</v>
      </c>
      <c r="I1254" s="155"/>
      <c r="L1254" s="150"/>
      <c r="M1254" s="156"/>
      <c r="T1254" s="157"/>
      <c r="AT1254" s="152" t="s">
        <v>270</v>
      </c>
      <c r="AU1254" s="152" t="s">
        <v>87</v>
      </c>
      <c r="AV1254" s="12" t="s">
        <v>87</v>
      </c>
      <c r="AW1254" s="12" t="s">
        <v>32</v>
      </c>
      <c r="AX1254" s="12" t="s">
        <v>77</v>
      </c>
      <c r="AY1254" s="152" t="s">
        <v>262</v>
      </c>
    </row>
    <row r="1255" spans="2:51" s="12" customFormat="1" ht="11.25">
      <c r="B1255" s="150"/>
      <c r="D1255" s="151" t="s">
        <v>270</v>
      </c>
      <c r="E1255" s="152" t="s">
        <v>1</v>
      </c>
      <c r="F1255" s="153" t="s">
        <v>1391</v>
      </c>
      <c r="H1255" s="154">
        <v>3</v>
      </c>
      <c r="I1255" s="155"/>
      <c r="L1255" s="150"/>
      <c r="M1255" s="156"/>
      <c r="T1255" s="157"/>
      <c r="AT1255" s="152" t="s">
        <v>270</v>
      </c>
      <c r="AU1255" s="152" t="s">
        <v>87</v>
      </c>
      <c r="AV1255" s="12" t="s">
        <v>87</v>
      </c>
      <c r="AW1255" s="12" t="s">
        <v>32</v>
      </c>
      <c r="AX1255" s="12" t="s">
        <v>77</v>
      </c>
      <c r="AY1255" s="152" t="s">
        <v>262</v>
      </c>
    </row>
    <row r="1256" spans="2:51" s="13" customFormat="1" ht="11.25">
      <c r="B1256" s="158"/>
      <c r="D1256" s="151" t="s">
        <v>270</v>
      </c>
      <c r="E1256" s="159" t="s">
        <v>1</v>
      </c>
      <c r="F1256" s="160" t="s">
        <v>273</v>
      </c>
      <c r="H1256" s="161">
        <v>9</v>
      </c>
      <c r="I1256" s="162"/>
      <c r="L1256" s="158"/>
      <c r="M1256" s="163"/>
      <c r="T1256" s="164"/>
      <c r="AT1256" s="159" t="s">
        <v>270</v>
      </c>
      <c r="AU1256" s="159" t="s">
        <v>87</v>
      </c>
      <c r="AV1256" s="13" t="s">
        <v>268</v>
      </c>
      <c r="AW1256" s="13" t="s">
        <v>32</v>
      </c>
      <c r="AX1256" s="13" t="s">
        <v>85</v>
      </c>
      <c r="AY1256" s="159" t="s">
        <v>262</v>
      </c>
    </row>
    <row r="1257" spans="2:65" s="1" customFormat="1" ht="24.2" customHeight="1">
      <c r="B1257" s="32"/>
      <c r="C1257" s="178" t="s">
        <v>1392</v>
      </c>
      <c r="D1257" s="178" t="s">
        <v>300</v>
      </c>
      <c r="E1257" s="179" t="s">
        <v>1393</v>
      </c>
      <c r="F1257" s="180" t="s">
        <v>1394</v>
      </c>
      <c r="G1257" s="181" t="s">
        <v>684</v>
      </c>
      <c r="H1257" s="182">
        <v>9</v>
      </c>
      <c r="I1257" s="183"/>
      <c r="J1257" s="182">
        <f>ROUND(I1257*H1257,2)</f>
        <v>0</v>
      </c>
      <c r="K1257" s="180" t="s">
        <v>267</v>
      </c>
      <c r="L1257" s="184"/>
      <c r="M1257" s="185" t="s">
        <v>1</v>
      </c>
      <c r="N1257" s="186" t="s">
        <v>42</v>
      </c>
      <c r="P1257" s="146">
        <f>O1257*H1257</f>
        <v>0</v>
      </c>
      <c r="Q1257" s="146">
        <v>0.0025</v>
      </c>
      <c r="R1257" s="146">
        <f>Q1257*H1257</f>
        <v>0.0225</v>
      </c>
      <c r="S1257" s="146">
        <v>0</v>
      </c>
      <c r="T1257" s="147">
        <f>S1257*H1257</f>
        <v>0</v>
      </c>
      <c r="AR1257" s="148" t="s">
        <v>459</v>
      </c>
      <c r="AT1257" s="148" t="s">
        <v>300</v>
      </c>
      <c r="AU1257" s="148" t="s">
        <v>87</v>
      </c>
      <c r="AY1257" s="17" t="s">
        <v>262</v>
      </c>
      <c r="BE1257" s="149">
        <f>IF(N1257="základní",J1257,0)</f>
        <v>0</v>
      </c>
      <c r="BF1257" s="149">
        <f>IF(N1257="snížená",J1257,0)</f>
        <v>0</v>
      </c>
      <c r="BG1257" s="149">
        <f>IF(N1257="zákl. přenesená",J1257,0)</f>
        <v>0</v>
      </c>
      <c r="BH1257" s="149">
        <f>IF(N1257="sníž. přenesená",J1257,0)</f>
        <v>0</v>
      </c>
      <c r="BI1257" s="149">
        <f>IF(N1257="nulová",J1257,0)</f>
        <v>0</v>
      </c>
      <c r="BJ1257" s="17" t="s">
        <v>85</v>
      </c>
      <c r="BK1257" s="149">
        <f>ROUND(I1257*H1257,2)</f>
        <v>0</v>
      </c>
      <c r="BL1257" s="17" t="s">
        <v>369</v>
      </c>
      <c r="BM1257" s="148" t="s">
        <v>1395</v>
      </c>
    </row>
    <row r="1258" spans="2:65" s="1" customFormat="1" ht="33" customHeight="1">
      <c r="B1258" s="32"/>
      <c r="C1258" s="138" t="s">
        <v>1396</v>
      </c>
      <c r="D1258" s="138" t="s">
        <v>264</v>
      </c>
      <c r="E1258" s="139" t="s">
        <v>1397</v>
      </c>
      <c r="F1258" s="140" t="s">
        <v>1398</v>
      </c>
      <c r="G1258" s="141" t="s">
        <v>684</v>
      </c>
      <c r="H1258" s="142">
        <v>3</v>
      </c>
      <c r="I1258" s="143"/>
      <c r="J1258" s="142">
        <f>ROUND(I1258*H1258,2)</f>
        <v>0</v>
      </c>
      <c r="K1258" s="140" t="s">
        <v>267</v>
      </c>
      <c r="L1258" s="32"/>
      <c r="M1258" s="144" t="s">
        <v>1</v>
      </c>
      <c r="N1258" s="145" t="s">
        <v>42</v>
      </c>
      <c r="P1258" s="146">
        <f>O1258*H1258</f>
        <v>0</v>
      </c>
      <c r="Q1258" s="146">
        <v>1.4E-05</v>
      </c>
      <c r="R1258" s="146">
        <f>Q1258*H1258</f>
        <v>4.2E-05</v>
      </c>
      <c r="S1258" s="146">
        <v>0</v>
      </c>
      <c r="T1258" s="147">
        <f>S1258*H1258</f>
        <v>0</v>
      </c>
      <c r="AR1258" s="148" t="s">
        <v>369</v>
      </c>
      <c r="AT1258" s="148" t="s">
        <v>264</v>
      </c>
      <c r="AU1258" s="148" t="s">
        <v>87</v>
      </c>
      <c r="AY1258" s="17" t="s">
        <v>262</v>
      </c>
      <c r="BE1258" s="149">
        <f>IF(N1258="základní",J1258,0)</f>
        <v>0</v>
      </c>
      <c r="BF1258" s="149">
        <f>IF(N1258="snížená",J1258,0)</f>
        <v>0</v>
      </c>
      <c r="BG1258" s="149">
        <f>IF(N1258="zákl. přenesená",J1258,0)</f>
        <v>0</v>
      </c>
      <c r="BH1258" s="149">
        <f>IF(N1258="sníž. přenesená",J1258,0)</f>
        <v>0</v>
      </c>
      <c r="BI1258" s="149">
        <f>IF(N1258="nulová",J1258,0)</f>
        <v>0</v>
      </c>
      <c r="BJ1258" s="17" t="s">
        <v>85</v>
      </c>
      <c r="BK1258" s="149">
        <f>ROUND(I1258*H1258,2)</f>
        <v>0</v>
      </c>
      <c r="BL1258" s="17" t="s">
        <v>369</v>
      </c>
      <c r="BM1258" s="148" t="s">
        <v>1399</v>
      </c>
    </row>
    <row r="1259" spans="2:51" s="12" customFormat="1" ht="11.25">
      <c r="B1259" s="150"/>
      <c r="D1259" s="151" t="s">
        <v>270</v>
      </c>
      <c r="E1259" s="152" t="s">
        <v>1</v>
      </c>
      <c r="F1259" s="153" t="s">
        <v>1400</v>
      </c>
      <c r="H1259" s="154">
        <v>1</v>
      </c>
      <c r="I1259" s="155"/>
      <c r="L1259" s="150"/>
      <c r="M1259" s="156"/>
      <c r="T1259" s="157"/>
      <c r="AT1259" s="152" t="s">
        <v>270</v>
      </c>
      <c r="AU1259" s="152" t="s">
        <v>87</v>
      </c>
      <c r="AV1259" s="12" t="s">
        <v>87</v>
      </c>
      <c r="AW1259" s="12" t="s">
        <v>32</v>
      </c>
      <c r="AX1259" s="12" t="s">
        <v>77</v>
      </c>
      <c r="AY1259" s="152" t="s">
        <v>262</v>
      </c>
    </row>
    <row r="1260" spans="2:51" s="12" customFormat="1" ht="11.25">
      <c r="B1260" s="150"/>
      <c r="D1260" s="151" t="s">
        <v>270</v>
      </c>
      <c r="E1260" s="152" t="s">
        <v>1</v>
      </c>
      <c r="F1260" s="153" t="s">
        <v>1401</v>
      </c>
      <c r="H1260" s="154">
        <v>2</v>
      </c>
      <c r="I1260" s="155"/>
      <c r="L1260" s="150"/>
      <c r="M1260" s="156"/>
      <c r="T1260" s="157"/>
      <c r="AT1260" s="152" t="s">
        <v>270</v>
      </c>
      <c r="AU1260" s="152" t="s">
        <v>87</v>
      </c>
      <c r="AV1260" s="12" t="s">
        <v>87</v>
      </c>
      <c r="AW1260" s="12" t="s">
        <v>32</v>
      </c>
      <c r="AX1260" s="12" t="s">
        <v>77</v>
      </c>
      <c r="AY1260" s="152" t="s">
        <v>262</v>
      </c>
    </row>
    <row r="1261" spans="2:51" s="13" customFormat="1" ht="11.25">
      <c r="B1261" s="158"/>
      <c r="D1261" s="151" t="s">
        <v>270</v>
      </c>
      <c r="E1261" s="159" t="s">
        <v>1</v>
      </c>
      <c r="F1261" s="160" t="s">
        <v>273</v>
      </c>
      <c r="H1261" s="161">
        <v>3</v>
      </c>
      <c r="I1261" s="162"/>
      <c r="L1261" s="158"/>
      <c r="M1261" s="163"/>
      <c r="T1261" s="164"/>
      <c r="AT1261" s="159" t="s">
        <v>270</v>
      </c>
      <c r="AU1261" s="159" t="s">
        <v>87</v>
      </c>
      <c r="AV1261" s="13" t="s">
        <v>268</v>
      </c>
      <c r="AW1261" s="13" t="s">
        <v>32</v>
      </c>
      <c r="AX1261" s="13" t="s">
        <v>85</v>
      </c>
      <c r="AY1261" s="159" t="s">
        <v>262</v>
      </c>
    </row>
    <row r="1262" spans="2:65" s="1" customFormat="1" ht="24.2" customHeight="1">
      <c r="B1262" s="32"/>
      <c r="C1262" s="178" t="s">
        <v>1402</v>
      </c>
      <c r="D1262" s="178" t="s">
        <v>300</v>
      </c>
      <c r="E1262" s="179" t="s">
        <v>1403</v>
      </c>
      <c r="F1262" s="180" t="s">
        <v>1404</v>
      </c>
      <c r="G1262" s="181" t="s">
        <v>684</v>
      </c>
      <c r="H1262" s="182">
        <v>3</v>
      </c>
      <c r="I1262" s="183"/>
      <c r="J1262" s="182">
        <f>ROUND(I1262*H1262,2)</f>
        <v>0</v>
      </c>
      <c r="K1262" s="180" t="s">
        <v>267</v>
      </c>
      <c r="L1262" s="184"/>
      <c r="M1262" s="185" t="s">
        <v>1</v>
      </c>
      <c r="N1262" s="186" t="s">
        <v>42</v>
      </c>
      <c r="P1262" s="146">
        <f>O1262*H1262</f>
        <v>0</v>
      </c>
      <c r="Q1262" s="146">
        <v>0.0025</v>
      </c>
      <c r="R1262" s="146">
        <f>Q1262*H1262</f>
        <v>0.0075</v>
      </c>
      <c r="S1262" s="146">
        <v>0</v>
      </c>
      <c r="T1262" s="147">
        <f>S1262*H1262</f>
        <v>0</v>
      </c>
      <c r="AR1262" s="148" t="s">
        <v>459</v>
      </c>
      <c r="AT1262" s="148" t="s">
        <v>300</v>
      </c>
      <c r="AU1262" s="148" t="s">
        <v>87</v>
      </c>
      <c r="AY1262" s="17" t="s">
        <v>262</v>
      </c>
      <c r="BE1262" s="149">
        <f>IF(N1262="základní",J1262,0)</f>
        <v>0</v>
      </c>
      <c r="BF1262" s="149">
        <f>IF(N1262="snížená",J1262,0)</f>
        <v>0</v>
      </c>
      <c r="BG1262" s="149">
        <f>IF(N1262="zákl. přenesená",J1262,0)</f>
        <v>0</v>
      </c>
      <c r="BH1262" s="149">
        <f>IF(N1262="sníž. přenesená",J1262,0)</f>
        <v>0</v>
      </c>
      <c r="BI1262" s="149">
        <f>IF(N1262="nulová",J1262,0)</f>
        <v>0</v>
      </c>
      <c r="BJ1262" s="17" t="s">
        <v>85</v>
      </c>
      <c r="BK1262" s="149">
        <f>ROUND(I1262*H1262,2)</f>
        <v>0</v>
      </c>
      <c r="BL1262" s="17" t="s">
        <v>369</v>
      </c>
      <c r="BM1262" s="148" t="s">
        <v>1405</v>
      </c>
    </row>
    <row r="1263" spans="2:65" s="1" customFormat="1" ht="33" customHeight="1">
      <c r="B1263" s="32"/>
      <c r="C1263" s="138" t="s">
        <v>1406</v>
      </c>
      <c r="D1263" s="138" t="s">
        <v>264</v>
      </c>
      <c r="E1263" s="139" t="s">
        <v>1407</v>
      </c>
      <c r="F1263" s="140" t="s">
        <v>1408</v>
      </c>
      <c r="G1263" s="141" t="s">
        <v>684</v>
      </c>
      <c r="H1263" s="142">
        <v>11</v>
      </c>
      <c r="I1263" s="143"/>
      <c r="J1263" s="142">
        <f>ROUND(I1263*H1263,2)</f>
        <v>0</v>
      </c>
      <c r="K1263" s="140" t="s">
        <v>267</v>
      </c>
      <c r="L1263" s="32"/>
      <c r="M1263" s="144" t="s">
        <v>1</v>
      </c>
      <c r="N1263" s="145" t="s">
        <v>42</v>
      </c>
      <c r="P1263" s="146">
        <f>O1263*H1263</f>
        <v>0</v>
      </c>
      <c r="Q1263" s="146">
        <v>8E-06</v>
      </c>
      <c r="R1263" s="146">
        <f>Q1263*H1263</f>
        <v>8.8E-05</v>
      </c>
      <c r="S1263" s="146">
        <v>0</v>
      </c>
      <c r="T1263" s="147">
        <f>S1263*H1263</f>
        <v>0</v>
      </c>
      <c r="AR1263" s="148" t="s">
        <v>369</v>
      </c>
      <c r="AT1263" s="148" t="s">
        <v>264</v>
      </c>
      <c r="AU1263" s="148" t="s">
        <v>87</v>
      </c>
      <c r="AY1263" s="17" t="s">
        <v>262</v>
      </c>
      <c r="BE1263" s="149">
        <f>IF(N1263="základní",J1263,0)</f>
        <v>0</v>
      </c>
      <c r="BF1263" s="149">
        <f>IF(N1263="snížená",J1263,0)</f>
        <v>0</v>
      </c>
      <c r="BG1263" s="149">
        <f>IF(N1263="zákl. přenesená",J1263,0)</f>
        <v>0</v>
      </c>
      <c r="BH1263" s="149">
        <f>IF(N1263="sníž. přenesená",J1263,0)</f>
        <v>0</v>
      </c>
      <c r="BI1263" s="149">
        <f>IF(N1263="nulová",J1263,0)</f>
        <v>0</v>
      </c>
      <c r="BJ1263" s="17" t="s">
        <v>85</v>
      </c>
      <c r="BK1263" s="149">
        <f>ROUND(I1263*H1263,2)</f>
        <v>0</v>
      </c>
      <c r="BL1263" s="17" t="s">
        <v>369</v>
      </c>
      <c r="BM1263" s="148" t="s">
        <v>1409</v>
      </c>
    </row>
    <row r="1264" spans="2:51" s="12" customFormat="1" ht="11.25">
      <c r="B1264" s="150"/>
      <c r="D1264" s="151" t="s">
        <v>270</v>
      </c>
      <c r="E1264" s="152" t="s">
        <v>1</v>
      </c>
      <c r="F1264" s="153" t="s">
        <v>1388</v>
      </c>
      <c r="H1264" s="154">
        <v>2</v>
      </c>
      <c r="I1264" s="155"/>
      <c r="L1264" s="150"/>
      <c r="M1264" s="156"/>
      <c r="T1264" s="157"/>
      <c r="AT1264" s="152" t="s">
        <v>270</v>
      </c>
      <c r="AU1264" s="152" t="s">
        <v>87</v>
      </c>
      <c r="AV1264" s="12" t="s">
        <v>87</v>
      </c>
      <c r="AW1264" s="12" t="s">
        <v>32</v>
      </c>
      <c r="AX1264" s="12" t="s">
        <v>77</v>
      </c>
      <c r="AY1264" s="152" t="s">
        <v>262</v>
      </c>
    </row>
    <row r="1265" spans="2:51" s="12" customFormat="1" ht="11.25">
      <c r="B1265" s="150"/>
      <c r="D1265" s="151" t="s">
        <v>270</v>
      </c>
      <c r="E1265" s="152" t="s">
        <v>1</v>
      </c>
      <c r="F1265" s="153" t="s">
        <v>1410</v>
      </c>
      <c r="H1265" s="154">
        <v>4</v>
      </c>
      <c r="I1265" s="155"/>
      <c r="L1265" s="150"/>
      <c r="M1265" s="156"/>
      <c r="T1265" s="157"/>
      <c r="AT1265" s="152" t="s">
        <v>270</v>
      </c>
      <c r="AU1265" s="152" t="s">
        <v>87</v>
      </c>
      <c r="AV1265" s="12" t="s">
        <v>87</v>
      </c>
      <c r="AW1265" s="12" t="s">
        <v>32</v>
      </c>
      <c r="AX1265" s="12" t="s">
        <v>77</v>
      </c>
      <c r="AY1265" s="152" t="s">
        <v>262</v>
      </c>
    </row>
    <row r="1266" spans="2:51" s="12" customFormat="1" ht="11.25">
      <c r="B1266" s="150"/>
      <c r="D1266" s="151" t="s">
        <v>270</v>
      </c>
      <c r="E1266" s="152" t="s">
        <v>1</v>
      </c>
      <c r="F1266" s="153" t="s">
        <v>1390</v>
      </c>
      <c r="H1266" s="154">
        <v>1</v>
      </c>
      <c r="I1266" s="155"/>
      <c r="L1266" s="150"/>
      <c r="M1266" s="156"/>
      <c r="T1266" s="157"/>
      <c r="AT1266" s="152" t="s">
        <v>270</v>
      </c>
      <c r="AU1266" s="152" t="s">
        <v>87</v>
      </c>
      <c r="AV1266" s="12" t="s">
        <v>87</v>
      </c>
      <c r="AW1266" s="12" t="s">
        <v>32</v>
      </c>
      <c r="AX1266" s="12" t="s">
        <v>77</v>
      </c>
      <c r="AY1266" s="152" t="s">
        <v>262</v>
      </c>
    </row>
    <row r="1267" spans="2:51" s="12" customFormat="1" ht="11.25">
      <c r="B1267" s="150"/>
      <c r="D1267" s="151" t="s">
        <v>270</v>
      </c>
      <c r="E1267" s="152" t="s">
        <v>1</v>
      </c>
      <c r="F1267" s="153" t="s">
        <v>1411</v>
      </c>
      <c r="H1267" s="154">
        <v>4</v>
      </c>
      <c r="I1267" s="155"/>
      <c r="L1267" s="150"/>
      <c r="M1267" s="156"/>
      <c r="T1267" s="157"/>
      <c r="AT1267" s="152" t="s">
        <v>270</v>
      </c>
      <c r="AU1267" s="152" t="s">
        <v>87</v>
      </c>
      <c r="AV1267" s="12" t="s">
        <v>87</v>
      </c>
      <c r="AW1267" s="12" t="s">
        <v>32</v>
      </c>
      <c r="AX1267" s="12" t="s">
        <v>77</v>
      </c>
      <c r="AY1267" s="152" t="s">
        <v>262</v>
      </c>
    </row>
    <row r="1268" spans="2:51" s="13" customFormat="1" ht="11.25">
      <c r="B1268" s="158"/>
      <c r="D1268" s="151" t="s">
        <v>270</v>
      </c>
      <c r="E1268" s="159" t="s">
        <v>1</v>
      </c>
      <c r="F1268" s="160" t="s">
        <v>273</v>
      </c>
      <c r="H1268" s="161">
        <v>11</v>
      </c>
      <c r="I1268" s="162"/>
      <c r="L1268" s="158"/>
      <c r="M1268" s="163"/>
      <c r="T1268" s="164"/>
      <c r="AT1268" s="159" t="s">
        <v>270</v>
      </c>
      <c r="AU1268" s="159" t="s">
        <v>87</v>
      </c>
      <c r="AV1268" s="13" t="s">
        <v>268</v>
      </c>
      <c r="AW1268" s="13" t="s">
        <v>32</v>
      </c>
      <c r="AX1268" s="13" t="s">
        <v>85</v>
      </c>
      <c r="AY1268" s="159" t="s">
        <v>262</v>
      </c>
    </row>
    <row r="1269" spans="2:65" s="1" customFormat="1" ht="24.2" customHeight="1">
      <c r="B1269" s="32"/>
      <c r="C1269" s="178" t="s">
        <v>1412</v>
      </c>
      <c r="D1269" s="178" t="s">
        <v>300</v>
      </c>
      <c r="E1269" s="179" t="s">
        <v>1413</v>
      </c>
      <c r="F1269" s="180" t="s">
        <v>1414</v>
      </c>
      <c r="G1269" s="181" t="s">
        <v>684</v>
      </c>
      <c r="H1269" s="182">
        <v>11</v>
      </c>
      <c r="I1269" s="183"/>
      <c r="J1269" s="182">
        <f>ROUND(I1269*H1269,2)</f>
        <v>0</v>
      </c>
      <c r="K1269" s="180" t="s">
        <v>267</v>
      </c>
      <c r="L1269" s="184"/>
      <c r="M1269" s="185" t="s">
        <v>1</v>
      </c>
      <c r="N1269" s="186" t="s">
        <v>42</v>
      </c>
      <c r="P1269" s="146">
        <f>O1269*H1269</f>
        <v>0</v>
      </c>
      <c r="Q1269" s="146">
        <v>0.0067</v>
      </c>
      <c r="R1269" s="146">
        <f>Q1269*H1269</f>
        <v>0.0737</v>
      </c>
      <c r="S1269" s="146">
        <v>0</v>
      </c>
      <c r="T1269" s="147">
        <f>S1269*H1269</f>
        <v>0</v>
      </c>
      <c r="AR1269" s="148" t="s">
        <v>459</v>
      </c>
      <c r="AT1269" s="148" t="s">
        <v>300</v>
      </c>
      <c r="AU1269" s="148" t="s">
        <v>87</v>
      </c>
      <c r="AY1269" s="17" t="s">
        <v>262</v>
      </c>
      <c r="BE1269" s="149">
        <f>IF(N1269="základní",J1269,0)</f>
        <v>0</v>
      </c>
      <c r="BF1269" s="149">
        <f>IF(N1269="snížená",J1269,0)</f>
        <v>0</v>
      </c>
      <c r="BG1269" s="149">
        <f>IF(N1269="zákl. přenesená",J1269,0)</f>
        <v>0</v>
      </c>
      <c r="BH1269" s="149">
        <f>IF(N1269="sníž. přenesená",J1269,0)</f>
        <v>0</v>
      </c>
      <c r="BI1269" s="149">
        <f>IF(N1269="nulová",J1269,0)</f>
        <v>0</v>
      </c>
      <c r="BJ1269" s="17" t="s">
        <v>85</v>
      </c>
      <c r="BK1269" s="149">
        <f>ROUND(I1269*H1269,2)</f>
        <v>0</v>
      </c>
      <c r="BL1269" s="17" t="s">
        <v>369</v>
      </c>
      <c r="BM1269" s="148" t="s">
        <v>1415</v>
      </c>
    </row>
    <row r="1270" spans="2:65" s="1" customFormat="1" ht="49.15" customHeight="1">
      <c r="B1270" s="32"/>
      <c r="C1270" s="138" t="s">
        <v>1416</v>
      </c>
      <c r="D1270" s="138" t="s">
        <v>264</v>
      </c>
      <c r="E1270" s="139" t="s">
        <v>1417</v>
      </c>
      <c r="F1270" s="140" t="s">
        <v>1418</v>
      </c>
      <c r="G1270" s="141" t="s">
        <v>684</v>
      </c>
      <c r="H1270" s="142">
        <v>85</v>
      </c>
      <c r="I1270" s="143"/>
      <c r="J1270" s="142">
        <f>ROUND(I1270*H1270,2)</f>
        <v>0</v>
      </c>
      <c r="K1270" s="140" t="s">
        <v>267</v>
      </c>
      <c r="L1270" s="32"/>
      <c r="M1270" s="144" t="s">
        <v>1</v>
      </c>
      <c r="N1270" s="145" t="s">
        <v>42</v>
      </c>
      <c r="P1270" s="146">
        <f>O1270*H1270</f>
        <v>0</v>
      </c>
      <c r="Q1270" s="146">
        <v>0.015552</v>
      </c>
      <c r="R1270" s="146">
        <f>Q1270*H1270</f>
        <v>1.32192</v>
      </c>
      <c r="S1270" s="146">
        <v>0</v>
      </c>
      <c r="T1270" s="147">
        <f>S1270*H1270</f>
        <v>0</v>
      </c>
      <c r="AR1270" s="148" t="s">
        <v>369</v>
      </c>
      <c r="AT1270" s="148" t="s">
        <v>264</v>
      </c>
      <c r="AU1270" s="148" t="s">
        <v>87</v>
      </c>
      <c r="AY1270" s="17" t="s">
        <v>262</v>
      </c>
      <c r="BE1270" s="149">
        <f>IF(N1270="základní",J1270,0)</f>
        <v>0</v>
      </c>
      <c r="BF1270" s="149">
        <f>IF(N1270="snížená",J1270,0)</f>
        <v>0</v>
      </c>
      <c r="BG1270" s="149">
        <f>IF(N1270="zákl. přenesená",J1270,0)</f>
        <v>0</v>
      </c>
      <c r="BH1270" s="149">
        <f>IF(N1270="sníž. přenesená",J1270,0)</f>
        <v>0</v>
      </c>
      <c r="BI1270" s="149">
        <f>IF(N1270="nulová",J1270,0)</f>
        <v>0</v>
      </c>
      <c r="BJ1270" s="17" t="s">
        <v>85</v>
      </c>
      <c r="BK1270" s="149">
        <f>ROUND(I1270*H1270,2)</f>
        <v>0</v>
      </c>
      <c r="BL1270" s="17" t="s">
        <v>369</v>
      </c>
      <c r="BM1270" s="148" t="s">
        <v>1419</v>
      </c>
    </row>
    <row r="1271" spans="2:51" s="12" customFormat="1" ht="11.25">
      <c r="B1271" s="150"/>
      <c r="D1271" s="151" t="s">
        <v>270</v>
      </c>
      <c r="E1271" s="152" t="s">
        <v>1</v>
      </c>
      <c r="F1271" s="153" t="s">
        <v>1420</v>
      </c>
      <c r="H1271" s="154">
        <v>9</v>
      </c>
      <c r="I1271" s="155"/>
      <c r="L1271" s="150"/>
      <c r="M1271" s="156"/>
      <c r="T1271" s="157"/>
      <c r="AT1271" s="152" t="s">
        <v>270</v>
      </c>
      <c r="AU1271" s="152" t="s">
        <v>87</v>
      </c>
      <c r="AV1271" s="12" t="s">
        <v>87</v>
      </c>
      <c r="AW1271" s="12" t="s">
        <v>32</v>
      </c>
      <c r="AX1271" s="12" t="s">
        <v>77</v>
      </c>
      <c r="AY1271" s="152" t="s">
        <v>262</v>
      </c>
    </row>
    <row r="1272" spans="2:51" s="12" customFormat="1" ht="11.25">
      <c r="B1272" s="150"/>
      <c r="D1272" s="151" t="s">
        <v>270</v>
      </c>
      <c r="E1272" s="152" t="s">
        <v>1</v>
      </c>
      <c r="F1272" s="153" t="s">
        <v>1421</v>
      </c>
      <c r="H1272" s="154">
        <v>11</v>
      </c>
      <c r="I1272" s="155"/>
      <c r="L1272" s="150"/>
      <c r="M1272" s="156"/>
      <c r="T1272" s="157"/>
      <c r="AT1272" s="152" t="s">
        <v>270</v>
      </c>
      <c r="AU1272" s="152" t="s">
        <v>87</v>
      </c>
      <c r="AV1272" s="12" t="s">
        <v>87</v>
      </c>
      <c r="AW1272" s="12" t="s">
        <v>32</v>
      </c>
      <c r="AX1272" s="12" t="s">
        <v>77</v>
      </c>
      <c r="AY1272" s="152" t="s">
        <v>262</v>
      </c>
    </row>
    <row r="1273" spans="2:51" s="12" customFormat="1" ht="11.25">
      <c r="B1273" s="150"/>
      <c r="D1273" s="151" t="s">
        <v>270</v>
      </c>
      <c r="E1273" s="152" t="s">
        <v>1</v>
      </c>
      <c r="F1273" s="153" t="s">
        <v>1422</v>
      </c>
      <c r="H1273" s="154">
        <v>21</v>
      </c>
      <c r="I1273" s="155"/>
      <c r="L1273" s="150"/>
      <c r="M1273" s="156"/>
      <c r="T1273" s="157"/>
      <c r="AT1273" s="152" t="s">
        <v>270</v>
      </c>
      <c r="AU1273" s="152" t="s">
        <v>87</v>
      </c>
      <c r="AV1273" s="12" t="s">
        <v>87</v>
      </c>
      <c r="AW1273" s="12" t="s">
        <v>32</v>
      </c>
      <c r="AX1273" s="12" t="s">
        <v>77</v>
      </c>
      <c r="AY1273" s="152" t="s">
        <v>262</v>
      </c>
    </row>
    <row r="1274" spans="2:51" s="12" customFormat="1" ht="11.25">
      <c r="B1274" s="150"/>
      <c r="D1274" s="151" t="s">
        <v>270</v>
      </c>
      <c r="E1274" s="152" t="s">
        <v>1</v>
      </c>
      <c r="F1274" s="153" t="s">
        <v>1423</v>
      </c>
      <c r="H1274" s="154">
        <v>21</v>
      </c>
      <c r="I1274" s="155"/>
      <c r="L1274" s="150"/>
      <c r="M1274" s="156"/>
      <c r="T1274" s="157"/>
      <c r="AT1274" s="152" t="s">
        <v>270</v>
      </c>
      <c r="AU1274" s="152" t="s">
        <v>87</v>
      </c>
      <c r="AV1274" s="12" t="s">
        <v>87</v>
      </c>
      <c r="AW1274" s="12" t="s">
        <v>32</v>
      </c>
      <c r="AX1274" s="12" t="s">
        <v>77</v>
      </c>
      <c r="AY1274" s="152" t="s">
        <v>262</v>
      </c>
    </row>
    <row r="1275" spans="2:51" s="12" customFormat="1" ht="11.25">
      <c r="B1275" s="150"/>
      <c r="D1275" s="151" t="s">
        <v>270</v>
      </c>
      <c r="E1275" s="152" t="s">
        <v>1</v>
      </c>
      <c r="F1275" s="153" t="s">
        <v>1424</v>
      </c>
      <c r="H1275" s="154">
        <v>23</v>
      </c>
      <c r="I1275" s="155"/>
      <c r="L1275" s="150"/>
      <c r="M1275" s="156"/>
      <c r="T1275" s="157"/>
      <c r="AT1275" s="152" t="s">
        <v>270</v>
      </c>
      <c r="AU1275" s="152" t="s">
        <v>87</v>
      </c>
      <c r="AV1275" s="12" t="s">
        <v>87</v>
      </c>
      <c r="AW1275" s="12" t="s">
        <v>32</v>
      </c>
      <c r="AX1275" s="12" t="s">
        <v>77</v>
      </c>
      <c r="AY1275" s="152" t="s">
        <v>262</v>
      </c>
    </row>
    <row r="1276" spans="2:51" s="13" customFormat="1" ht="11.25">
      <c r="B1276" s="158"/>
      <c r="D1276" s="151" t="s">
        <v>270</v>
      </c>
      <c r="E1276" s="159" t="s">
        <v>1</v>
      </c>
      <c r="F1276" s="160" t="s">
        <v>273</v>
      </c>
      <c r="H1276" s="161">
        <v>85</v>
      </c>
      <c r="I1276" s="162"/>
      <c r="L1276" s="158"/>
      <c r="M1276" s="163"/>
      <c r="T1276" s="164"/>
      <c r="AT1276" s="159" t="s">
        <v>270</v>
      </c>
      <c r="AU1276" s="159" t="s">
        <v>87</v>
      </c>
      <c r="AV1276" s="13" t="s">
        <v>268</v>
      </c>
      <c r="AW1276" s="13" t="s">
        <v>32</v>
      </c>
      <c r="AX1276" s="13" t="s">
        <v>85</v>
      </c>
      <c r="AY1276" s="159" t="s">
        <v>262</v>
      </c>
    </row>
    <row r="1277" spans="2:65" s="1" customFormat="1" ht="33" customHeight="1">
      <c r="B1277" s="32"/>
      <c r="C1277" s="138" t="s">
        <v>1425</v>
      </c>
      <c r="D1277" s="138" t="s">
        <v>264</v>
      </c>
      <c r="E1277" s="139" t="s">
        <v>1426</v>
      </c>
      <c r="F1277" s="140" t="s">
        <v>1427</v>
      </c>
      <c r="G1277" s="141" t="s">
        <v>152</v>
      </c>
      <c r="H1277" s="142">
        <v>36.94</v>
      </c>
      <c r="I1277" s="143"/>
      <c r="J1277" s="142">
        <f>ROUND(I1277*H1277,2)</f>
        <v>0</v>
      </c>
      <c r="K1277" s="140" t="s">
        <v>267</v>
      </c>
      <c r="L1277" s="32"/>
      <c r="M1277" s="144" t="s">
        <v>1</v>
      </c>
      <c r="N1277" s="145" t="s">
        <v>42</v>
      </c>
      <c r="P1277" s="146">
        <f>O1277*H1277</f>
        <v>0</v>
      </c>
      <c r="Q1277" s="146">
        <v>0.05401</v>
      </c>
      <c r="R1277" s="146">
        <f>Q1277*H1277</f>
        <v>1.9951294</v>
      </c>
      <c r="S1277" s="146">
        <v>0</v>
      </c>
      <c r="T1277" s="147">
        <f>S1277*H1277</f>
        <v>0</v>
      </c>
      <c r="AR1277" s="148" t="s">
        <v>369</v>
      </c>
      <c r="AT1277" s="148" t="s">
        <v>264</v>
      </c>
      <c r="AU1277" s="148" t="s">
        <v>87</v>
      </c>
      <c r="AY1277" s="17" t="s">
        <v>262</v>
      </c>
      <c r="BE1277" s="149">
        <f>IF(N1277="základní",J1277,0)</f>
        <v>0</v>
      </c>
      <c r="BF1277" s="149">
        <f>IF(N1277="snížená",J1277,0)</f>
        <v>0</v>
      </c>
      <c r="BG1277" s="149">
        <f>IF(N1277="zákl. přenesená",J1277,0)</f>
        <v>0</v>
      </c>
      <c r="BH1277" s="149">
        <f>IF(N1277="sníž. přenesená",J1277,0)</f>
        <v>0</v>
      </c>
      <c r="BI1277" s="149">
        <f>IF(N1277="nulová",J1277,0)</f>
        <v>0</v>
      </c>
      <c r="BJ1277" s="17" t="s">
        <v>85</v>
      </c>
      <c r="BK1277" s="149">
        <f>ROUND(I1277*H1277,2)</f>
        <v>0</v>
      </c>
      <c r="BL1277" s="17" t="s">
        <v>369</v>
      </c>
      <c r="BM1277" s="148" t="s">
        <v>1428</v>
      </c>
    </row>
    <row r="1278" spans="2:51" s="12" customFormat="1" ht="11.25">
      <c r="B1278" s="150"/>
      <c r="D1278" s="151" t="s">
        <v>270</v>
      </c>
      <c r="E1278" s="152" t="s">
        <v>1</v>
      </c>
      <c r="F1278" s="153" t="s">
        <v>1429</v>
      </c>
      <c r="H1278" s="154">
        <v>2.87</v>
      </c>
      <c r="I1278" s="155"/>
      <c r="L1278" s="150"/>
      <c r="M1278" s="156"/>
      <c r="T1278" s="157"/>
      <c r="AT1278" s="152" t="s">
        <v>270</v>
      </c>
      <c r="AU1278" s="152" t="s">
        <v>87</v>
      </c>
      <c r="AV1278" s="12" t="s">
        <v>87</v>
      </c>
      <c r="AW1278" s="12" t="s">
        <v>32</v>
      </c>
      <c r="AX1278" s="12" t="s">
        <v>77</v>
      </c>
      <c r="AY1278" s="152" t="s">
        <v>262</v>
      </c>
    </row>
    <row r="1279" spans="2:51" s="12" customFormat="1" ht="11.25">
      <c r="B1279" s="150"/>
      <c r="D1279" s="151" t="s">
        <v>270</v>
      </c>
      <c r="E1279" s="152" t="s">
        <v>1</v>
      </c>
      <c r="F1279" s="153" t="s">
        <v>1430</v>
      </c>
      <c r="H1279" s="154">
        <v>2.87</v>
      </c>
      <c r="I1279" s="155"/>
      <c r="L1279" s="150"/>
      <c r="M1279" s="156"/>
      <c r="T1279" s="157"/>
      <c r="AT1279" s="152" t="s">
        <v>270</v>
      </c>
      <c r="AU1279" s="152" t="s">
        <v>87</v>
      </c>
      <c r="AV1279" s="12" t="s">
        <v>87</v>
      </c>
      <c r="AW1279" s="12" t="s">
        <v>32</v>
      </c>
      <c r="AX1279" s="12" t="s">
        <v>77</v>
      </c>
      <c r="AY1279" s="152" t="s">
        <v>262</v>
      </c>
    </row>
    <row r="1280" spans="2:51" s="12" customFormat="1" ht="11.25">
      <c r="B1280" s="150"/>
      <c r="D1280" s="151" t="s">
        <v>270</v>
      </c>
      <c r="E1280" s="152" t="s">
        <v>1</v>
      </c>
      <c r="F1280" s="153" t="s">
        <v>1431</v>
      </c>
      <c r="H1280" s="154">
        <v>5.64</v>
      </c>
      <c r="I1280" s="155"/>
      <c r="L1280" s="150"/>
      <c r="M1280" s="156"/>
      <c r="T1280" s="157"/>
      <c r="AT1280" s="152" t="s">
        <v>270</v>
      </c>
      <c r="AU1280" s="152" t="s">
        <v>87</v>
      </c>
      <c r="AV1280" s="12" t="s">
        <v>87</v>
      </c>
      <c r="AW1280" s="12" t="s">
        <v>32</v>
      </c>
      <c r="AX1280" s="12" t="s">
        <v>77</v>
      </c>
      <c r="AY1280" s="152" t="s">
        <v>262</v>
      </c>
    </row>
    <row r="1281" spans="2:51" s="12" customFormat="1" ht="11.25">
      <c r="B1281" s="150"/>
      <c r="D1281" s="151" t="s">
        <v>270</v>
      </c>
      <c r="E1281" s="152" t="s">
        <v>1</v>
      </c>
      <c r="F1281" s="153" t="s">
        <v>1432</v>
      </c>
      <c r="H1281" s="154">
        <v>7.01</v>
      </c>
      <c r="I1281" s="155"/>
      <c r="L1281" s="150"/>
      <c r="M1281" s="156"/>
      <c r="T1281" s="157"/>
      <c r="AT1281" s="152" t="s">
        <v>270</v>
      </c>
      <c r="AU1281" s="152" t="s">
        <v>87</v>
      </c>
      <c r="AV1281" s="12" t="s">
        <v>87</v>
      </c>
      <c r="AW1281" s="12" t="s">
        <v>32</v>
      </c>
      <c r="AX1281" s="12" t="s">
        <v>77</v>
      </c>
      <c r="AY1281" s="152" t="s">
        <v>262</v>
      </c>
    </row>
    <row r="1282" spans="2:51" s="12" customFormat="1" ht="11.25">
      <c r="B1282" s="150"/>
      <c r="D1282" s="151" t="s">
        <v>270</v>
      </c>
      <c r="E1282" s="152" t="s">
        <v>1</v>
      </c>
      <c r="F1282" s="153" t="s">
        <v>1433</v>
      </c>
      <c r="H1282" s="154">
        <v>2.99</v>
      </c>
      <c r="I1282" s="155"/>
      <c r="L1282" s="150"/>
      <c r="M1282" s="156"/>
      <c r="T1282" s="157"/>
      <c r="AT1282" s="152" t="s">
        <v>270</v>
      </c>
      <c r="AU1282" s="152" t="s">
        <v>87</v>
      </c>
      <c r="AV1282" s="12" t="s">
        <v>87</v>
      </c>
      <c r="AW1282" s="12" t="s">
        <v>32</v>
      </c>
      <c r="AX1282" s="12" t="s">
        <v>77</v>
      </c>
      <c r="AY1282" s="152" t="s">
        <v>262</v>
      </c>
    </row>
    <row r="1283" spans="2:51" s="12" customFormat="1" ht="11.25">
      <c r="B1283" s="150"/>
      <c r="D1283" s="151" t="s">
        <v>270</v>
      </c>
      <c r="E1283" s="152" t="s">
        <v>1</v>
      </c>
      <c r="F1283" s="153" t="s">
        <v>1434</v>
      </c>
      <c r="H1283" s="154">
        <v>7.42</v>
      </c>
      <c r="I1283" s="155"/>
      <c r="L1283" s="150"/>
      <c r="M1283" s="156"/>
      <c r="T1283" s="157"/>
      <c r="AT1283" s="152" t="s">
        <v>270</v>
      </c>
      <c r="AU1283" s="152" t="s">
        <v>87</v>
      </c>
      <c r="AV1283" s="12" t="s">
        <v>87</v>
      </c>
      <c r="AW1283" s="12" t="s">
        <v>32</v>
      </c>
      <c r="AX1283" s="12" t="s">
        <v>77</v>
      </c>
      <c r="AY1283" s="152" t="s">
        <v>262</v>
      </c>
    </row>
    <row r="1284" spans="2:51" s="12" customFormat="1" ht="11.25">
      <c r="B1284" s="150"/>
      <c r="D1284" s="151" t="s">
        <v>270</v>
      </c>
      <c r="E1284" s="152" t="s">
        <v>1</v>
      </c>
      <c r="F1284" s="153" t="s">
        <v>1435</v>
      </c>
      <c r="H1284" s="154">
        <v>8.14</v>
      </c>
      <c r="I1284" s="155"/>
      <c r="L1284" s="150"/>
      <c r="M1284" s="156"/>
      <c r="T1284" s="157"/>
      <c r="AT1284" s="152" t="s">
        <v>270</v>
      </c>
      <c r="AU1284" s="152" t="s">
        <v>87</v>
      </c>
      <c r="AV1284" s="12" t="s">
        <v>87</v>
      </c>
      <c r="AW1284" s="12" t="s">
        <v>32</v>
      </c>
      <c r="AX1284" s="12" t="s">
        <v>77</v>
      </c>
      <c r="AY1284" s="152" t="s">
        <v>262</v>
      </c>
    </row>
    <row r="1285" spans="2:51" s="13" customFormat="1" ht="11.25">
      <c r="B1285" s="158"/>
      <c r="D1285" s="151" t="s">
        <v>270</v>
      </c>
      <c r="E1285" s="159" t="s">
        <v>1</v>
      </c>
      <c r="F1285" s="160" t="s">
        <v>273</v>
      </c>
      <c r="H1285" s="161">
        <v>36.94</v>
      </c>
      <c r="I1285" s="162"/>
      <c r="L1285" s="158"/>
      <c r="M1285" s="163"/>
      <c r="T1285" s="164"/>
      <c r="AT1285" s="159" t="s">
        <v>270</v>
      </c>
      <c r="AU1285" s="159" t="s">
        <v>87</v>
      </c>
      <c r="AV1285" s="13" t="s">
        <v>268</v>
      </c>
      <c r="AW1285" s="13" t="s">
        <v>32</v>
      </c>
      <c r="AX1285" s="13" t="s">
        <v>85</v>
      </c>
      <c r="AY1285" s="159" t="s">
        <v>262</v>
      </c>
    </row>
    <row r="1286" spans="2:65" s="1" customFormat="1" ht="55.5" customHeight="1">
      <c r="B1286" s="32"/>
      <c r="C1286" s="138" t="s">
        <v>1436</v>
      </c>
      <c r="D1286" s="138" t="s">
        <v>264</v>
      </c>
      <c r="E1286" s="139" t="s">
        <v>1437</v>
      </c>
      <c r="F1286" s="140" t="s">
        <v>1438</v>
      </c>
      <c r="G1286" s="141" t="s">
        <v>684</v>
      </c>
      <c r="H1286" s="142">
        <v>11</v>
      </c>
      <c r="I1286" s="143"/>
      <c r="J1286" s="142">
        <f>ROUND(I1286*H1286,2)</f>
        <v>0</v>
      </c>
      <c r="K1286" s="140" t="s">
        <v>267</v>
      </c>
      <c r="L1286" s="32"/>
      <c r="M1286" s="144" t="s">
        <v>1</v>
      </c>
      <c r="N1286" s="145" t="s">
        <v>42</v>
      </c>
      <c r="P1286" s="146">
        <f>O1286*H1286</f>
        <v>0</v>
      </c>
      <c r="Q1286" s="146">
        <v>0.05415</v>
      </c>
      <c r="R1286" s="146">
        <f>Q1286*H1286</f>
        <v>0.59565</v>
      </c>
      <c r="S1286" s="146">
        <v>0</v>
      </c>
      <c r="T1286" s="147">
        <f>S1286*H1286</f>
        <v>0</v>
      </c>
      <c r="AR1286" s="148" t="s">
        <v>369</v>
      </c>
      <c r="AT1286" s="148" t="s">
        <v>264</v>
      </c>
      <c r="AU1286" s="148" t="s">
        <v>87</v>
      </c>
      <c r="AY1286" s="17" t="s">
        <v>262</v>
      </c>
      <c r="BE1286" s="149">
        <f>IF(N1286="základní",J1286,0)</f>
        <v>0</v>
      </c>
      <c r="BF1286" s="149">
        <f>IF(N1286="snížená",J1286,0)</f>
        <v>0</v>
      </c>
      <c r="BG1286" s="149">
        <f>IF(N1286="zákl. přenesená",J1286,0)</f>
        <v>0</v>
      </c>
      <c r="BH1286" s="149">
        <f>IF(N1286="sníž. přenesená",J1286,0)</f>
        <v>0</v>
      </c>
      <c r="BI1286" s="149">
        <f>IF(N1286="nulová",J1286,0)</f>
        <v>0</v>
      </c>
      <c r="BJ1286" s="17" t="s">
        <v>85</v>
      </c>
      <c r="BK1286" s="149">
        <f>ROUND(I1286*H1286,2)</f>
        <v>0</v>
      </c>
      <c r="BL1286" s="17" t="s">
        <v>369</v>
      </c>
      <c r="BM1286" s="148" t="s">
        <v>1439</v>
      </c>
    </row>
    <row r="1287" spans="2:51" s="12" customFormat="1" ht="11.25">
      <c r="B1287" s="150"/>
      <c r="D1287" s="151" t="s">
        <v>270</v>
      </c>
      <c r="E1287" s="152" t="s">
        <v>1</v>
      </c>
      <c r="F1287" s="153" t="s">
        <v>1440</v>
      </c>
      <c r="H1287" s="154">
        <v>1</v>
      </c>
      <c r="I1287" s="155"/>
      <c r="L1287" s="150"/>
      <c r="M1287" s="156"/>
      <c r="T1287" s="157"/>
      <c r="AT1287" s="152" t="s">
        <v>270</v>
      </c>
      <c r="AU1287" s="152" t="s">
        <v>87</v>
      </c>
      <c r="AV1287" s="12" t="s">
        <v>87</v>
      </c>
      <c r="AW1287" s="12" t="s">
        <v>32</v>
      </c>
      <c r="AX1287" s="12" t="s">
        <v>77</v>
      </c>
      <c r="AY1287" s="152" t="s">
        <v>262</v>
      </c>
    </row>
    <row r="1288" spans="2:51" s="12" customFormat="1" ht="11.25">
      <c r="B1288" s="150"/>
      <c r="D1288" s="151" t="s">
        <v>270</v>
      </c>
      <c r="E1288" s="152" t="s">
        <v>1</v>
      </c>
      <c r="F1288" s="153" t="s">
        <v>1441</v>
      </c>
      <c r="H1288" s="154">
        <v>1</v>
      </c>
      <c r="I1288" s="155"/>
      <c r="L1288" s="150"/>
      <c r="M1288" s="156"/>
      <c r="T1288" s="157"/>
      <c r="AT1288" s="152" t="s">
        <v>270</v>
      </c>
      <c r="AU1288" s="152" t="s">
        <v>87</v>
      </c>
      <c r="AV1288" s="12" t="s">
        <v>87</v>
      </c>
      <c r="AW1288" s="12" t="s">
        <v>32</v>
      </c>
      <c r="AX1288" s="12" t="s">
        <v>77</v>
      </c>
      <c r="AY1288" s="152" t="s">
        <v>262</v>
      </c>
    </row>
    <row r="1289" spans="2:51" s="12" customFormat="1" ht="11.25">
      <c r="B1289" s="150"/>
      <c r="D1289" s="151" t="s">
        <v>270</v>
      </c>
      <c r="E1289" s="152" t="s">
        <v>1</v>
      </c>
      <c r="F1289" s="153" t="s">
        <v>1442</v>
      </c>
      <c r="H1289" s="154">
        <v>2</v>
      </c>
      <c r="I1289" s="155"/>
      <c r="L1289" s="150"/>
      <c r="M1289" s="156"/>
      <c r="T1289" s="157"/>
      <c r="AT1289" s="152" t="s">
        <v>270</v>
      </c>
      <c r="AU1289" s="152" t="s">
        <v>87</v>
      </c>
      <c r="AV1289" s="12" t="s">
        <v>87</v>
      </c>
      <c r="AW1289" s="12" t="s">
        <v>32</v>
      </c>
      <c r="AX1289" s="12" t="s">
        <v>77</v>
      </c>
      <c r="AY1289" s="152" t="s">
        <v>262</v>
      </c>
    </row>
    <row r="1290" spans="2:51" s="12" customFormat="1" ht="11.25">
      <c r="B1290" s="150"/>
      <c r="D1290" s="151" t="s">
        <v>270</v>
      </c>
      <c r="E1290" s="152" t="s">
        <v>1</v>
      </c>
      <c r="F1290" s="153" t="s">
        <v>1443</v>
      </c>
      <c r="H1290" s="154">
        <v>2</v>
      </c>
      <c r="I1290" s="155"/>
      <c r="L1290" s="150"/>
      <c r="M1290" s="156"/>
      <c r="T1290" s="157"/>
      <c r="AT1290" s="152" t="s">
        <v>270</v>
      </c>
      <c r="AU1290" s="152" t="s">
        <v>87</v>
      </c>
      <c r="AV1290" s="12" t="s">
        <v>87</v>
      </c>
      <c r="AW1290" s="12" t="s">
        <v>32</v>
      </c>
      <c r="AX1290" s="12" t="s">
        <v>77</v>
      </c>
      <c r="AY1290" s="152" t="s">
        <v>262</v>
      </c>
    </row>
    <row r="1291" spans="2:51" s="12" customFormat="1" ht="11.25">
      <c r="B1291" s="150"/>
      <c r="D1291" s="151" t="s">
        <v>270</v>
      </c>
      <c r="E1291" s="152" t="s">
        <v>1</v>
      </c>
      <c r="F1291" s="153" t="s">
        <v>1444</v>
      </c>
      <c r="H1291" s="154">
        <v>1</v>
      </c>
      <c r="I1291" s="155"/>
      <c r="L1291" s="150"/>
      <c r="M1291" s="156"/>
      <c r="T1291" s="157"/>
      <c r="AT1291" s="152" t="s">
        <v>270</v>
      </c>
      <c r="AU1291" s="152" t="s">
        <v>87</v>
      </c>
      <c r="AV1291" s="12" t="s">
        <v>87</v>
      </c>
      <c r="AW1291" s="12" t="s">
        <v>32</v>
      </c>
      <c r="AX1291" s="12" t="s">
        <v>77</v>
      </c>
      <c r="AY1291" s="152" t="s">
        <v>262</v>
      </c>
    </row>
    <row r="1292" spans="2:51" s="12" customFormat="1" ht="11.25">
      <c r="B1292" s="150"/>
      <c r="D1292" s="151" t="s">
        <v>270</v>
      </c>
      <c r="E1292" s="152" t="s">
        <v>1</v>
      </c>
      <c r="F1292" s="153" t="s">
        <v>1445</v>
      </c>
      <c r="H1292" s="154">
        <v>2</v>
      </c>
      <c r="I1292" s="155"/>
      <c r="L1292" s="150"/>
      <c r="M1292" s="156"/>
      <c r="T1292" s="157"/>
      <c r="AT1292" s="152" t="s">
        <v>270</v>
      </c>
      <c r="AU1292" s="152" t="s">
        <v>87</v>
      </c>
      <c r="AV1292" s="12" t="s">
        <v>87</v>
      </c>
      <c r="AW1292" s="12" t="s">
        <v>32</v>
      </c>
      <c r="AX1292" s="12" t="s">
        <v>77</v>
      </c>
      <c r="AY1292" s="152" t="s">
        <v>262</v>
      </c>
    </row>
    <row r="1293" spans="2:51" s="12" customFormat="1" ht="11.25">
      <c r="B1293" s="150"/>
      <c r="D1293" s="151" t="s">
        <v>270</v>
      </c>
      <c r="E1293" s="152" t="s">
        <v>1</v>
      </c>
      <c r="F1293" s="153" t="s">
        <v>1446</v>
      </c>
      <c r="H1293" s="154">
        <v>2</v>
      </c>
      <c r="I1293" s="155"/>
      <c r="L1293" s="150"/>
      <c r="M1293" s="156"/>
      <c r="T1293" s="157"/>
      <c r="AT1293" s="152" t="s">
        <v>270</v>
      </c>
      <c r="AU1293" s="152" t="s">
        <v>87</v>
      </c>
      <c r="AV1293" s="12" t="s">
        <v>87</v>
      </c>
      <c r="AW1293" s="12" t="s">
        <v>32</v>
      </c>
      <c r="AX1293" s="12" t="s">
        <v>77</v>
      </c>
      <c r="AY1293" s="152" t="s">
        <v>262</v>
      </c>
    </row>
    <row r="1294" spans="2:51" s="13" customFormat="1" ht="11.25">
      <c r="B1294" s="158"/>
      <c r="D1294" s="151" t="s">
        <v>270</v>
      </c>
      <c r="E1294" s="159" t="s">
        <v>1</v>
      </c>
      <c r="F1294" s="160" t="s">
        <v>273</v>
      </c>
      <c r="H1294" s="161">
        <v>11</v>
      </c>
      <c r="I1294" s="162"/>
      <c r="L1294" s="158"/>
      <c r="M1294" s="163"/>
      <c r="T1294" s="164"/>
      <c r="AT1294" s="159" t="s">
        <v>270</v>
      </c>
      <c r="AU1294" s="159" t="s">
        <v>87</v>
      </c>
      <c r="AV1294" s="13" t="s">
        <v>268</v>
      </c>
      <c r="AW1294" s="13" t="s">
        <v>32</v>
      </c>
      <c r="AX1294" s="13" t="s">
        <v>85</v>
      </c>
      <c r="AY1294" s="159" t="s">
        <v>262</v>
      </c>
    </row>
    <row r="1295" spans="2:65" s="1" customFormat="1" ht="49.15" customHeight="1">
      <c r="B1295" s="32"/>
      <c r="C1295" s="138" t="s">
        <v>1447</v>
      </c>
      <c r="D1295" s="138" t="s">
        <v>264</v>
      </c>
      <c r="E1295" s="139" t="s">
        <v>1448</v>
      </c>
      <c r="F1295" s="140" t="s">
        <v>1449</v>
      </c>
      <c r="G1295" s="141" t="s">
        <v>794</v>
      </c>
      <c r="H1295" s="143"/>
      <c r="I1295" s="143"/>
      <c r="J1295" s="142">
        <f>ROUND(I1295*H1295,2)</f>
        <v>0</v>
      </c>
      <c r="K1295" s="140" t="s">
        <v>267</v>
      </c>
      <c r="L1295" s="32"/>
      <c r="M1295" s="144" t="s">
        <v>1</v>
      </c>
      <c r="N1295" s="145" t="s">
        <v>42</v>
      </c>
      <c r="P1295" s="146">
        <f>O1295*H1295</f>
        <v>0</v>
      </c>
      <c r="Q1295" s="146">
        <v>0</v>
      </c>
      <c r="R1295" s="146">
        <f>Q1295*H1295</f>
        <v>0</v>
      </c>
      <c r="S1295" s="146">
        <v>0</v>
      </c>
      <c r="T1295" s="147">
        <f>S1295*H1295</f>
        <v>0</v>
      </c>
      <c r="AR1295" s="148" t="s">
        <v>369</v>
      </c>
      <c r="AT1295" s="148" t="s">
        <v>264</v>
      </c>
      <c r="AU1295" s="148" t="s">
        <v>87</v>
      </c>
      <c r="AY1295" s="17" t="s">
        <v>262</v>
      </c>
      <c r="BE1295" s="149">
        <f>IF(N1295="základní",J1295,0)</f>
        <v>0</v>
      </c>
      <c r="BF1295" s="149">
        <f>IF(N1295="snížená",J1295,0)</f>
        <v>0</v>
      </c>
      <c r="BG1295" s="149">
        <f>IF(N1295="zákl. přenesená",J1295,0)</f>
        <v>0</v>
      </c>
      <c r="BH1295" s="149">
        <f>IF(N1295="sníž. přenesená",J1295,0)</f>
        <v>0</v>
      </c>
      <c r="BI1295" s="149">
        <f>IF(N1295="nulová",J1295,0)</f>
        <v>0</v>
      </c>
      <c r="BJ1295" s="17" t="s">
        <v>85</v>
      </c>
      <c r="BK1295" s="149">
        <f>ROUND(I1295*H1295,2)</f>
        <v>0</v>
      </c>
      <c r="BL1295" s="17" t="s">
        <v>369</v>
      </c>
      <c r="BM1295" s="148" t="s">
        <v>1450</v>
      </c>
    </row>
    <row r="1296" spans="2:63" s="11" customFormat="1" ht="22.9" customHeight="1">
      <c r="B1296" s="126"/>
      <c r="D1296" s="127" t="s">
        <v>76</v>
      </c>
      <c r="E1296" s="136" t="s">
        <v>1451</v>
      </c>
      <c r="F1296" s="136" t="s">
        <v>1452</v>
      </c>
      <c r="I1296" s="129"/>
      <c r="J1296" s="137">
        <f>BK1296</f>
        <v>0</v>
      </c>
      <c r="L1296" s="126"/>
      <c r="M1296" s="131"/>
      <c r="P1296" s="132">
        <f>SUM(P1297:P1338)</f>
        <v>0</v>
      </c>
      <c r="R1296" s="132">
        <f>SUM(R1297:R1338)</f>
        <v>0.47373930000000003</v>
      </c>
      <c r="T1296" s="133">
        <f>SUM(T1297:T1338)</f>
        <v>0</v>
      </c>
      <c r="AR1296" s="127" t="s">
        <v>87</v>
      </c>
      <c r="AT1296" s="134" t="s">
        <v>76</v>
      </c>
      <c r="AU1296" s="134" t="s">
        <v>85</v>
      </c>
      <c r="AY1296" s="127" t="s">
        <v>262</v>
      </c>
      <c r="BK1296" s="135">
        <f>SUM(BK1297:BK1338)</f>
        <v>0</v>
      </c>
    </row>
    <row r="1297" spans="2:65" s="1" customFormat="1" ht="33" customHeight="1">
      <c r="B1297" s="32"/>
      <c r="C1297" s="138" t="s">
        <v>1453</v>
      </c>
      <c r="D1297" s="138" t="s">
        <v>264</v>
      </c>
      <c r="E1297" s="139" t="s">
        <v>1454</v>
      </c>
      <c r="F1297" s="140" t="s">
        <v>1455</v>
      </c>
      <c r="G1297" s="141" t="s">
        <v>416</v>
      </c>
      <c r="H1297" s="142">
        <v>60.87</v>
      </c>
      <c r="I1297" s="143"/>
      <c r="J1297" s="142">
        <f>ROUND(I1297*H1297,2)</f>
        <v>0</v>
      </c>
      <c r="K1297" s="140" t="s">
        <v>1</v>
      </c>
      <c r="L1297" s="32"/>
      <c r="M1297" s="144" t="s">
        <v>1</v>
      </c>
      <c r="N1297" s="145" t="s">
        <v>42</v>
      </c>
      <c r="P1297" s="146">
        <f>O1297*H1297</f>
        <v>0</v>
      </c>
      <c r="Q1297" s="146">
        <v>0.00039</v>
      </c>
      <c r="R1297" s="146">
        <f>Q1297*H1297</f>
        <v>0.023739299999999998</v>
      </c>
      <c r="S1297" s="146">
        <v>0</v>
      </c>
      <c r="T1297" s="147">
        <f>S1297*H1297</f>
        <v>0</v>
      </c>
      <c r="AR1297" s="148" t="s">
        <v>369</v>
      </c>
      <c r="AT1297" s="148" t="s">
        <v>264</v>
      </c>
      <c r="AU1297" s="148" t="s">
        <v>87</v>
      </c>
      <c r="AY1297" s="17" t="s">
        <v>262</v>
      </c>
      <c r="BE1297" s="149">
        <f>IF(N1297="základní",J1297,0)</f>
        <v>0</v>
      </c>
      <c r="BF1297" s="149">
        <f>IF(N1297="snížená",J1297,0)</f>
        <v>0</v>
      </c>
      <c r="BG1297" s="149">
        <f>IF(N1297="zákl. přenesená",J1297,0)</f>
        <v>0</v>
      </c>
      <c r="BH1297" s="149">
        <f>IF(N1297="sníž. přenesená",J1297,0)</f>
        <v>0</v>
      </c>
      <c r="BI1297" s="149">
        <f>IF(N1297="nulová",J1297,0)</f>
        <v>0</v>
      </c>
      <c r="BJ1297" s="17" t="s">
        <v>85</v>
      </c>
      <c r="BK1297" s="149">
        <f>ROUND(I1297*H1297,2)</f>
        <v>0</v>
      </c>
      <c r="BL1297" s="17" t="s">
        <v>369</v>
      </c>
      <c r="BM1297" s="148" t="s">
        <v>1456</v>
      </c>
    </row>
    <row r="1298" spans="2:51" s="12" customFormat="1" ht="11.25">
      <c r="B1298" s="150"/>
      <c r="D1298" s="151" t="s">
        <v>270</v>
      </c>
      <c r="E1298" s="152" t="s">
        <v>1</v>
      </c>
      <c r="F1298" s="153" t="s">
        <v>515</v>
      </c>
      <c r="H1298" s="154">
        <v>1.8</v>
      </c>
      <c r="I1298" s="155"/>
      <c r="L1298" s="150"/>
      <c r="M1298" s="156"/>
      <c r="T1298" s="157"/>
      <c r="AT1298" s="152" t="s">
        <v>270</v>
      </c>
      <c r="AU1298" s="152" t="s">
        <v>87</v>
      </c>
      <c r="AV1298" s="12" t="s">
        <v>87</v>
      </c>
      <c r="AW1298" s="12" t="s">
        <v>32</v>
      </c>
      <c r="AX1298" s="12" t="s">
        <v>77</v>
      </c>
      <c r="AY1298" s="152" t="s">
        <v>262</v>
      </c>
    </row>
    <row r="1299" spans="2:51" s="12" customFormat="1" ht="11.25">
      <c r="B1299" s="150"/>
      <c r="D1299" s="151" t="s">
        <v>270</v>
      </c>
      <c r="E1299" s="152" t="s">
        <v>1</v>
      </c>
      <c r="F1299" s="153" t="s">
        <v>516</v>
      </c>
      <c r="H1299" s="154">
        <v>7.8</v>
      </c>
      <c r="I1299" s="155"/>
      <c r="L1299" s="150"/>
      <c r="M1299" s="156"/>
      <c r="T1299" s="157"/>
      <c r="AT1299" s="152" t="s">
        <v>270</v>
      </c>
      <c r="AU1299" s="152" t="s">
        <v>87</v>
      </c>
      <c r="AV1299" s="12" t="s">
        <v>87</v>
      </c>
      <c r="AW1299" s="12" t="s">
        <v>32</v>
      </c>
      <c r="AX1299" s="12" t="s">
        <v>77</v>
      </c>
      <c r="AY1299" s="152" t="s">
        <v>262</v>
      </c>
    </row>
    <row r="1300" spans="2:51" s="12" customFormat="1" ht="11.25">
      <c r="B1300" s="150"/>
      <c r="D1300" s="151" t="s">
        <v>270</v>
      </c>
      <c r="E1300" s="152" t="s">
        <v>1</v>
      </c>
      <c r="F1300" s="153" t="s">
        <v>517</v>
      </c>
      <c r="H1300" s="154">
        <v>6.6</v>
      </c>
      <c r="I1300" s="155"/>
      <c r="L1300" s="150"/>
      <c r="M1300" s="156"/>
      <c r="T1300" s="157"/>
      <c r="AT1300" s="152" t="s">
        <v>270</v>
      </c>
      <c r="AU1300" s="152" t="s">
        <v>87</v>
      </c>
      <c r="AV1300" s="12" t="s">
        <v>87</v>
      </c>
      <c r="AW1300" s="12" t="s">
        <v>32</v>
      </c>
      <c r="AX1300" s="12" t="s">
        <v>77</v>
      </c>
      <c r="AY1300" s="152" t="s">
        <v>262</v>
      </c>
    </row>
    <row r="1301" spans="2:51" s="12" customFormat="1" ht="11.25">
      <c r="B1301" s="150"/>
      <c r="D1301" s="151" t="s">
        <v>270</v>
      </c>
      <c r="E1301" s="152" t="s">
        <v>1</v>
      </c>
      <c r="F1301" s="153" t="s">
        <v>518</v>
      </c>
      <c r="H1301" s="154">
        <v>5.7</v>
      </c>
      <c r="I1301" s="155"/>
      <c r="L1301" s="150"/>
      <c r="M1301" s="156"/>
      <c r="T1301" s="157"/>
      <c r="AT1301" s="152" t="s">
        <v>270</v>
      </c>
      <c r="AU1301" s="152" t="s">
        <v>87</v>
      </c>
      <c r="AV1301" s="12" t="s">
        <v>87</v>
      </c>
      <c r="AW1301" s="12" t="s">
        <v>32</v>
      </c>
      <c r="AX1301" s="12" t="s">
        <v>77</v>
      </c>
      <c r="AY1301" s="152" t="s">
        <v>262</v>
      </c>
    </row>
    <row r="1302" spans="2:51" s="12" customFormat="1" ht="11.25">
      <c r="B1302" s="150"/>
      <c r="D1302" s="151" t="s">
        <v>270</v>
      </c>
      <c r="E1302" s="152" t="s">
        <v>1</v>
      </c>
      <c r="F1302" s="153" t="s">
        <v>519</v>
      </c>
      <c r="H1302" s="154">
        <v>3</v>
      </c>
      <c r="I1302" s="155"/>
      <c r="L1302" s="150"/>
      <c r="M1302" s="156"/>
      <c r="T1302" s="157"/>
      <c r="AT1302" s="152" t="s">
        <v>270</v>
      </c>
      <c r="AU1302" s="152" t="s">
        <v>87</v>
      </c>
      <c r="AV1302" s="12" t="s">
        <v>87</v>
      </c>
      <c r="AW1302" s="12" t="s">
        <v>32</v>
      </c>
      <c r="AX1302" s="12" t="s">
        <v>77</v>
      </c>
      <c r="AY1302" s="152" t="s">
        <v>262</v>
      </c>
    </row>
    <row r="1303" spans="2:51" s="12" customFormat="1" ht="11.25">
      <c r="B1303" s="150"/>
      <c r="D1303" s="151" t="s">
        <v>270</v>
      </c>
      <c r="E1303" s="152" t="s">
        <v>1</v>
      </c>
      <c r="F1303" s="153" t="s">
        <v>520</v>
      </c>
      <c r="H1303" s="154">
        <v>4</v>
      </c>
      <c r="I1303" s="155"/>
      <c r="L1303" s="150"/>
      <c r="M1303" s="156"/>
      <c r="T1303" s="157"/>
      <c r="AT1303" s="152" t="s">
        <v>270</v>
      </c>
      <c r="AU1303" s="152" t="s">
        <v>87</v>
      </c>
      <c r="AV1303" s="12" t="s">
        <v>87</v>
      </c>
      <c r="AW1303" s="12" t="s">
        <v>32</v>
      </c>
      <c r="AX1303" s="12" t="s">
        <v>77</v>
      </c>
      <c r="AY1303" s="152" t="s">
        <v>262</v>
      </c>
    </row>
    <row r="1304" spans="2:51" s="12" customFormat="1" ht="11.25">
      <c r="B1304" s="150"/>
      <c r="D1304" s="151" t="s">
        <v>270</v>
      </c>
      <c r="E1304" s="152" t="s">
        <v>1</v>
      </c>
      <c r="F1304" s="153" t="s">
        <v>521</v>
      </c>
      <c r="H1304" s="154">
        <v>5</v>
      </c>
      <c r="I1304" s="155"/>
      <c r="L1304" s="150"/>
      <c r="M1304" s="156"/>
      <c r="T1304" s="157"/>
      <c r="AT1304" s="152" t="s">
        <v>270</v>
      </c>
      <c r="AU1304" s="152" t="s">
        <v>87</v>
      </c>
      <c r="AV1304" s="12" t="s">
        <v>87</v>
      </c>
      <c r="AW1304" s="12" t="s">
        <v>32</v>
      </c>
      <c r="AX1304" s="12" t="s">
        <v>77</v>
      </c>
      <c r="AY1304" s="152" t="s">
        <v>262</v>
      </c>
    </row>
    <row r="1305" spans="2:51" s="12" customFormat="1" ht="11.25">
      <c r="B1305" s="150"/>
      <c r="D1305" s="151" t="s">
        <v>270</v>
      </c>
      <c r="E1305" s="152" t="s">
        <v>1</v>
      </c>
      <c r="F1305" s="153" t="s">
        <v>522</v>
      </c>
      <c r="H1305" s="154">
        <v>3.2</v>
      </c>
      <c r="I1305" s="155"/>
      <c r="L1305" s="150"/>
      <c r="M1305" s="156"/>
      <c r="T1305" s="157"/>
      <c r="AT1305" s="152" t="s">
        <v>270</v>
      </c>
      <c r="AU1305" s="152" t="s">
        <v>87</v>
      </c>
      <c r="AV1305" s="12" t="s">
        <v>87</v>
      </c>
      <c r="AW1305" s="12" t="s">
        <v>32</v>
      </c>
      <c r="AX1305" s="12" t="s">
        <v>77</v>
      </c>
      <c r="AY1305" s="152" t="s">
        <v>262</v>
      </c>
    </row>
    <row r="1306" spans="2:51" s="12" customFormat="1" ht="11.25">
      <c r="B1306" s="150"/>
      <c r="D1306" s="151" t="s">
        <v>270</v>
      </c>
      <c r="E1306" s="152" t="s">
        <v>1</v>
      </c>
      <c r="F1306" s="153" t="s">
        <v>523</v>
      </c>
      <c r="H1306" s="154">
        <v>4</v>
      </c>
      <c r="I1306" s="155"/>
      <c r="L1306" s="150"/>
      <c r="M1306" s="156"/>
      <c r="T1306" s="157"/>
      <c r="AT1306" s="152" t="s">
        <v>270</v>
      </c>
      <c r="AU1306" s="152" t="s">
        <v>87</v>
      </c>
      <c r="AV1306" s="12" t="s">
        <v>87</v>
      </c>
      <c r="AW1306" s="12" t="s">
        <v>32</v>
      </c>
      <c r="AX1306" s="12" t="s">
        <v>77</v>
      </c>
      <c r="AY1306" s="152" t="s">
        <v>262</v>
      </c>
    </row>
    <row r="1307" spans="2:51" s="12" customFormat="1" ht="11.25">
      <c r="B1307" s="150"/>
      <c r="D1307" s="151" t="s">
        <v>270</v>
      </c>
      <c r="E1307" s="152" t="s">
        <v>1</v>
      </c>
      <c r="F1307" s="153" t="s">
        <v>524</v>
      </c>
      <c r="H1307" s="154">
        <v>6</v>
      </c>
      <c r="I1307" s="155"/>
      <c r="L1307" s="150"/>
      <c r="M1307" s="156"/>
      <c r="T1307" s="157"/>
      <c r="AT1307" s="152" t="s">
        <v>270</v>
      </c>
      <c r="AU1307" s="152" t="s">
        <v>87</v>
      </c>
      <c r="AV1307" s="12" t="s">
        <v>87</v>
      </c>
      <c r="AW1307" s="12" t="s">
        <v>32</v>
      </c>
      <c r="AX1307" s="12" t="s">
        <v>77</v>
      </c>
      <c r="AY1307" s="152" t="s">
        <v>262</v>
      </c>
    </row>
    <row r="1308" spans="2:51" s="12" customFormat="1" ht="11.25">
      <c r="B1308" s="150"/>
      <c r="D1308" s="151" t="s">
        <v>270</v>
      </c>
      <c r="E1308" s="152" t="s">
        <v>1</v>
      </c>
      <c r="F1308" s="153" t="s">
        <v>525</v>
      </c>
      <c r="H1308" s="154">
        <v>1.7</v>
      </c>
      <c r="I1308" s="155"/>
      <c r="L1308" s="150"/>
      <c r="M1308" s="156"/>
      <c r="T1308" s="157"/>
      <c r="AT1308" s="152" t="s">
        <v>270</v>
      </c>
      <c r="AU1308" s="152" t="s">
        <v>87</v>
      </c>
      <c r="AV1308" s="12" t="s">
        <v>87</v>
      </c>
      <c r="AW1308" s="12" t="s">
        <v>32</v>
      </c>
      <c r="AX1308" s="12" t="s">
        <v>77</v>
      </c>
      <c r="AY1308" s="152" t="s">
        <v>262</v>
      </c>
    </row>
    <row r="1309" spans="2:51" s="15" customFormat="1" ht="11.25">
      <c r="B1309" s="171"/>
      <c r="D1309" s="151" t="s">
        <v>270</v>
      </c>
      <c r="E1309" s="172" t="s">
        <v>1</v>
      </c>
      <c r="F1309" s="173" t="s">
        <v>281</v>
      </c>
      <c r="H1309" s="174">
        <v>48.8</v>
      </c>
      <c r="I1309" s="175"/>
      <c r="L1309" s="171"/>
      <c r="M1309" s="176"/>
      <c r="T1309" s="177"/>
      <c r="AT1309" s="172" t="s">
        <v>270</v>
      </c>
      <c r="AU1309" s="172" t="s">
        <v>87</v>
      </c>
      <c r="AV1309" s="15" t="s">
        <v>103</v>
      </c>
      <c r="AW1309" s="15" t="s">
        <v>32</v>
      </c>
      <c r="AX1309" s="15" t="s">
        <v>77</v>
      </c>
      <c r="AY1309" s="172" t="s">
        <v>262</v>
      </c>
    </row>
    <row r="1310" spans="2:51" s="12" customFormat="1" ht="11.25">
      <c r="B1310" s="150"/>
      <c r="D1310" s="151" t="s">
        <v>270</v>
      </c>
      <c r="E1310" s="152" t="s">
        <v>1</v>
      </c>
      <c r="F1310" s="153" t="s">
        <v>526</v>
      </c>
      <c r="H1310" s="154">
        <v>7.32</v>
      </c>
      <c r="I1310" s="155"/>
      <c r="L1310" s="150"/>
      <c r="M1310" s="156"/>
      <c r="T1310" s="157"/>
      <c r="AT1310" s="152" t="s">
        <v>270</v>
      </c>
      <c r="AU1310" s="152" t="s">
        <v>87</v>
      </c>
      <c r="AV1310" s="12" t="s">
        <v>87</v>
      </c>
      <c r="AW1310" s="12" t="s">
        <v>32</v>
      </c>
      <c r="AX1310" s="12" t="s">
        <v>77</v>
      </c>
      <c r="AY1310" s="152" t="s">
        <v>262</v>
      </c>
    </row>
    <row r="1311" spans="2:51" s="12" customFormat="1" ht="11.25">
      <c r="B1311" s="150"/>
      <c r="D1311" s="151" t="s">
        <v>270</v>
      </c>
      <c r="E1311" s="152" t="s">
        <v>1</v>
      </c>
      <c r="F1311" s="153" t="s">
        <v>527</v>
      </c>
      <c r="H1311" s="154">
        <v>4.75</v>
      </c>
      <c r="I1311" s="155"/>
      <c r="L1311" s="150"/>
      <c r="M1311" s="156"/>
      <c r="T1311" s="157"/>
      <c r="AT1311" s="152" t="s">
        <v>270</v>
      </c>
      <c r="AU1311" s="152" t="s">
        <v>87</v>
      </c>
      <c r="AV1311" s="12" t="s">
        <v>87</v>
      </c>
      <c r="AW1311" s="12" t="s">
        <v>32</v>
      </c>
      <c r="AX1311" s="12" t="s">
        <v>77</v>
      </c>
      <c r="AY1311" s="152" t="s">
        <v>262</v>
      </c>
    </row>
    <row r="1312" spans="2:51" s="15" customFormat="1" ht="11.25">
      <c r="B1312" s="171"/>
      <c r="D1312" s="151" t="s">
        <v>270</v>
      </c>
      <c r="E1312" s="172" t="s">
        <v>1</v>
      </c>
      <c r="F1312" s="173" t="s">
        <v>281</v>
      </c>
      <c r="H1312" s="174">
        <v>12.07</v>
      </c>
      <c r="I1312" s="175"/>
      <c r="L1312" s="171"/>
      <c r="M1312" s="176"/>
      <c r="T1312" s="177"/>
      <c r="AT1312" s="172" t="s">
        <v>270</v>
      </c>
      <c r="AU1312" s="172" t="s">
        <v>87</v>
      </c>
      <c r="AV1312" s="15" t="s">
        <v>103</v>
      </c>
      <c r="AW1312" s="15" t="s">
        <v>32</v>
      </c>
      <c r="AX1312" s="15" t="s">
        <v>77</v>
      </c>
      <c r="AY1312" s="172" t="s">
        <v>262</v>
      </c>
    </row>
    <row r="1313" spans="2:51" s="13" customFormat="1" ht="11.25">
      <c r="B1313" s="158"/>
      <c r="D1313" s="151" t="s">
        <v>270</v>
      </c>
      <c r="E1313" s="159" t="s">
        <v>1</v>
      </c>
      <c r="F1313" s="160" t="s">
        <v>273</v>
      </c>
      <c r="H1313" s="161">
        <v>60.87</v>
      </c>
      <c r="I1313" s="162"/>
      <c r="L1313" s="158"/>
      <c r="M1313" s="163"/>
      <c r="T1313" s="164"/>
      <c r="AT1313" s="159" t="s">
        <v>270</v>
      </c>
      <c r="AU1313" s="159" t="s">
        <v>87</v>
      </c>
      <c r="AV1313" s="13" t="s">
        <v>268</v>
      </c>
      <c r="AW1313" s="13" t="s">
        <v>32</v>
      </c>
      <c r="AX1313" s="13" t="s">
        <v>85</v>
      </c>
      <c r="AY1313" s="159" t="s">
        <v>262</v>
      </c>
    </row>
    <row r="1314" spans="2:65" s="1" customFormat="1" ht="24.2" customHeight="1">
      <c r="B1314" s="32"/>
      <c r="C1314" s="138" t="s">
        <v>1457</v>
      </c>
      <c r="D1314" s="138" t="s">
        <v>264</v>
      </c>
      <c r="E1314" s="139" t="s">
        <v>1458</v>
      </c>
      <c r="F1314" s="140" t="s">
        <v>1459</v>
      </c>
      <c r="G1314" s="141" t="s">
        <v>416</v>
      </c>
      <c r="H1314" s="142">
        <v>6.42</v>
      </c>
      <c r="I1314" s="143"/>
      <c r="J1314" s="142">
        <f>ROUND(I1314*H1314,2)</f>
        <v>0</v>
      </c>
      <c r="K1314" s="140" t="s">
        <v>267</v>
      </c>
      <c r="L1314" s="32"/>
      <c r="M1314" s="144" t="s">
        <v>1</v>
      </c>
      <c r="N1314" s="145" t="s">
        <v>42</v>
      </c>
      <c r="P1314" s="146">
        <f>O1314*H1314</f>
        <v>0</v>
      </c>
      <c r="Q1314" s="146">
        <v>0</v>
      </c>
      <c r="R1314" s="146">
        <f>Q1314*H1314</f>
        <v>0</v>
      </c>
      <c r="S1314" s="146">
        <v>0</v>
      </c>
      <c r="T1314" s="147">
        <f>S1314*H1314</f>
        <v>0</v>
      </c>
      <c r="AR1314" s="148" t="s">
        <v>369</v>
      </c>
      <c r="AT1314" s="148" t="s">
        <v>264</v>
      </c>
      <c r="AU1314" s="148" t="s">
        <v>87</v>
      </c>
      <c r="AY1314" s="17" t="s">
        <v>262</v>
      </c>
      <c r="BE1314" s="149">
        <f>IF(N1314="základní",J1314,0)</f>
        <v>0</v>
      </c>
      <c r="BF1314" s="149">
        <f>IF(N1314="snížená",J1314,0)</f>
        <v>0</v>
      </c>
      <c r="BG1314" s="149">
        <f>IF(N1314="zákl. přenesená",J1314,0)</f>
        <v>0</v>
      </c>
      <c r="BH1314" s="149">
        <f>IF(N1314="sníž. přenesená",J1314,0)</f>
        <v>0</v>
      </c>
      <c r="BI1314" s="149">
        <f>IF(N1314="nulová",J1314,0)</f>
        <v>0</v>
      </c>
      <c r="BJ1314" s="17" t="s">
        <v>85</v>
      </c>
      <c r="BK1314" s="149">
        <f>ROUND(I1314*H1314,2)</f>
        <v>0</v>
      </c>
      <c r="BL1314" s="17" t="s">
        <v>369</v>
      </c>
      <c r="BM1314" s="148" t="s">
        <v>1460</v>
      </c>
    </row>
    <row r="1315" spans="2:51" s="12" customFormat="1" ht="11.25">
      <c r="B1315" s="150"/>
      <c r="D1315" s="151" t="s">
        <v>270</v>
      </c>
      <c r="E1315" s="152" t="s">
        <v>1</v>
      </c>
      <c r="F1315" s="153" t="s">
        <v>1461</v>
      </c>
      <c r="H1315" s="154">
        <v>6.42</v>
      </c>
      <c r="I1315" s="155"/>
      <c r="L1315" s="150"/>
      <c r="M1315" s="156"/>
      <c r="T1315" s="157"/>
      <c r="AT1315" s="152" t="s">
        <v>270</v>
      </c>
      <c r="AU1315" s="152" t="s">
        <v>87</v>
      </c>
      <c r="AV1315" s="12" t="s">
        <v>87</v>
      </c>
      <c r="AW1315" s="12" t="s">
        <v>32</v>
      </c>
      <c r="AX1315" s="12" t="s">
        <v>77</v>
      </c>
      <c r="AY1315" s="152" t="s">
        <v>262</v>
      </c>
    </row>
    <row r="1316" spans="2:51" s="13" customFormat="1" ht="11.25">
      <c r="B1316" s="158"/>
      <c r="D1316" s="151" t="s">
        <v>270</v>
      </c>
      <c r="E1316" s="159" t="s">
        <v>1</v>
      </c>
      <c r="F1316" s="160" t="s">
        <v>273</v>
      </c>
      <c r="H1316" s="161">
        <v>6.42</v>
      </c>
      <c r="I1316" s="162"/>
      <c r="L1316" s="158"/>
      <c r="M1316" s="163"/>
      <c r="T1316" s="164"/>
      <c r="AT1316" s="159" t="s">
        <v>270</v>
      </c>
      <c r="AU1316" s="159" t="s">
        <v>87</v>
      </c>
      <c r="AV1316" s="13" t="s">
        <v>268</v>
      </c>
      <c r="AW1316" s="13" t="s">
        <v>32</v>
      </c>
      <c r="AX1316" s="13" t="s">
        <v>85</v>
      </c>
      <c r="AY1316" s="159" t="s">
        <v>262</v>
      </c>
    </row>
    <row r="1317" spans="2:65" s="1" customFormat="1" ht="24.2" customHeight="1">
      <c r="B1317" s="32"/>
      <c r="C1317" s="138" t="s">
        <v>1462</v>
      </c>
      <c r="D1317" s="138" t="s">
        <v>264</v>
      </c>
      <c r="E1317" s="139" t="s">
        <v>1463</v>
      </c>
      <c r="F1317" s="140" t="s">
        <v>1464</v>
      </c>
      <c r="G1317" s="141" t="s">
        <v>416</v>
      </c>
      <c r="H1317" s="142">
        <v>145.8</v>
      </c>
      <c r="I1317" s="143"/>
      <c r="J1317" s="142">
        <f>ROUND(I1317*H1317,2)</f>
        <v>0</v>
      </c>
      <c r="K1317" s="140" t="s">
        <v>267</v>
      </c>
      <c r="L1317" s="32"/>
      <c r="M1317" s="144" t="s">
        <v>1</v>
      </c>
      <c r="N1317" s="145" t="s">
        <v>42</v>
      </c>
      <c r="P1317" s="146">
        <f>O1317*H1317</f>
        <v>0</v>
      </c>
      <c r="Q1317" s="146">
        <v>0</v>
      </c>
      <c r="R1317" s="146">
        <f>Q1317*H1317</f>
        <v>0</v>
      </c>
      <c r="S1317" s="146">
        <v>0</v>
      </c>
      <c r="T1317" s="147">
        <f>S1317*H1317</f>
        <v>0</v>
      </c>
      <c r="AR1317" s="148" t="s">
        <v>369</v>
      </c>
      <c r="AT1317" s="148" t="s">
        <v>264</v>
      </c>
      <c r="AU1317" s="148" t="s">
        <v>87</v>
      </c>
      <c r="AY1317" s="17" t="s">
        <v>262</v>
      </c>
      <c r="BE1317" s="149">
        <f>IF(N1317="základní",J1317,0)</f>
        <v>0</v>
      </c>
      <c r="BF1317" s="149">
        <f>IF(N1317="snížená",J1317,0)</f>
        <v>0</v>
      </c>
      <c r="BG1317" s="149">
        <f>IF(N1317="zákl. přenesená",J1317,0)</f>
        <v>0</v>
      </c>
      <c r="BH1317" s="149">
        <f>IF(N1317="sníž. přenesená",J1317,0)</f>
        <v>0</v>
      </c>
      <c r="BI1317" s="149">
        <f>IF(N1317="nulová",J1317,0)</f>
        <v>0</v>
      </c>
      <c r="BJ1317" s="17" t="s">
        <v>85</v>
      </c>
      <c r="BK1317" s="149">
        <f>ROUND(I1317*H1317,2)</f>
        <v>0</v>
      </c>
      <c r="BL1317" s="17" t="s">
        <v>369</v>
      </c>
      <c r="BM1317" s="148" t="s">
        <v>1465</v>
      </c>
    </row>
    <row r="1318" spans="2:51" s="12" customFormat="1" ht="11.25">
      <c r="B1318" s="150"/>
      <c r="D1318" s="151" t="s">
        <v>270</v>
      </c>
      <c r="E1318" s="152" t="s">
        <v>1</v>
      </c>
      <c r="F1318" s="153" t="s">
        <v>1466</v>
      </c>
      <c r="H1318" s="154">
        <v>76.5</v>
      </c>
      <c r="I1318" s="155"/>
      <c r="L1318" s="150"/>
      <c r="M1318" s="156"/>
      <c r="T1318" s="157"/>
      <c r="AT1318" s="152" t="s">
        <v>270</v>
      </c>
      <c r="AU1318" s="152" t="s">
        <v>87</v>
      </c>
      <c r="AV1318" s="12" t="s">
        <v>87</v>
      </c>
      <c r="AW1318" s="12" t="s">
        <v>32</v>
      </c>
      <c r="AX1318" s="12" t="s">
        <v>77</v>
      </c>
      <c r="AY1318" s="152" t="s">
        <v>262</v>
      </c>
    </row>
    <row r="1319" spans="2:51" s="12" customFormat="1" ht="11.25">
      <c r="B1319" s="150"/>
      <c r="D1319" s="151" t="s">
        <v>270</v>
      </c>
      <c r="E1319" s="152" t="s">
        <v>1</v>
      </c>
      <c r="F1319" s="153" t="s">
        <v>1467</v>
      </c>
      <c r="H1319" s="154">
        <v>24.8</v>
      </c>
      <c r="I1319" s="155"/>
      <c r="L1319" s="150"/>
      <c r="M1319" s="156"/>
      <c r="T1319" s="157"/>
      <c r="AT1319" s="152" t="s">
        <v>270</v>
      </c>
      <c r="AU1319" s="152" t="s">
        <v>87</v>
      </c>
      <c r="AV1319" s="12" t="s">
        <v>87</v>
      </c>
      <c r="AW1319" s="12" t="s">
        <v>32</v>
      </c>
      <c r="AX1319" s="12" t="s">
        <v>77</v>
      </c>
      <c r="AY1319" s="152" t="s">
        <v>262</v>
      </c>
    </row>
    <row r="1320" spans="2:51" s="12" customFormat="1" ht="11.25">
      <c r="B1320" s="150"/>
      <c r="D1320" s="151" t="s">
        <v>270</v>
      </c>
      <c r="E1320" s="152" t="s">
        <v>1</v>
      </c>
      <c r="F1320" s="153" t="s">
        <v>1468</v>
      </c>
      <c r="H1320" s="154">
        <v>25.6</v>
      </c>
      <c r="I1320" s="155"/>
      <c r="L1320" s="150"/>
      <c r="M1320" s="156"/>
      <c r="T1320" s="157"/>
      <c r="AT1320" s="152" t="s">
        <v>270</v>
      </c>
      <c r="AU1320" s="152" t="s">
        <v>87</v>
      </c>
      <c r="AV1320" s="12" t="s">
        <v>87</v>
      </c>
      <c r="AW1320" s="12" t="s">
        <v>32</v>
      </c>
      <c r="AX1320" s="12" t="s">
        <v>77</v>
      </c>
      <c r="AY1320" s="152" t="s">
        <v>262</v>
      </c>
    </row>
    <row r="1321" spans="2:51" s="12" customFormat="1" ht="11.25">
      <c r="B1321" s="150"/>
      <c r="D1321" s="151" t="s">
        <v>270</v>
      </c>
      <c r="E1321" s="152" t="s">
        <v>1</v>
      </c>
      <c r="F1321" s="153" t="s">
        <v>1469</v>
      </c>
      <c r="H1321" s="154">
        <v>3</v>
      </c>
      <c r="I1321" s="155"/>
      <c r="L1321" s="150"/>
      <c r="M1321" s="156"/>
      <c r="T1321" s="157"/>
      <c r="AT1321" s="152" t="s">
        <v>270</v>
      </c>
      <c r="AU1321" s="152" t="s">
        <v>87</v>
      </c>
      <c r="AV1321" s="12" t="s">
        <v>87</v>
      </c>
      <c r="AW1321" s="12" t="s">
        <v>32</v>
      </c>
      <c r="AX1321" s="12" t="s">
        <v>77</v>
      </c>
      <c r="AY1321" s="152" t="s">
        <v>262</v>
      </c>
    </row>
    <row r="1322" spans="2:51" s="12" customFormat="1" ht="11.25">
      <c r="B1322" s="150"/>
      <c r="D1322" s="151" t="s">
        <v>270</v>
      </c>
      <c r="E1322" s="152" t="s">
        <v>1</v>
      </c>
      <c r="F1322" s="153" t="s">
        <v>1470</v>
      </c>
      <c r="H1322" s="154">
        <v>15.9</v>
      </c>
      <c r="I1322" s="155"/>
      <c r="L1322" s="150"/>
      <c r="M1322" s="156"/>
      <c r="T1322" s="157"/>
      <c r="AT1322" s="152" t="s">
        <v>270</v>
      </c>
      <c r="AU1322" s="152" t="s">
        <v>87</v>
      </c>
      <c r="AV1322" s="12" t="s">
        <v>87</v>
      </c>
      <c r="AW1322" s="12" t="s">
        <v>32</v>
      </c>
      <c r="AX1322" s="12" t="s">
        <v>77</v>
      </c>
      <c r="AY1322" s="152" t="s">
        <v>262</v>
      </c>
    </row>
    <row r="1323" spans="2:51" s="13" customFormat="1" ht="11.25">
      <c r="B1323" s="158"/>
      <c r="D1323" s="151" t="s">
        <v>270</v>
      </c>
      <c r="E1323" s="159" t="s">
        <v>1</v>
      </c>
      <c r="F1323" s="160" t="s">
        <v>273</v>
      </c>
      <c r="H1323" s="161">
        <v>145.8</v>
      </c>
      <c r="I1323" s="162"/>
      <c r="L1323" s="158"/>
      <c r="M1323" s="163"/>
      <c r="T1323" s="164"/>
      <c r="AT1323" s="159" t="s">
        <v>270</v>
      </c>
      <c r="AU1323" s="159" t="s">
        <v>87</v>
      </c>
      <c r="AV1323" s="13" t="s">
        <v>268</v>
      </c>
      <c r="AW1323" s="13" t="s">
        <v>32</v>
      </c>
      <c r="AX1323" s="13" t="s">
        <v>85</v>
      </c>
      <c r="AY1323" s="159" t="s">
        <v>262</v>
      </c>
    </row>
    <row r="1324" spans="2:65" s="1" customFormat="1" ht="21.75" customHeight="1">
      <c r="B1324" s="32"/>
      <c r="C1324" s="178" t="s">
        <v>1471</v>
      </c>
      <c r="D1324" s="178" t="s">
        <v>300</v>
      </c>
      <c r="E1324" s="179" t="s">
        <v>1472</v>
      </c>
      <c r="F1324" s="180" t="s">
        <v>1473</v>
      </c>
      <c r="G1324" s="181" t="s">
        <v>303</v>
      </c>
      <c r="H1324" s="182">
        <v>0.31</v>
      </c>
      <c r="I1324" s="183"/>
      <c r="J1324" s="182">
        <f>ROUND(I1324*H1324,2)</f>
        <v>0</v>
      </c>
      <c r="K1324" s="180" t="s">
        <v>267</v>
      </c>
      <c r="L1324" s="184"/>
      <c r="M1324" s="185" t="s">
        <v>1</v>
      </c>
      <c r="N1324" s="186" t="s">
        <v>42</v>
      </c>
      <c r="P1324" s="146">
        <f>O1324*H1324</f>
        <v>0</v>
      </c>
      <c r="Q1324" s="146">
        <v>1</v>
      </c>
      <c r="R1324" s="146">
        <f>Q1324*H1324</f>
        <v>0.31</v>
      </c>
      <c r="S1324" s="146">
        <v>0</v>
      </c>
      <c r="T1324" s="147">
        <f>S1324*H1324</f>
        <v>0</v>
      </c>
      <c r="AR1324" s="148" t="s">
        <v>459</v>
      </c>
      <c r="AT1324" s="148" t="s">
        <v>300</v>
      </c>
      <c r="AU1324" s="148" t="s">
        <v>87</v>
      </c>
      <c r="AY1324" s="17" t="s">
        <v>262</v>
      </c>
      <c r="BE1324" s="149">
        <f>IF(N1324="základní",J1324,0)</f>
        <v>0</v>
      </c>
      <c r="BF1324" s="149">
        <f>IF(N1324="snížená",J1324,0)</f>
        <v>0</v>
      </c>
      <c r="BG1324" s="149">
        <f>IF(N1324="zákl. přenesená",J1324,0)</f>
        <v>0</v>
      </c>
      <c r="BH1324" s="149">
        <f>IF(N1324="sníž. přenesená",J1324,0)</f>
        <v>0</v>
      </c>
      <c r="BI1324" s="149">
        <f>IF(N1324="nulová",J1324,0)</f>
        <v>0</v>
      </c>
      <c r="BJ1324" s="17" t="s">
        <v>85</v>
      </c>
      <c r="BK1324" s="149">
        <f>ROUND(I1324*H1324,2)</f>
        <v>0</v>
      </c>
      <c r="BL1324" s="17" t="s">
        <v>369</v>
      </c>
      <c r="BM1324" s="148" t="s">
        <v>1474</v>
      </c>
    </row>
    <row r="1325" spans="2:51" s="12" customFormat="1" ht="11.25">
      <c r="B1325" s="150"/>
      <c r="D1325" s="151" t="s">
        <v>270</v>
      </c>
      <c r="E1325" s="152" t="s">
        <v>1</v>
      </c>
      <c r="F1325" s="153" t="s">
        <v>1475</v>
      </c>
      <c r="H1325" s="154">
        <v>0.08</v>
      </c>
      <c r="I1325" s="155"/>
      <c r="L1325" s="150"/>
      <c r="M1325" s="156"/>
      <c r="T1325" s="157"/>
      <c r="AT1325" s="152" t="s">
        <v>270</v>
      </c>
      <c r="AU1325" s="152" t="s">
        <v>87</v>
      </c>
      <c r="AV1325" s="12" t="s">
        <v>87</v>
      </c>
      <c r="AW1325" s="12" t="s">
        <v>32</v>
      </c>
      <c r="AX1325" s="12" t="s">
        <v>77</v>
      </c>
      <c r="AY1325" s="152" t="s">
        <v>262</v>
      </c>
    </row>
    <row r="1326" spans="2:51" s="12" customFormat="1" ht="11.25">
      <c r="B1326" s="150"/>
      <c r="D1326" s="151" t="s">
        <v>270</v>
      </c>
      <c r="E1326" s="152" t="s">
        <v>1</v>
      </c>
      <c r="F1326" s="153" t="s">
        <v>1476</v>
      </c>
      <c r="H1326" s="154">
        <v>0.1</v>
      </c>
      <c r="I1326" s="155"/>
      <c r="L1326" s="150"/>
      <c r="M1326" s="156"/>
      <c r="T1326" s="157"/>
      <c r="AT1326" s="152" t="s">
        <v>270</v>
      </c>
      <c r="AU1326" s="152" t="s">
        <v>87</v>
      </c>
      <c r="AV1326" s="12" t="s">
        <v>87</v>
      </c>
      <c r="AW1326" s="12" t="s">
        <v>32</v>
      </c>
      <c r="AX1326" s="12" t="s">
        <v>77</v>
      </c>
      <c r="AY1326" s="152" t="s">
        <v>262</v>
      </c>
    </row>
    <row r="1327" spans="2:51" s="12" customFormat="1" ht="11.25">
      <c r="B1327" s="150"/>
      <c r="D1327" s="151" t="s">
        <v>270</v>
      </c>
      <c r="E1327" s="152" t="s">
        <v>1</v>
      </c>
      <c r="F1327" s="153" t="s">
        <v>1477</v>
      </c>
      <c r="H1327" s="154">
        <v>0.1</v>
      </c>
      <c r="I1327" s="155"/>
      <c r="L1327" s="150"/>
      <c r="M1327" s="156"/>
      <c r="T1327" s="157"/>
      <c r="AT1327" s="152" t="s">
        <v>270</v>
      </c>
      <c r="AU1327" s="152" t="s">
        <v>87</v>
      </c>
      <c r="AV1327" s="12" t="s">
        <v>87</v>
      </c>
      <c r="AW1327" s="12" t="s">
        <v>32</v>
      </c>
      <c r="AX1327" s="12" t="s">
        <v>77</v>
      </c>
      <c r="AY1327" s="152" t="s">
        <v>262</v>
      </c>
    </row>
    <row r="1328" spans="2:51" s="12" customFormat="1" ht="11.25">
      <c r="B1328" s="150"/>
      <c r="D1328" s="151" t="s">
        <v>270</v>
      </c>
      <c r="E1328" s="152" t="s">
        <v>1</v>
      </c>
      <c r="F1328" s="153" t="s">
        <v>1478</v>
      </c>
      <c r="H1328" s="154">
        <v>0</v>
      </c>
      <c r="I1328" s="155"/>
      <c r="L1328" s="150"/>
      <c r="M1328" s="156"/>
      <c r="T1328" s="157"/>
      <c r="AT1328" s="152" t="s">
        <v>270</v>
      </c>
      <c r="AU1328" s="152" t="s">
        <v>87</v>
      </c>
      <c r="AV1328" s="12" t="s">
        <v>87</v>
      </c>
      <c r="AW1328" s="12" t="s">
        <v>32</v>
      </c>
      <c r="AX1328" s="12" t="s">
        <v>77</v>
      </c>
      <c r="AY1328" s="152" t="s">
        <v>262</v>
      </c>
    </row>
    <row r="1329" spans="2:51" s="12" customFormat="1" ht="11.25">
      <c r="B1329" s="150"/>
      <c r="D1329" s="151" t="s">
        <v>270</v>
      </c>
      <c r="E1329" s="152" t="s">
        <v>1</v>
      </c>
      <c r="F1329" s="153" t="s">
        <v>1479</v>
      </c>
      <c r="H1329" s="154">
        <v>0.02</v>
      </c>
      <c r="I1329" s="155"/>
      <c r="L1329" s="150"/>
      <c r="M1329" s="156"/>
      <c r="T1329" s="157"/>
      <c r="AT1329" s="152" t="s">
        <v>270</v>
      </c>
      <c r="AU1329" s="152" t="s">
        <v>87</v>
      </c>
      <c r="AV1329" s="12" t="s">
        <v>87</v>
      </c>
      <c r="AW1329" s="12" t="s">
        <v>32</v>
      </c>
      <c r="AX1329" s="12" t="s">
        <v>77</v>
      </c>
      <c r="AY1329" s="152" t="s">
        <v>262</v>
      </c>
    </row>
    <row r="1330" spans="2:51" s="12" customFormat="1" ht="11.25">
      <c r="B1330" s="150"/>
      <c r="D1330" s="151" t="s">
        <v>270</v>
      </c>
      <c r="E1330" s="152" t="s">
        <v>1</v>
      </c>
      <c r="F1330" s="153" t="s">
        <v>1480</v>
      </c>
      <c r="H1330" s="154">
        <v>0.01</v>
      </c>
      <c r="I1330" s="155"/>
      <c r="L1330" s="150"/>
      <c r="M1330" s="156"/>
      <c r="T1330" s="157"/>
      <c r="AT1330" s="152" t="s">
        <v>270</v>
      </c>
      <c r="AU1330" s="152" t="s">
        <v>87</v>
      </c>
      <c r="AV1330" s="12" t="s">
        <v>87</v>
      </c>
      <c r="AW1330" s="12" t="s">
        <v>32</v>
      </c>
      <c r="AX1330" s="12" t="s">
        <v>77</v>
      </c>
      <c r="AY1330" s="152" t="s">
        <v>262</v>
      </c>
    </row>
    <row r="1331" spans="2:51" s="13" customFormat="1" ht="11.25">
      <c r="B1331" s="158"/>
      <c r="D1331" s="151" t="s">
        <v>270</v>
      </c>
      <c r="E1331" s="159" t="s">
        <v>1</v>
      </c>
      <c r="F1331" s="160" t="s">
        <v>273</v>
      </c>
      <c r="H1331" s="161">
        <v>0.31</v>
      </c>
      <c r="I1331" s="162"/>
      <c r="L1331" s="158"/>
      <c r="M1331" s="163"/>
      <c r="T1331" s="164"/>
      <c r="AT1331" s="159" t="s">
        <v>270</v>
      </c>
      <c r="AU1331" s="159" t="s">
        <v>87</v>
      </c>
      <c r="AV1331" s="13" t="s">
        <v>268</v>
      </c>
      <c r="AW1331" s="13" t="s">
        <v>32</v>
      </c>
      <c r="AX1331" s="13" t="s">
        <v>85</v>
      </c>
      <c r="AY1331" s="159" t="s">
        <v>262</v>
      </c>
    </row>
    <row r="1332" spans="2:65" s="1" customFormat="1" ht="33" customHeight="1">
      <c r="B1332" s="32"/>
      <c r="C1332" s="138" t="s">
        <v>1481</v>
      </c>
      <c r="D1332" s="138" t="s">
        <v>264</v>
      </c>
      <c r="E1332" s="139" t="s">
        <v>1482</v>
      </c>
      <c r="F1332" s="140" t="s">
        <v>1483</v>
      </c>
      <c r="G1332" s="141" t="s">
        <v>416</v>
      </c>
      <c r="H1332" s="142">
        <v>15.9</v>
      </c>
      <c r="I1332" s="143"/>
      <c r="J1332" s="142">
        <f>ROUND(I1332*H1332,2)</f>
        <v>0</v>
      </c>
      <c r="K1332" s="140" t="s">
        <v>267</v>
      </c>
      <c r="L1332" s="32"/>
      <c r="M1332" s="144" t="s">
        <v>1</v>
      </c>
      <c r="N1332" s="145" t="s">
        <v>42</v>
      </c>
      <c r="P1332" s="146">
        <f>O1332*H1332</f>
        <v>0</v>
      </c>
      <c r="Q1332" s="146">
        <v>0</v>
      </c>
      <c r="R1332" s="146">
        <f>Q1332*H1332</f>
        <v>0</v>
      </c>
      <c r="S1332" s="146">
        <v>0</v>
      </c>
      <c r="T1332" s="147">
        <f>S1332*H1332</f>
        <v>0</v>
      </c>
      <c r="AR1332" s="148" t="s">
        <v>369</v>
      </c>
      <c r="AT1332" s="148" t="s">
        <v>264</v>
      </c>
      <c r="AU1332" s="148" t="s">
        <v>87</v>
      </c>
      <c r="AY1332" s="17" t="s">
        <v>262</v>
      </c>
      <c r="BE1332" s="149">
        <f>IF(N1332="základní",J1332,0)</f>
        <v>0</v>
      </c>
      <c r="BF1332" s="149">
        <f>IF(N1332="snížená",J1332,0)</f>
        <v>0</v>
      </c>
      <c r="BG1332" s="149">
        <f>IF(N1332="zákl. přenesená",J1332,0)</f>
        <v>0</v>
      </c>
      <c r="BH1332" s="149">
        <f>IF(N1332="sníž. přenesená",J1332,0)</f>
        <v>0</v>
      </c>
      <c r="BI1332" s="149">
        <f>IF(N1332="nulová",J1332,0)</f>
        <v>0</v>
      </c>
      <c r="BJ1332" s="17" t="s">
        <v>85</v>
      </c>
      <c r="BK1332" s="149">
        <f>ROUND(I1332*H1332,2)</f>
        <v>0</v>
      </c>
      <c r="BL1332" s="17" t="s">
        <v>369</v>
      </c>
      <c r="BM1332" s="148" t="s">
        <v>1484</v>
      </c>
    </row>
    <row r="1333" spans="2:51" s="12" customFormat="1" ht="11.25">
      <c r="B1333" s="150"/>
      <c r="D1333" s="151" t="s">
        <v>270</v>
      </c>
      <c r="E1333" s="152" t="s">
        <v>1</v>
      </c>
      <c r="F1333" s="153" t="s">
        <v>1470</v>
      </c>
      <c r="H1333" s="154">
        <v>15.9</v>
      </c>
      <c r="I1333" s="155"/>
      <c r="L1333" s="150"/>
      <c r="M1333" s="156"/>
      <c r="T1333" s="157"/>
      <c r="AT1333" s="152" t="s">
        <v>270</v>
      </c>
      <c r="AU1333" s="152" t="s">
        <v>87</v>
      </c>
      <c r="AV1333" s="12" t="s">
        <v>87</v>
      </c>
      <c r="AW1333" s="12" t="s">
        <v>32</v>
      </c>
      <c r="AX1333" s="12" t="s">
        <v>77</v>
      </c>
      <c r="AY1333" s="152" t="s">
        <v>262</v>
      </c>
    </row>
    <row r="1334" spans="2:51" s="13" customFormat="1" ht="11.25">
      <c r="B1334" s="158"/>
      <c r="D1334" s="151" t="s">
        <v>270</v>
      </c>
      <c r="E1334" s="159" t="s">
        <v>1</v>
      </c>
      <c r="F1334" s="160" t="s">
        <v>273</v>
      </c>
      <c r="H1334" s="161">
        <v>15.9</v>
      </c>
      <c r="I1334" s="162"/>
      <c r="L1334" s="158"/>
      <c r="M1334" s="163"/>
      <c r="T1334" s="164"/>
      <c r="AT1334" s="159" t="s">
        <v>270</v>
      </c>
      <c r="AU1334" s="159" t="s">
        <v>87</v>
      </c>
      <c r="AV1334" s="13" t="s">
        <v>268</v>
      </c>
      <c r="AW1334" s="13" t="s">
        <v>32</v>
      </c>
      <c r="AX1334" s="13" t="s">
        <v>85</v>
      </c>
      <c r="AY1334" s="159" t="s">
        <v>262</v>
      </c>
    </row>
    <row r="1335" spans="2:65" s="1" customFormat="1" ht="21.75" customHeight="1">
      <c r="B1335" s="32"/>
      <c r="C1335" s="178" t="s">
        <v>1485</v>
      </c>
      <c r="D1335" s="178" t="s">
        <v>300</v>
      </c>
      <c r="E1335" s="179" t="s">
        <v>1472</v>
      </c>
      <c r="F1335" s="180" t="s">
        <v>1473</v>
      </c>
      <c r="G1335" s="181" t="s">
        <v>303</v>
      </c>
      <c r="H1335" s="182">
        <v>0.14</v>
      </c>
      <c r="I1335" s="183"/>
      <c r="J1335" s="182">
        <f>ROUND(I1335*H1335,2)</f>
        <v>0</v>
      </c>
      <c r="K1335" s="180" t="s">
        <v>267</v>
      </c>
      <c r="L1335" s="184"/>
      <c r="M1335" s="185" t="s">
        <v>1</v>
      </c>
      <c r="N1335" s="186" t="s">
        <v>42</v>
      </c>
      <c r="P1335" s="146">
        <f>O1335*H1335</f>
        <v>0</v>
      </c>
      <c r="Q1335" s="146">
        <v>1</v>
      </c>
      <c r="R1335" s="146">
        <f>Q1335*H1335</f>
        <v>0.14</v>
      </c>
      <c r="S1335" s="146">
        <v>0</v>
      </c>
      <c r="T1335" s="147">
        <f>S1335*H1335</f>
        <v>0</v>
      </c>
      <c r="AR1335" s="148" t="s">
        <v>459</v>
      </c>
      <c r="AT1335" s="148" t="s">
        <v>300</v>
      </c>
      <c r="AU1335" s="148" t="s">
        <v>87</v>
      </c>
      <c r="AY1335" s="17" t="s">
        <v>262</v>
      </c>
      <c r="BE1335" s="149">
        <f>IF(N1335="základní",J1335,0)</f>
        <v>0</v>
      </c>
      <c r="BF1335" s="149">
        <f>IF(N1335="snížená",J1335,0)</f>
        <v>0</v>
      </c>
      <c r="BG1335" s="149">
        <f>IF(N1335="zákl. přenesená",J1335,0)</f>
        <v>0</v>
      </c>
      <c r="BH1335" s="149">
        <f>IF(N1335="sníž. přenesená",J1335,0)</f>
        <v>0</v>
      </c>
      <c r="BI1335" s="149">
        <f>IF(N1335="nulová",J1335,0)</f>
        <v>0</v>
      </c>
      <c r="BJ1335" s="17" t="s">
        <v>85</v>
      </c>
      <c r="BK1335" s="149">
        <f>ROUND(I1335*H1335,2)</f>
        <v>0</v>
      </c>
      <c r="BL1335" s="17" t="s">
        <v>369</v>
      </c>
      <c r="BM1335" s="148" t="s">
        <v>1486</v>
      </c>
    </row>
    <row r="1336" spans="2:51" s="12" customFormat="1" ht="11.25">
      <c r="B1336" s="150"/>
      <c r="D1336" s="151" t="s">
        <v>270</v>
      </c>
      <c r="E1336" s="152" t="s">
        <v>1</v>
      </c>
      <c r="F1336" s="153" t="s">
        <v>1487</v>
      </c>
      <c r="H1336" s="154">
        <v>0.14</v>
      </c>
      <c r="I1336" s="155"/>
      <c r="L1336" s="150"/>
      <c r="M1336" s="156"/>
      <c r="T1336" s="157"/>
      <c r="AT1336" s="152" t="s">
        <v>270</v>
      </c>
      <c r="AU1336" s="152" t="s">
        <v>87</v>
      </c>
      <c r="AV1336" s="12" t="s">
        <v>87</v>
      </c>
      <c r="AW1336" s="12" t="s">
        <v>32</v>
      </c>
      <c r="AX1336" s="12" t="s">
        <v>77</v>
      </c>
      <c r="AY1336" s="152" t="s">
        <v>262</v>
      </c>
    </row>
    <row r="1337" spans="2:51" s="13" customFormat="1" ht="11.25">
      <c r="B1337" s="158"/>
      <c r="D1337" s="151" t="s">
        <v>270</v>
      </c>
      <c r="E1337" s="159" t="s">
        <v>1</v>
      </c>
      <c r="F1337" s="160" t="s">
        <v>273</v>
      </c>
      <c r="H1337" s="161">
        <v>0.14</v>
      </c>
      <c r="I1337" s="162"/>
      <c r="L1337" s="158"/>
      <c r="M1337" s="163"/>
      <c r="T1337" s="164"/>
      <c r="AT1337" s="159" t="s">
        <v>270</v>
      </c>
      <c r="AU1337" s="159" t="s">
        <v>87</v>
      </c>
      <c r="AV1337" s="13" t="s">
        <v>268</v>
      </c>
      <c r="AW1337" s="13" t="s">
        <v>32</v>
      </c>
      <c r="AX1337" s="13" t="s">
        <v>85</v>
      </c>
      <c r="AY1337" s="159" t="s">
        <v>262</v>
      </c>
    </row>
    <row r="1338" spans="2:65" s="1" customFormat="1" ht="44.25" customHeight="1">
      <c r="B1338" s="32"/>
      <c r="C1338" s="138" t="s">
        <v>1488</v>
      </c>
      <c r="D1338" s="138" t="s">
        <v>264</v>
      </c>
      <c r="E1338" s="139" t="s">
        <v>1489</v>
      </c>
      <c r="F1338" s="140" t="s">
        <v>1490</v>
      </c>
      <c r="G1338" s="141" t="s">
        <v>794</v>
      </c>
      <c r="H1338" s="143"/>
      <c r="I1338" s="143"/>
      <c r="J1338" s="142">
        <f>ROUND(I1338*H1338,2)</f>
        <v>0</v>
      </c>
      <c r="K1338" s="140" t="s">
        <v>267</v>
      </c>
      <c r="L1338" s="32"/>
      <c r="M1338" s="144" t="s">
        <v>1</v>
      </c>
      <c r="N1338" s="145" t="s">
        <v>42</v>
      </c>
      <c r="P1338" s="146">
        <f>O1338*H1338</f>
        <v>0</v>
      </c>
      <c r="Q1338" s="146">
        <v>0</v>
      </c>
      <c r="R1338" s="146">
        <f>Q1338*H1338</f>
        <v>0</v>
      </c>
      <c r="S1338" s="146">
        <v>0</v>
      </c>
      <c r="T1338" s="147">
        <f>S1338*H1338</f>
        <v>0</v>
      </c>
      <c r="AR1338" s="148" t="s">
        <v>369</v>
      </c>
      <c r="AT1338" s="148" t="s">
        <v>264</v>
      </c>
      <c r="AU1338" s="148" t="s">
        <v>87</v>
      </c>
      <c r="AY1338" s="17" t="s">
        <v>262</v>
      </c>
      <c r="BE1338" s="149">
        <f>IF(N1338="základní",J1338,0)</f>
        <v>0</v>
      </c>
      <c r="BF1338" s="149">
        <f>IF(N1338="snížená",J1338,0)</f>
        <v>0</v>
      </c>
      <c r="BG1338" s="149">
        <f>IF(N1338="zákl. přenesená",J1338,0)</f>
        <v>0</v>
      </c>
      <c r="BH1338" s="149">
        <f>IF(N1338="sníž. přenesená",J1338,0)</f>
        <v>0</v>
      </c>
      <c r="BI1338" s="149">
        <f>IF(N1338="nulová",J1338,0)</f>
        <v>0</v>
      </c>
      <c r="BJ1338" s="17" t="s">
        <v>85</v>
      </c>
      <c r="BK1338" s="149">
        <f>ROUND(I1338*H1338,2)</f>
        <v>0</v>
      </c>
      <c r="BL1338" s="17" t="s">
        <v>369</v>
      </c>
      <c r="BM1338" s="148" t="s">
        <v>1491</v>
      </c>
    </row>
    <row r="1339" spans="2:63" s="11" customFormat="1" ht="22.9" customHeight="1">
      <c r="B1339" s="126"/>
      <c r="D1339" s="127" t="s">
        <v>76</v>
      </c>
      <c r="E1339" s="136" t="s">
        <v>1492</v>
      </c>
      <c r="F1339" s="136" t="s">
        <v>1493</v>
      </c>
      <c r="I1339" s="129"/>
      <c r="J1339" s="137">
        <f>BK1339</f>
        <v>0</v>
      </c>
      <c r="L1339" s="126"/>
      <c r="M1339" s="131"/>
      <c r="P1339" s="132">
        <f>SUM(P1340:P1484)</f>
        <v>0</v>
      </c>
      <c r="R1339" s="132">
        <f>SUM(R1340:R1484)</f>
        <v>0.107147</v>
      </c>
      <c r="T1339" s="133">
        <f>SUM(T1340:T1484)</f>
        <v>0</v>
      </c>
      <c r="AR1339" s="127" t="s">
        <v>87</v>
      </c>
      <c r="AT1339" s="134" t="s">
        <v>76</v>
      </c>
      <c r="AU1339" s="134" t="s">
        <v>85</v>
      </c>
      <c r="AY1339" s="127" t="s">
        <v>262</v>
      </c>
      <c r="BK1339" s="135">
        <f>SUM(BK1340:BK1484)</f>
        <v>0</v>
      </c>
    </row>
    <row r="1340" spans="2:65" s="1" customFormat="1" ht="33" customHeight="1">
      <c r="B1340" s="32"/>
      <c r="C1340" s="138" t="s">
        <v>1494</v>
      </c>
      <c r="D1340" s="138" t="s">
        <v>264</v>
      </c>
      <c r="E1340" s="139" t="s">
        <v>1495</v>
      </c>
      <c r="F1340" s="140" t="s">
        <v>1496</v>
      </c>
      <c r="G1340" s="141" t="s">
        <v>416</v>
      </c>
      <c r="H1340" s="142">
        <v>38.11</v>
      </c>
      <c r="I1340" s="143"/>
      <c r="J1340" s="142">
        <f>ROUND(I1340*H1340,2)</f>
        <v>0</v>
      </c>
      <c r="K1340" s="140" t="s">
        <v>267</v>
      </c>
      <c r="L1340" s="32"/>
      <c r="M1340" s="144" t="s">
        <v>1</v>
      </c>
      <c r="N1340" s="145" t="s">
        <v>42</v>
      </c>
      <c r="P1340" s="146">
        <f>O1340*H1340</f>
        <v>0</v>
      </c>
      <c r="Q1340" s="146">
        <v>0</v>
      </c>
      <c r="R1340" s="146">
        <f>Q1340*H1340</f>
        <v>0</v>
      </c>
      <c r="S1340" s="146">
        <v>0</v>
      </c>
      <c r="T1340" s="147">
        <f>S1340*H1340</f>
        <v>0</v>
      </c>
      <c r="AR1340" s="148" t="s">
        <v>369</v>
      </c>
      <c r="AT1340" s="148" t="s">
        <v>264</v>
      </c>
      <c r="AU1340" s="148" t="s">
        <v>87</v>
      </c>
      <c r="AY1340" s="17" t="s">
        <v>262</v>
      </c>
      <c r="BE1340" s="149">
        <f>IF(N1340="základní",J1340,0)</f>
        <v>0</v>
      </c>
      <c r="BF1340" s="149">
        <f>IF(N1340="snížená",J1340,0)</f>
        <v>0</v>
      </c>
      <c r="BG1340" s="149">
        <f>IF(N1340="zákl. přenesená",J1340,0)</f>
        <v>0</v>
      </c>
      <c r="BH1340" s="149">
        <f>IF(N1340="sníž. přenesená",J1340,0)</f>
        <v>0</v>
      </c>
      <c r="BI1340" s="149">
        <f>IF(N1340="nulová",J1340,0)</f>
        <v>0</v>
      </c>
      <c r="BJ1340" s="17" t="s">
        <v>85</v>
      </c>
      <c r="BK1340" s="149">
        <f>ROUND(I1340*H1340,2)</f>
        <v>0</v>
      </c>
      <c r="BL1340" s="17" t="s">
        <v>369</v>
      </c>
      <c r="BM1340" s="148" t="s">
        <v>1497</v>
      </c>
    </row>
    <row r="1341" spans="2:51" s="12" customFormat="1" ht="11.25">
      <c r="B1341" s="150"/>
      <c r="D1341" s="151" t="s">
        <v>270</v>
      </c>
      <c r="E1341" s="152" t="s">
        <v>1</v>
      </c>
      <c r="F1341" s="153" t="s">
        <v>1498</v>
      </c>
      <c r="H1341" s="154">
        <v>0.91</v>
      </c>
      <c r="I1341" s="155"/>
      <c r="L1341" s="150"/>
      <c r="M1341" s="156"/>
      <c r="T1341" s="157"/>
      <c r="AT1341" s="152" t="s">
        <v>270</v>
      </c>
      <c r="AU1341" s="152" t="s">
        <v>87</v>
      </c>
      <c r="AV1341" s="12" t="s">
        <v>87</v>
      </c>
      <c r="AW1341" s="12" t="s">
        <v>32</v>
      </c>
      <c r="AX1341" s="12" t="s">
        <v>77</v>
      </c>
      <c r="AY1341" s="152" t="s">
        <v>262</v>
      </c>
    </row>
    <row r="1342" spans="2:51" s="12" customFormat="1" ht="11.25">
      <c r="B1342" s="150"/>
      <c r="D1342" s="151" t="s">
        <v>270</v>
      </c>
      <c r="E1342" s="152" t="s">
        <v>1</v>
      </c>
      <c r="F1342" s="153" t="s">
        <v>1499</v>
      </c>
      <c r="H1342" s="154">
        <v>3.94</v>
      </c>
      <c r="I1342" s="155"/>
      <c r="L1342" s="150"/>
      <c r="M1342" s="156"/>
      <c r="T1342" s="157"/>
      <c r="AT1342" s="152" t="s">
        <v>270</v>
      </c>
      <c r="AU1342" s="152" t="s">
        <v>87</v>
      </c>
      <c r="AV1342" s="12" t="s">
        <v>87</v>
      </c>
      <c r="AW1342" s="12" t="s">
        <v>32</v>
      </c>
      <c r="AX1342" s="12" t="s">
        <v>77</v>
      </c>
      <c r="AY1342" s="152" t="s">
        <v>262</v>
      </c>
    </row>
    <row r="1343" spans="2:51" s="12" customFormat="1" ht="11.25">
      <c r="B1343" s="150"/>
      <c r="D1343" s="151" t="s">
        <v>270</v>
      </c>
      <c r="E1343" s="152" t="s">
        <v>1</v>
      </c>
      <c r="F1343" s="153" t="s">
        <v>1500</v>
      </c>
      <c r="H1343" s="154">
        <v>4.47</v>
      </c>
      <c r="I1343" s="155"/>
      <c r="L1343" s="150"/>
      <c r="M1343" s="156"/>
      <c r="T1343" s="157"/>
      <c r="AT1343" s="152" t="s">
        <v>270</v>
      </c>
      <c r="AU1343" s="152" t="s">
        <v>87</v>
      </c>
      <c r="AV1343" s="12" t="s">
        <v>87</v>
      </c>
      <c r="AW1343" s="12" t="s">
        <v>32</v>
      </c>
      <c r="AX1343" s="12" t="s">
        <v>77</v>
      </c>
      <c r="AY1343" s="152" t="s">
        <v>262</v>
      </c>
    </row>
    <row r="1344" spans="2:51" s="12" customFormat="1" ht="11.25">
      <c r="B1344" s="150"/>
      <c r="D1344" s="151" t="s">
        <v>270</v>
      </c>
      <c r="E1344" s="152" t="s">
        <v>1</v>
      </c>
      <c r="F1344" s="153" t="s">
        <v>1501</v>
      </c>
      <c r="H1344" s="154">
        <v>2.22</v>
      </c>
      <c r="I1344" s="155"/>
      <c r="L1344" s="150"/>
      <c r="M1344" s="156"/>
      <c r="T1344" s="157"/>
      <c r="AT1344" s="152" t="s">
        <v>270</v>
      </c>
      <c r="AU1344" s="152" t="s">
        <v>87</v>
      </c>
      <c r="AV1344" s="12" t="s">
        <v>87</v>
      </c>
      <c r="AW1344" s="12" t="s">
        <v>32</v>
      </c>
      <c r="AX1344" s="12" t="s">
        <v>77</v>
      </c>
      <c r="AY1344" s="152" t="s">
        <v>262</v>
      </c>
    </row>
    <row r="1345" spans="2:51" s="12" customFormat="1" ht="11.25">
      <c r="B1345" s="150"/>
      <c r="D1345" s="151" t="s">
        <v>270</v>
      </c>
      <c r="E1345" s="152" t="s">
        <v>1</v>
      </c>
      <c r="F1345" s="153" t="s">
        <v>1502</v>
      </c>
      <c r="H1345" s="154">
        <v>5.76</v>
      </c>
      <c r="I1345" s="155"/>
      <c r="L1345" s="150"/>
      <c r="M1345" s="156"/>
      <c r="T1345" s="157"/>
      <c r="AT1345" s="152" t="s">
        <v>270</v>
      </c>
      <c r="AU1345" s="152" t="s">
        <v>87</v>
      </c>
      <c r="AV1345" s="12" t="s">
        <v>87</v>
      </c>
      <c r="AW1345" s="12" t="s">
        <v>32</v>
      </c>
      <c r="AX1345" s="12" t="s">
        <v>77</v>
      </c>
      <c r="AY1345" s="152" t="s">
        <v>262</v>
      </c>
    </row>
    <row r="1346" spans="2:51" s="12" customFormat="1" ht="11.25">
      <c r="B1346" s="150"/>
      <c r="D1346" s="151" t="s">
        <v>270</v>
      </c>
      <c r="E1346" s="152" t="s">
        <v>1</v>
      </c>
      <c r="F1346" s="153" t="s">
        <v>1503</v>
      </c>
      <c r="H1346" s="154">
        <v>1.52</v>
      </c>
      <c r="I1346" s="155"/>
      <c r="L1346" s="150"/>
      <c r="M1346" s="156"/>
      <c r="T1346" s="157"/>
      <c r="AT1346" s="152" t="s">
        <v>270</v>
      </c>
      <c r="AU1346" s="152" t="s">
        <v>87</v>
      </c>
      <c r="AV1346" s="12" t="s">
        <v>87</v>
      </c>
      <c r="AW1346" s="12" t="s">
        <v>32</v>
      </c>
      <c r="AX1346" s="12" t="s">
        <v>77</v>
      </c>
      <c r="AY1346" s="152" t="s">
        <v>262</v>
      </c>
    </row>
    <row r="1347" spans="2:51" s="12" customFormat="1" ht="11.25">
      <c r="B1347" s="150"/>
      <c r="D1347" s="151" t="s">
        <v>270</v>
      </c>
      <c r="E1347" s="152" t="s">
        <v>1</v>
      </c>
      <c r="F1347" s="153" t="s">
        <v>1504</v>
      </c>
      <c r="H1347" s="154">
        <v>2.02</v>
      </c>
      <c r="I1347" s="155"/>
      <c r="L1347" s="150"/>
      <c r="M1347" s="156"/>
      <c r="T1347" s="157"/>
      <c r="AT1347" s="152" t="s">
        <v>270</v>
      </c>
      <c r="AU1347" s="152" t="s">
        <v>87</v>
      </c>
      <c r="AV1347" s="12" t="s">
        <v>87</v>
      </c>
      <c r="AW1347" s="12" t="s">
        <v>32</v>
      </c>
      <c r="AX1347" s="12" t="s">
        <v>77</v>
      </c>
      <c r="AY1347" s="152" t="s">
        <v>262</v>
      </c>
    </row>
    <row r="1348" spans="2:51" s="12" customFormat="1" ht="11.25">
      <c r="B1348" s="150"/>
      <c r="D1348" s="151" t="s">
        <v>270</v>
      </c>
      <c r="E1348" s="152" t="s">
        <v>1</v>
      </c>
      <c r="F1348" s="153" t="s">
        <v>1505</v>
      </c>
      <c r="H1348" s="154">
        <v>2.51</v>
      </c>
      <c r="I1348" s="155"/>
      <c r="L1348" s="150"/>
      <c r="M1348" s="156"/>
      <c r="T1348" s="157"/>
      <c r="AT1348" s="152" t="s">
        <v>270</v>
      </c>
      <c r="AU1348" s="152" t="s">
        <v>87</v>
      </c>
      <c r="AV1348" s="12" t="s">
        <v>87</v>
      </c>
      <c r="AW1348" s="12" t="s">
        <v>32</v>
      </c>
      <c r="AX1348" s="12" t="s">
        <v>77</v>
      </c>
      <c r="AY1348" s="152" t="s">
        <v>262</v>
      </c>
    </row>
    <row r="1349" spans="2:51" s="12" customFormat="1" ht="11.25">
      <c r="B1349" s="150"/>
      <c r="D1349" s="151" t="s">
        <v>270</v>
      </c>
      <c r="E1349" s="152" t="s">
        <v>1</v>
      </c>
      <c r="F1349" s="153" t="s">
        <v>1506</v>
      </c>
      <c r="H1349" s="154">
        <v>1.61</v>
      </c>
      <c r="I1349" s="155"/>
      <c r="L1349" s="150"/>
      <c r="M1349" s="156"/>
      <c r="T1349" s="157"/>
      <c r="AT1349" s="152" t="s">
        <v>270</v>
      </c>
      <c r="AU1349" s="152" t="s">
        <v>87</v>
      </c>
      <c r="AV1349" s="12" t="s">
        <v>87</v>
      </c>
      <c r="AW1349" s="12" t="s">
        <v>32</v>
      </c>
      <c r="AX1349" s="12" t="s">
        <v>77</v>
      </c>
      <c r="AY1349" s="152" t="s">
        <v>262</v>
      </c>
    </row>
    <row r="1350" spans="2:51" s="12" customFormat="1" ht="11.25">
      <c r="B1350" s="150"/>
      <c r="D1350" s="151" t="s">
        <v>270</v>
      </c>
      <c r="E1350" s="152" t="s">
        <v>1</v>
      </c>
      <c r="F1350" s="153" t="s">
        <v>1507</v>
      </c>
      <c r="H1350" s="154">
        <v>2.03</v>
      </c>
      <c r="I1350" s="155"/>
      <c r="L1350" s="150"/>
      <c r="M1350" s="156"/>
      <c r="T1350" s="157"/>
      <c r="AT1350" s="152" t="s">
        <v>270</v>
      </c>
      <c r="AU1350" s="152" t="s">
        <v>87</v>
      </c>
      <c r="AV1350" s="12" t="s">
        <v>87</v>
      </c>
      <c r="AW1350" s="12" t="s">
        <v>32</v>
      </c>
      <c r="AX1350" s="12" t="s">
        <v>77</v>
      </c>
      <c r="AY1350" s="152" t="s">
        <v>262</v>
      </c>
    </row>
    <row r="1351" spans="2:51" s="12" customFormat="1" ht="11.25">
      <c r="B1351" s="150"/>
      <c r="D1351" s="151" t="s">
        <v>270</v>
      </c>
      <c r="E1351" s="152" t="s">
        <v>1</v>
      </c>
      <c r="F1351" s="153" t="s">
        <v>1508</v>
      </c>
      <c r="H1351" s="154">
        <v>1.32</v>
      </c>
      <c r="I1351" s="155"/>
      <c r="L1351" s="150"/>
      <c r="M1351" s="156"/>
      <c r="T1351" s="157"/>
      <c r="AT1351" s="152" t="s">
        <v>270</v>
      </c>
      <c r="AU1351" s="152" t="s">
        <v>87</v>
      </c>
      <c r="AV1351" s="12" t="s">
        <v>87</v>
      </c>
      <c r="AW1351" s="12" t="s">
        <v>32</v>
      </c>
      <c r="AX1351" s="12" t="s">
        <v>77</v>
      </c>
      <c r="AY1351" s="152" t="s">
        <v>262</v>
      </c>
    </row>
    <row r="1352" spans="2:51" s="12" customFormat="1" ht="11.25">
      <c r="B1352" s="150"/>
      <c r="D1352" s="151" t="s">
        <v>270</v>
      </c>
      <c r="E1352" s="152" t="s">
        <v>1</v>
      </c>
      <c r="F1352" s="153" t="s">
        <v>1509</v>
      </c>
      <c r="H1352" s="154">
        <v>2.03</v>
      </c>
      <c r="I1352" s="155"/>
      <c r="L1352" s="150"/>
      <c r="M1352" s="156"/>
      <c r="T1352" s="157"/>
      <c r="AT1352" s="152" t="s">
        <v>270</v>
      </c>
      <c r="AU1352" s="152" t="s">
        <v>87</v>
      </c>
      <c r="AV1352" s="12" t="s">
        <v>87</v>
      </c>
      <c r="AW1352" s="12" t="s">
        <v>32</v>
      </c>
      <c r="AX1352" s="12" t="s">
        <v>77</v>
      </c>
      <c r="AY1352" s="152" t="s">
        <v>262</v>
      </c>
    </row>
    <row r="1353" spans="2:51" s="12" customFormat="1" ht="11.25">
      <c r="B1353" s="150"/>
      <c r="D1353" s="151" t="s">
        <v>270</v>
      </c>
      <c r="E1353" s="152" t="s">
        <v>1</v>
      </c>
      <c r="F1353" s="153" t="s">
        <v>1510</v>
      </c>
      <c r="H1353" s="154">
        <v>1.62</v>
      </c>
      <c r="I1353" s="155"/>
      <c r="L1353" s="150"/>
      <c r="M1353" s="156"/>
      <c r="T1353" s="157"/>
      <c r="AT1353" s="152" t="s">
        <v>270</v>
      </c>
      <c r="AU1353" s="152" t="s">
        <v>87</v>
      </c>
      <c r="AV1353" s="12" t="s">
        <v>87</v>
      </c>
      <c r="AW1353" s="12" t="s">
        <v>32</v>
      </c>
      <c r="AX1353" s="12" t="s">
        <v>77</v>
      </c>
      <c r="AY1353" s="152" t="s">
        <v>262</v>
      </c>
    </row>
    <row r="1354" spans="2:51" s="12" customFormat="1" ht="11.25">
      <c r="B1354" s="150"/>
      <c r="D1354" s="151" t="s">
        <v>270</v>
      </c>
      <c r="E1354" s="152" t="s">
        <v>1</v>
      </c>
      <c r="F1354" s="153" t="s">
        <v>1511</v>
      </c>
      <c r="H1354" s="154">
        <v>1.51</v>
      </c>
      <c r="I1354" s="155"/>
      <c r="L1354" s="150"/>
      <c r="M1354" s="156"/>
      <c r="T1354" s="157"/>
      <c r="AT1354" s="152" t="s">
        <v>270</v>
      </c>
      <c r="AU1354" s="152" t="s">
        <v>87</v>
      </c>
      <c r="AV1354" s="12" t="s">
        <v>87</v>
      </c>
      <c r="AW1354" s="12" t="s">
        <v>32</v>
      </c>
      <c r="AX1354" s="12" t="s">
        <v>77</v>
      </c>
      <c r="AY1354" s="152" t="s">
        <v>262</v>
      </c>
    </row>
    <row r="1355" spans="2:51" s="12" customFormat="1" ht="11.25">
      <c r="B1355" s="150"/>
      <c r="D1355" s="151" t="s">
        <v>270</v>
      </c>
      <c r="E1355" s="152" t="s">
        <v>1</v>
      </c>
      <c r="F1355" s="153" t="s">
        <v>1512</v>
      </c>
      <c r="H1355" s="154">
        <v>2.02</v>
      </c>
      <c r="I1355" s="155"/>
      <c r="L1355" s="150"/>
      <c r="M1355" s="156"/>
      <c r="T1355" s="157"/>
      <c r="AT1355" s="152" t="s">
        <v>270</v>
      </c>
      <c r="AU1355" s="152" t="s">
        <v>87</v>
      </c>
      <c r="AV1355" s="12" t="s">
        <v>87</v>
      </c>
      <c r="AW1355" s="12" t="s">
        <v>32</v>
      </c>
      <c r="AX1355" s="12" t="s">
        <v>77</v>
      </c>
      <c r="AY1355" s="152" t="s">
        <v>262</v>
      </c>
    </row>
    <row r="1356" spans="2:51" s="12" customFormat="1" ht="11.25">
      <c r="B1356" s="150"/>
      <c r="D1356" s="151" t="s">
        <v>270</v>
      </c>
      <c r="E1356" s="152" t="s">
        <v>1</v>
      </c>
      <c r="F1356" s="153" t="s">
        <v>1513</v>
      </c>
      <c r="H1356" s="154">
        <v>0.91</v>
      </c>
      <c r="I1356" s="155"/>
      <c r="L1356" s="150"/>
      <c r="M1356" s="156"/>
      <c r="T1356" s="157"/>
      <c r="AT1356" s="152" t="s">
        <v>270</v>
      </c>
      <c r="AU1356" s="152" t="s">
        <v>87</v>
      </c>
      <c r="AV1356" s="12" t="s">
        <v>87</v>
      </c>
      <c r="AW1356" s="12" t="s">
        <v>32</v>
      </c>
      <c r="AX1356" s="12" t="s">
        <v>77</v>
      </c>
      <c r="AY1356" s="152" t="s">
        <v>262</v>
      </c>
    </row>
    <row r="1357" spans="2:51" s="12" customFormat="1" ht="11.25">
      <c r="B1357" s="150"/>
      <c r="D1357" s="151" t="s">
        <v>270</v>
      </c>
      <c r="E1357" s="152" t="s">
        <v>1</v>
      </c>
      <c r="F1357" s="153" t="s">
        <v>1514</v>
      </c>
      <c r="H1357" s="154">
        <v>1.71</v>
      </c>
      <c r="I1357" s="155"/>
      <c r="L1357" s="150"/>
      <c r="M1357" s="156"/>
      <c r="T1357" s="157"/>
      <c r="AT1357" s="152" t="s">
        <v>270</v>
      </c>
      <c r="AU1357" s="152" t="s">
        <v>87</v>
      </c>
      <c r="AV1357" s="12" t="s">
        <v>87</v>
      </c>
      <c r="AW1357" s="12" t="s">
        <v>32</v>
      </c>
      <c r="AX1357" s="12" t="s">
        <v>77</v>
      </c>
      <c r="AY1357" s="152" t="s">
        <v>262</v>
      </c>
    </row>
    <row r="1358" spans="2:51" s="13" customFormat="1" ht="11.25">
      <c r="B1358" s="158"/>
      <c r="D1358" s="151" t="s">
        <v>270</v>
      </c>
      <c r="E1358" s="159" t="s">
        <v>1</v>
      </c>
      <c r="F1358" s="160" t="s">
        <v>273</v>
      </c>
      <c r="H1358" s="161">
        <v>38.11</v>
      </c>
      <c r="I1358" s="162"/>
      <c r="L1358" s="158"/>
      <c r="M1358" s="163"/>
      <c r="T1358" s="164"/>
      <c r="AT1358" s="159" t="s">
        <v>270</v>
      </c>
      <c r="AU1358" s="159" t="s">
        <v>87</v>
      </c>
      <c r="AV1358" s="13" t="s">
        <v>268</v>
      </c>
      <c r="AW1358" s="13" t="s">
        <v>32</v>
      </c>
      <c r="AX1358" s="13" t="s">
        <v>85</v>
      </c>
      <c r="AY1358" s="159" t="s">
        <v>262</v>
      </c>
    </row>
    <row r="1359" spans="2:65" s="1" customFormat="1" ht="24.2" customHeight="1">
      <c r="B1359" s="32"/>
      <c r="C1359" s="178" t="s">
        <v>1515</v>
      </c>
      <c r="D1359" s="178" t="s">
        <v>300</v>
      </c>
      <c r="E1359" s="179" t="s">
        <v>1516</v>
      </c>
      <c r="F1359" s="180" t="s">
        <v>1517</v>
      </c>
      <c r="G1359" s="181" t="s">
        <v>152</v>
      </c>
      <c r="H1359" s="182">
        <v>9.83</v>
      </c>
      <c r="I1359" s="183"/>
      <c r="J1359" s="182">
        <f>ROUND(I1359*H1359,2)</f>
        <v>0</v>
      </c>
      <c r="K1359" s="180" t="s">
        <v>1</v>
      </c>
      <c r="L1359" s="184"/>
      <c r="M1359" s="185" t="s">
        <v>1</v>
      </c>
      <c r="N1359" s="186" t="s">
        <v>42</v>
      </c>
      <c r="P1359" s="146">
        <f>O1359*H1359</f>
        <v>0</v>
      </c>
      <c r="Q1359" s="146">
        <v>0.0109</v>
      </c>
      <c r="R1359" s="146">
        <f>Q1359*H1359</f>
        <v>0.107147</v>
      </c>
      <c r="S1359" s="146">
        <v>0</v>
      </c>
      <c r="T1359" s="147">
        <f>S1359*H1359</f>
        <v>0</v>
      </c>
      <c r="AR1359" s="148" t="s">
        <v>459</v>
      </c>
      <c r="AT1359" s="148" t="s">
        <v>300</v>
      </c>
      <c r="AU1359" s="148" t="s">
        <v>87</v>
      </c>
      <c r="AY1359" s="17" t="s">
        <v>262</v>
      </c>
      <c r="BE1359" s="149">
        <f>IF(N1359="základní",J1359,0)</f>
        <v>0</v>
      </c>
      <c r="BF1359" s="149">
        <f>IF(N1359="snížená",J1359,0)</f>
        <v>0</v>
      </c>
      <c r="BG1359" s="149">
        <f>IF(N1359="zákl. přenesená",J1359,0)</f>
        <v>0</v>
      </c>
      <c r="BH1359" s="149">
        <f>IF(N1359="sníž. přenesená",J1359,0)</f>
        <v>0</v>
      </c>
      <c r="BI1359" s="149">
        <f>IF(N1359="nulová",J1359,0)</f>
        <v>0</v>
      </c>
      <c r="BJ1359" s="17" t="s">
        <v>85</v>
      </c>
      <c r="BK1359" s="149">
        <f>ROUND(I1359*H1359,2)</f>
        <v>0</v>
      </c>
      <c r="BL1359" s="17" t="s">
        <v>369</v>
      </c>
      <c r="BM1359" s="148" t="s">
        <v>1518</v>
      </c>
    </row>
    <row r="1360" spans="2:51" s="12" customFormat="1" ht="11.25">
      <c r="B1360" s="150"/>
      <c r="D1360" s="151" t="s">
        <v>270</v>
      </c>
      <c r="E1360" s="152" t="s">
        <v>1</v>
      </c>
      <c r="F1360" s="153" t="s">
        <v>1519</v>
      </c>
      <c r="H1360" s="154">
        <v>0.24</v>
      </c>
      <c r="I1360" s="155"/>
      <c r="L1360" s="150"/>
      <c r="M1360" s="156"/>
      <c r="T1360" s="157"/>
      <c r="AT1360" s="152" t="s">
        <v>270</v>
      </c>
      <c r="AU1360" s="152" t="s">
        <v>87</v>
      </c>
      <c r="AV1360" s="12" t="s">
        <v>87</v>
      </c>
      <c r="AW1360" s="12" t="s">
        <v>32</v>
      </c>
      <c r="AX1360" s="12" t="s">
        <v>77</v>
      </c>
      <c r="AY1360" s="152" t="s">
        <v>262</v>
      </c>
    </row>
    <row r="1361" spans="2:51" s="12" customFormat="1" ht="11.25">
      <c r="B1361" s="150"/>
      <c r="D1361" s="151" t="s">
        <v>270</v>
      </c>
      <c r="E1361" s="152" t="s">
        <v>1</v>
      </c>
      <c r="F1361" s="153" t="s">
        <v>1520</v>
      </c>
      <c r="H1361" s="154">
        <v>1.02</v>
      </c>
      <c r="I1361" s="155"/>
      <c r="L1361" s="150"/>
      <c r="M1361" s="156"/>
      <c r="T1361" s="157"/>
      <c r="AT1361" s="152" t="s">
        <v>270</v>
      </c>
      <c r="AU1361" s="152" t="s">
        <v>87</v>
      </c>
      <c r="AV1361" s="12" t="s">
        <v>87</v>
      </c>
      <c r="AW1361" s="12" t="s">
        <v>32</v>
      </c>
      <c r="AX1361" s="12" t="s">
        <v>77</v>
      </c>
      <c r="AY1361" s="152" t="s">
        <v>262</v>
      </c>
    </row>
    <row r="1362" spans="2:51" s="12" customFormat="1" ht="11.25">
      <c r="B1362" s="150"/>
      <c r="D1362" s="151" t="s">
        <v>270</v>
      </c>
      <c r="E1362" s="152" t="s">
        <v>1</v>
      </c>
      <c r="F1362" s="153" t="s">
        <v>1521</v>
      </c>
      <c r="H1362" s="154">
        <v>1.16</v>
      </c>
      <c r="I1362" s="155"/>
      <c r="L1362" s="150"/>
      <c r="M1362" s="156"/>
      <c r="T1362" s="157"/>
      <c r="AT1362" s="152" t="s">
        <v>270</v>
      </c>
      <c r="AU1362" s="152" t="s">
        <v>87</v>
      </c>
      <c r="AV1362" s="12" t="s">
        <v>87</v>
      </c>
      <c r="AW1362" s="12" t="s">
        <v>32</v>
      </c>
      <c r="AX1362" s="12" t="s">
        <v>77</v>
      </c>
      <c r="AY1362" s="152" t="s">
        <v>262</v>
      </c>
    </row>
    <row r="1363" spans="2:51" s="12" customFormat="1" ht="11.25">
      <c r="B1363" s="150"/>
      <c r="D1363" s="151" t="s">
        <v>270</v>
      </c>
      <c r="E1363" s="152" t="s">
        <v>1</v>
      </c>
      <c r="F1363" s="153" t="s">
        <v>1522</v>
      </c>
      <c r="H1363" s="154">
        <v>0.58</v>
      </c>
      <c r="I1363" s="155"/>
      <c r="L1363" s="150"/>
      <c r="M1363" s="156"/>
      <c r="T1363" s="157"/>
      <c r="AT1363" s="152" t="s">
        <v>270</v>
      </c>
      <c r="AU1363" s="152" t="s">
        <v>87</v>
      </c>
      <c r="AV1363" s="12" t="s">
        <v>87</v>
      </c>
      <c r="AW1363" s="12" t="s">
        <v>32</v>
      </c>
      <c r="AX1363" s="12" t="s">
        <v>77</v>
      </c>
      <c r="AY1363" s="152" t="s">
        <v>262</v>
      </c>
    </row>
    <row r="1364" spans="2:51" s="12" customFormat="1" ht="11.25">
      <c r="B1364" s="150"/>
      <c r="D1364" s="151" t="s">
        <v>270</v>
      </c>
      <c r="E1364" s="152" t="s">
        <v>1</v>
      </c>
      <c r="F1364" s="153" t="s">
        <v>1523</v>
      </c>
      <c r="H1364" s="154">
        <v>1.5</v>
      </c>
      <c r="I1364" s="155"/>
      <c r="L1364" s="150"/>
      <c r="M1364" s="156"/>
      <c r="T1364" s="157"/>
      <c r="AT1364" s="152" t="s">
        <v>270</v>
      </c>
      <c r="AU1364" s="152" t="s">
        <v>87</v>
      </c>
      <c r="AV1364" s="12" t="s">
        <v>87</v>
      </c>
      <c r="AW1364" s="12" t="s">
        <v>32</v>
      </c>
      <c r="AX1364" s="12" t="s">
        <v>77</v>
      </c>
      <c r="AY1364" s="152" t="s">
        <v>262</v>
      </c>
    </row>
    <row r="1365" spans="2:51" s="12" customFormat="1" ht="11.25">
      <c r="B1365" s="150"/>
      <c r="D1365" s="151" t="s">
        <v>270</v>
      </c>
      <c r="E1365" s="152" t="s">
        <v>1</v>
      </c>
      <c r="F1365" s="153" t="s">
        <v>1524</v>
      </c>
      <c r="H1365" s="154">
        <v>0.39</v>
      </c>
      <c r="I1365" s="155"/>
      <c r="L1365" s="150"/>
      <c r="M1365" s="156"/>
      <c r="T1365" s="157"/>
      <c r="AT1365" s="152" t="s">
        <v>270</v>
      </c>
      <c r="AU1365" s="152" t="s">
        <v>87</v>
      </c>
      <c r="AV1365" s="12" t="s">
        <v>87</v>
      </c>
      <c r="AW1365" s="12" t="s">
        <v>32</v>
      </c>
      <c r="AX1365" s="12" t="s">
        <v>77</v>
      </c>
      <c r="AY1365" s="152" t="s">
        <v>262</v>
      </c>
    </row>
    <row r="1366" spans="2:51" s="12" customFormat="1" ht="11.25">
      <c r="B1366" s="150"/>
      <c r="D1366" s="151" t="s">
        <v>270</v>
      </c>
      <c r="E1366" s="152" t="s">
        <v>1</v>
      </c>
      <c r="F1366" s="153" t="s">
        <v>1525</v>
      </c>
      <c r="H1366" s="154">
        <v>0.53</v>
      </c>
      <c r="I1366" s="155"/>
      <c r="L1366" s="150"/>
      <c r="M1366" s="156"/>
      <c r="T1366" s="157"/>
      <c r="AT1366" s="152" t="s">
        <v>270</v>
      </c>
      <c r="AU1366" s="152" t="s">
        <v>87</v>
      </c>
      <c r="AV1366" s="12" t="s">
        <v>87</v>
      </c>
      <c r="AW1366" s="12" t="s">
        <v>32</v>
      </c>
      <c r="AX1366" s="12" t="s">
        <v>77</v>
      </c>
      <c r="AY1366" s="152" t="s">
        <v>262</v>
      </c>
    </row>
    <row r="1367" spans="2:51" s="12" customFormat="1" ht="11.25">
      <c r="B1367" s="150"/>
      <c r="D1367" s="151" t="s">
        <v>270</v>
      </c>
      <c r="E1367" s="152" t="s">
        <v>1</v>
      </c>
      <c r="F1367" s="153" t="s">
        <v>1526</v>
      </c>
      <c r="H1367" s="154">
        <v>0.65</v>
      </c>
      <c r="I1367" s="155"/>
      <c r="L1367" s="150"/>
      <c r="M1367" s="156"/>
      <c r="T1367" s="157"/>
      <c r="AT1367" s="152" t="s">
        <v>270</v>
      </c>
      <c r="AU1367" s="152" t="s">
        <v>87</v>
      </c>
      <c r="AV1367" s="12" t="s">
        <v>87</v>
      </c>
      <c r="AW1367" s="12" t="s">
        <v>32</v>
      </c>
      <c r="AX1367" s="12" t="s">
        <v>77</v>
      </c>
      <c r="AY1367" s="152" t="s">
        <v>262</v>
      </c>
    </row>
    <row r="1368" spans="2:51" s="12" customFormat="1" ht="11.25">
      <c r="B1368" s="150"/>
      <c r="D1368" s="151" t="s">
        <v>270</v>
      </c>
      <c r="E1368" s="152" t="s">
        <v>1</v>
      </c>
      <c r="F1368" s="153" t="s">
        <v>1527</v>
      </c>
      <c r="H1368" s="154">
        <v>0.42</v>
      </c>
      <c r="I1368" s="155"/>
      <c r="L1368" s="150"/>
      <c r="M1368" s="156"/>
      <c r="T1368" s="157"/>
      <c r="AT1368" s="152" t="s">
        <v>270</v>
      </c>
      <c r="AU1368" s="152" t="s">
        <v>87</v>
      </c>
      <c r="AV1368" s="12" t="s">
        <v>87</v>
      </c>
      <c r="AW1368" s="12" t="s">
        <v>32</v>
      </c>
      <c r="AX1368" s="12" t="s">
        <v>77</v>
      </c>
      <c r="AY1368" s="152" t="s">
        <v>262</v>
      </c>
    </row>
    <row r="1369" spans="2:51" s="12" customFormat="1" ht="11.25">
      <c r="B1369" s="150"/>
      <c r="D1369" s="151" t="s">
        <v>270</v>
      </c>
      <c r="E1369" s="152" t="s">
        <v>1</v>
      </c>
      <c r="F1369" s="153" t="s">
        <v>1528</v>
      </c>
      <c r="H1369" s="154">
        <v>0.53</v>
      </c>
      <c r="I1369" s="155"/>
      <c r="L1369" s="150"/>
      <c r="M1369" s="156"/>
      <c r="T1369" s="157"/>
      <c r="AT1369" s="152" t="s">
        <v>270</v>
      </c>
      <c r="AU1369" s="152" t="s">
        <v>87</v>
      </c>
      <c r="AV1369" s="12" t="s">
        <v>87</v>
      </c>
      <c r="AW1369" s="12" t="s">
        <v>32</v>
      </c>
      <c r="AX1369" s="12" t="s">
        <v>77</v>
      </c>
      <c r="AY1369" s="152" t="s">
        <v>262</v>
      </c>
    </row>
    <row r="1370" spans="2:51" s="12" customFormat="1" ht="11.25">
      <c r="B1370" s="150"/>
      <c r="D1370" s="151" t="s">
        <v>270</v>
      </c>
      <c r="E1370" s="152" t="s">
        <v>1</v>
      </c>
      <c r="F1370" s="153" t="s">
        <v>1529</v>
      </c>
      <c r="H1370" s="154">
        <v>0.34</v>
      </c>
      <c r="I1370" s="155"/>
      <c r="L1370" s="150"/>
      <c r="M1370" s="156"/>
      <c r="T1370" s="157"/>
      <c r="AT1370" s="152" t="s">
        <v>270</v>
      </c>
      <c r="AU1370" s="152" t="s">
        <v>87</v>
      </c>
      <c r="AV1370" s="12" t="s">
        <v>87</v>
      </c>
      <c r="AW1370" s="12" t="s">
        <v>32</v>
      </c>
      <c r="AX1370" s="12" t="s">
        <v>77</v>
      </c>
      <c r="AY1370" s="152" t="s">
        <v>262</v>
      </c>
    </row>
    <row r="1371" spans="2:51" s="12" customFormat="1" ht="11.25">
      <c r="B1371" s="150"/>
      <c r="D1371" s="151" t="s">
        <v>270</v>
      </c>
      <c r="E1371" s="152" t="s">
        <v>1</v>
      </c>
      <c r="F1371" s="153" t="s">
        <v>1530</v>
      </c>
      <c r="H1371" s="154">
        <v>0.53</v>
      </c>
      <c r="I1371" s="155"/>
      <c r="L1371" s="150"/>
      <c r="M1371" s="156"/>
      <c r="T1371" s="157"/>
      <c r="AT1371" s="152" t="s">
        <v>270</v>
      </c>
      <c r="AU1371" s="152" t="s">
        <v>87</v>
      </c>
      <c r="AV1371" s="12" t="s">
        <v>87</v>
      </c>
      <c r="AW1371" s="12" t="s">
        <v>32</v>
      </c>
      <c r="AX1371" s="12" t="s">
        <v>77</v>
      </c>
      <c r="AY1371" s="152" t="s">
        <v>262</v>
      </c>
    </row>
    <row r="1372" spans="2:51" s="12" customFormat="1" ht="11.25">
      <c r="B1372" s="150"/>
      <c r="D1372" s="151" t="s">
        <v>270</v>
      </c>
      <c r="E1372" s="152" t="s">
        <v>1</v>
      </c>
      <c r="F1372" s="153" t="s">
        <v>1531</v>
      </c>
      <c r="H1372" s="154">
        <v>0.42</v>
      </c>
      <c r="I1372" s="155"/>
      <c r="L1372" s="150"/>
      <c r="M1372" s="156"/>
      <c r="T1372" s="157"/>
      <c r="AT1372" s="152" t="s">
        <v>270</v>
      </c>
      <c r="AU1372" s="152" t="s">
        <v>87</v>
      </c>
      <c r="AV1372" s="12" t="s">
        <v>87</v>
      </c>
      <c r="AW1372" s="12" t="s">
        <v>32</v>
      </c>
      <c r="AX1372" s="12" t="s">
        <v>77</v>
      </c>
      <c r="AY1372" s="152" t="s">
        <v>262</v>
      </c>
    </row>
    <row r="1373" spans="2:51" s="12" customFormat="1" ht="11.25">
      <c r="B1373" s="150"/>
      <c r="D1373" s="151" t="s">
        <v>270</v>
      </c>
      <c r="E1373" s="152" t="s">
        <v>1</v>
      </c>
      <c r="F1373" s="153" t="s">
        <v>1532</v>
      </c>
      <c r="H1373" s="154">
        <v>0.39</v>
      </c>
      <c r="I1373" s="155"/>
      <c r="L1373" s="150"/>
      <c r="M1373" s="156"/>
      <c r="T1373" s="157"/>
      <c r="AT1373" s="152" t="s">
        <v>270</v>
      </c>
      <c r="AU1373" s="152" t="s">
        <v>87</v>
      </c>
      <c r="AV1373" s="12" t="s">
        <v>87</v>
      </c>
      <c r="AW1373" s="12" t="s">
        <v>32</v>
      </c>
      <c r="AX1373" s="12" t="s">
        <v>77</v>
      </c>
      <c r="AY1373" s="152" t="s">
        <v>262</v>
      </c>
    </row>
    <row r="1374" spans="2:51" s="12" customFormat="1" ht="11.25">
      <c r="B1374" s="150"/>
      <c r="D1374" s="151" t="s">
        <v>270</v>
      </c>
      <c r="E1374" s="152" t="s">
        <v>1</v>
      </c>
      <c r="F1374" s="153" t="s">
        <v>1533</v>
      </c>
      <c r="H1374" s="154">
        <v>0.53</v>
      </c>
      <c r="I1374" s="155"/>
      <c r="L1374" s="150"/>
      <c r="M1374" s="156"/>
      <c r="T1374" s="157"/>
      <c r="AT1374" s="152" t="s">
        <v>270</v>
      </c>
      <c r="AU1374" s="152" t="s">
        <v>87</v>
      </c>
      <c r="AV1374" s="12" t="s">
        <v>87</v>
      </c>
      <c r="AW1374" s="12" t="s">
        <v>32</v>
      </c>
      <c r="AX1374" s="12" t="s">
        <v>77</v>
      </c>
      <c r="AY1374" s="152" t="s">
        <v>262</v>
      </c>
    </row>
    <row r="1375" spans="2:51" s="12" customFormat="1" ht="11.25">
      <c r="B1375" s="150"/>
      <c r="D1375" s="151" t="s">
        <v>270</v>
      </c>
      <c r="E1375" s="152" t="s">
        <v>1</v>
      </c>
      <c r="F1375" s="153" t="s">
        <v>1534</v>
      </c>
      <c r="H1375" s="154">
        <v>0.24</v>
      </c>
      <c r="I1375" s="155"/>
      <c r="L1375" s="150"/>
      <c r="M1375" s="156"/>
      <c r="T1375" s="157"/>
      <c r="AT1375" s="152" t="s">
        <v>270</v>
      </c>
      <c r="AU1375" s="152" t="s">
        <v>87</v>
      </c>
      <c r="AV1375" s="12" t="s">
        <v>87</v>
      </c>
      <c r="AW1375" s="12" t="s">
        <v>32</v>
      </c>
      <c r="AX1375" s="12" t="s">
        <v>77</v>
      </c>
      <c r="AY1375" s="152" t="s">
        <v>262</v>
      </c>
    </row>
    <row r="1376" spans="2:51" s="12" customFormat="1" ht="11.25">
      <c r="B1376" s="150"/>
      <c r="D1376" s="151" t="s">
        <v>270</v>
      </c>
      <c r="E1376" s="152" t="s">
        <v>1</v>
      </c>
      <c r="F1376" s="153" t="s">
        <v>1535</v>
      </c>
      <c r="H1376" s="154">
        <v>0.36</v>
      </c>
      <c r="I1376" s="155"/>
      <c r="L1376" s="150"/>
      <c r="M1376" s="156"/>
      <c r="T1376" s="157"/>
      <c r="AT1376" s="152" t="s">
        <v>270</v>
      </c>
      <c r="AU1376" s="152" t="s">
        <v>87</v>
      </c>
      <c r="AV1376" s="12" t="s">
        <v>87</v>
      </c>
      <c r="AW1376" s="12" t="s">
        <v>32</v>
      </c>
      <c r="AX1376" s="12" t="s">
        <v>77</v>
      </c>
      <c r="AY1376" s="152" t="s">
        <v>262</v>
      </c>
    </row>
    <row r="1377" spans="2:51" s="13" customFormat="1" ht="11.25">
      <c r="B1377" s="158"/>
      <c r="D1377" s="151" t="s">
        <v>270</v>
      </c>
      <c r="E1377" s="159" t="s">
        <v>1</v>
      </c>
      <c r="F1377" s="160" t="s">
        <v>273</v>
      </c>
      <c r="H1377" s="161">
        <v>9.83</v>
      </c>
      <c r="I1377" s="162"/>
      <c r="L1377" s="158"/>
      <c r="M1377" s="163"/>
      <c r="T1377" s="164"/>
      <c r="AT1377" s="159" t="s">
        <v>270</v>
      </c>
      <c r="AU1377" s="159" t="s">
        <v>87</v>
      </c>
      <c r="AV1377" s="13" t="s">
        <v>268</v>
      </c>
      <c r="AW1377" s="13" t="s">
        <v>32</v>
      </c>
      <c r="AX1377" s="13" t="s">
        <v>85</v>
      </c>
      <c r="AY1377" s="159" t="s">
        <v>262</v>
      </c>
    </row>
    <row r="1378" spans="2:65" s="1" customFormat="1" ht="55.5" customHeight="1">
      <c r="B1378" s="32"/>
      <c r="C1378" s="138" t="s">
        <v>1536</v>
      </c>
      <c r="D1378" s="138" t="s">
        <v>264</v>
      </c>
      <c r="E1378" s="139" t="s">
        <v>1537</v>
      </c>
      <c r="F1378" s="140" t="s">
        <v>1538</v>
      </c>
      <c r="G1378" s="141" t="s">
        <v>706</v>
      </c>
      <c r="H1378" s="142">
        <v>1</v>
      </c>
      <c r="I1378" s="143"/>
      <c r="J1378" s="142">
        <f>ROUND(I1378*H1378,2)</f>
        <v>0</v>
      </c>
      <c r="K1378" s="140" t="s">
        <v>1</v>
      </c>
      <c r="L1378" s="32"/>
      <c r="M1378" s="144" t="s">
        <v>1</v>
      </c>
      <c r="N1378" s="145" t="s">
        <v>42</v>
      </c>
      <c r="P1378" s="146">
        <f>O1378*H1378</f>
        <v>0</v>
      </c>
      <c r="Q1378" s="146">
        <v>0</v>
      </c>
      <c r="R1378" s="146">
        <f>Q1378*H1378</f>
        <v>0</v>
      </c>
      <c r="S1378" s="146">
        <v>0</v>
      </c>
      <c r="T1378" s="147">
        <f>S1378*H1378</f>
        <v>0</v>
      </c>
      <c r="AR1378" s="148" t="s">
        <v>369</v>
      </c>
      <c r="AT1378" s="148" t="s">
        <v>264</v>
      </c>
      <c r="AU1378" s="148" t="s">
        <v>87</v>
      </c>
      <c r="AY1378" s="17" t="s">
        <v>262</v>
      </c>
      <c r="BE1378" s="149">
        <f>IF(N1378="základní",J1378,0)</f>
        <v>0</v>
      </c>
      <c r="BF1378" s="149">
        <f>IF(N1378="snížená",J1378,0)</f>
        <v>0</v>
      </c>
      <c r="BG1378" s="149">
        <f>IF(N1378="zákl. přenesená",J1378,0)</f>
        <v>0</v>
      </c>
      <c r="BH1378" s="149">
        <f>IF(N1378="sníž. přenesená",J1378,0)</f>
        <v>0</v>
      </c>
      <c r="BI1378" s="149">
        <f>IF(N1378="nulová",J1378,0)</f>
        <v>0</v>
      </c>
      <c r="BJ1378" s="17" t="s">
        <v>85</v>
      </c>
      <c r="BK1378" s="149">
        <f>ROUND(I1378*H1378,2)</f>
        <v>0</v>
      </c>
      <c r="BL1378" s="17" t="s">
        <v>369</v>
      </c>
      <c r="BM1378" s="148" t="s">
        <v>1539</v>
      </c>
    </row>
    <row r="1379" spans="2:47" s="1" customFormat="1" ht="175.5">
      <c r="B1379" s="32"/>
      <c r="D1379" s="151" t="s">
        <v>708</v>
      </c>
      <c r="F1379" s="187" t="s">
        <v>1540</v>
      </c>
      <c r="I1379" s="188"/>
      <c r="L1379" s="32"/>
      <c r="M1379" s="189"/>
      <c r="T1379" s="56"/>
      <c r="AT1379" s="17" t="s">
        <v>708</v>
      </c>
      <c r="AU1379" s="17" t="s">
        <v>87</v>
      </c>
    </row>
    <row r="1380" spans="2:65" s="1" customFormat="1" ht="37.9" customHeight="1">
      <c r="B1380" s="32"/>
      <c r="C1380" s="138" t="s">
        <v>1541</v>
      </c>
      <c r="D1380" s="138" t="s">
        <v>264</v>
      </c>
      <c r="E1380" s="139" t="s">
        <v>1542</v>
      </c>
      <c r="F1380" s="140" t="s">
        <v>1543</v>
      </c>
      <c r="G1380" s="141" t="s">
        <v>152</v>
      </c>
      <c r="H1380" s="142">
        <v>13.11</v>
      </c>
      <c r="I1380" s="143"/>
      <c r="J1380" s="142">
        <f>ROUND(I1380*H1380,2)</f>
        <v>0</v>
      </c>
      <c r="K1380" s="140" t="s">
        <v>1</v>
      </c>
      <c r="L1380" s="32"/>
      <c r="M1380" s="144" t="s">
        <v>1</v>
      </c>
      <c r="N1380" s="145" t="s">
        <v>42</v>
      </c>
      <c r="P1380" s="146">
        <f>O1380*H1380</f>
        <v>0</v>
      </c>
      <c r="Q1380" s="146">
        <v>0</v>
      </c>
      <c r="R1380" s="146">
        <f>Q1380*H1380</f>
        <v>0</v>
      </c>
      <c r="S1380" s="146">
        <v>0</v>
      </c>
      <c r="T1380" s="147">
        <f>S1380*H1380</f>
        <v>0</v>
      </c>
      <c r="AR1380" s="148" t="s">
        <v>369</v>
      </c>
      <c r="AT1380" s="148" t="s">
        <v>264</v>
      </c>
      <c r="AU1380" s="148" t="s">
        <v>87</v>
      </c>
      <c r="AY1380" s="17" t="s">
        <v>262</v>
      </c>
      <c r="BE1380" s="149">
        <f>IF(N1380="základní",J1380,0)</f>
        <v>0</v>
      </c>
      <c r="BF1380" s="149">
        <f>IF(N1380="snížená",J1380,0)</f>
        <v>0</v>
      </c>
      <c r="BG1380" s="149">
        <f>IF(N1380="zákl. přenesená",J1380,0)</f>
        <v>0</v>
      </c>
      <c r="BH1380" s="149">
        <f>IF(N1380="sníž. přenesená",J1380,0)</f>
        <v>0</v>
      </c>
      <c r="BI1380" s="149">
        <f>IF(N1380="nulová",J1380,0)</f>
        <v>0</v>
      </c>
      <c r="BJ1380" s="17" t="s">
        <v>85</v>
      </c>
      <c r="BK1380" s="149">
        <f>ROUND(I1380*H1380,2)</f>
        <v>0</v>
      </c>
      <c r="BL1380" s="17" t="s">
        <v>369</v>
      </c>
      <c r="BM1380" s="148" t="s">
        <v>1544</v>
      </c>
    </row>
    <row r="1381" spans="2:47" s="1" customFormat="1" ht="146.25">
      <c r="B1381" s="32"/>
      <c r="D1381" s="151" t="s">
        <v>708</v>
      </c>
      <c r="F1381" s="187" t="s">
        <v>1545</v>
      </c>
      <c r="I1381" s="188"/>
      <c r="L1381" s="32"/>
      <c r="M1381" s="189"/>
      <c r="T1381" s="56"/>
      <c r="AT1381" s="17" t="s">
        <v>708</v>
      </c>
      <c r="AU1381" s="17" t="s">
        <v>87</v>
      </c>
    </row>
    <row r="1382" spans="2:65" s="1" customFormat="1" ht="33" customHeight="1">
      <c r="B1382" s="32"/>
      <c r="C1382" s="138" t="s">
        <v>1546</v>
      </c>
      <c r="D1382" s="138" t="s">
        <v>264</v>
      </c>
      <c r="E1382" s="139" t="s">
        <v>1547</v>
      </c>
      <c r="F1382" s="140" t="s">
        <v>1548</v>
      </c>
      <c r="G1382" s="141" t="s">
        <v>152</v>
      </c>
      <c r="H1382" s="142">
        <v>30.9</v>
      </c>
      <c r="I1382" s="143"/>
      <c r="J1382" s="142">
        <f>ROUND(I1382*H1382,2)</f>
        <v>0</v>
      </c>
      <c r="K1382" s="140" t="s">
        <v>1</v>
      </c>
      <c r="L1382" s="32"/>
      <c r="M1382" s="144" t="s">
        <v>1</v>
      </c>
      <c r="N1382" s="145" t="s">
        <v>42</v>
      </c>
      <c r="P1382" s="146">
        <f>O1382*H1382</f>
        <v>0</v>
      </c>
      <c r="Q1382" s="146">
        <v>0</v>
      </c>
      <c r="R1382" s="146">
        <f>Q1382*H1382</f>
        <v>0</v>
      </c>
      <c r="S1382" s="146">
        <v>0</v>
      </c>
      <c r="T1382" s="147">
        <f>S1382*H1382</f>
        <v>0</v>
      </c>
      <c r="AR1382" s="148" t="s">
        <v>369</v>
      </c>
      <c r="AT1382" s="148" t="s">
        <v>264</v>
      </c>
      <c r="AU1382" s="148" t="s">
        <v>87</v>
      </c>
      <c r="AY1382" s="17" t="s">
        <v>262</v>
      </c>
      <c r="BE1382" s="149">
        <f>IF(N1382="základní",J1382,0)</f>
        <v>0</v>
      </c>
      <c r="BF1382" s="149">
        <f>IF(N1382="snížená",J1382,0)</f>
        <v>0</v>
      </c>
      <c r="BG1382" s="149">
        <f>IF(N1382="zákl. přenesená",J1382,0)</f>
        <v>0</v>
      </c>
      <c r="BH1382" s="149">
        <f>IF(N1382="sníž. přenesená",J1382,0)</f>
        <v>0</v>
      </c>
      <c r="BI1382" s="149">
        <f>IF(N1382="nulová",J1382,0)</f>
        <v>0</v>
      </c>
      <c r="BJ1382" s="17" t="s">
        <v>85</v>
      </c>
      <c r="BK1382" s="149">
        <f>ROUND(I1382*H1382,2)</f>
        <v>0</v>
      </c>
      <c r="BL1382" s="17" t="s">
        <v>369</v>
      </c>
      <c r="BM1382" s="148" t="s">
        <v>1549</v>
      </c>
    </row>
    <row r="1383" spans="2:47" s="1" customFormat="1" ht="175.5">
      <c r="B1383" s="32"/>
      <c r="D1383" s="151" t="s">
        <v>708</v>
      </c>
      <c r="F1383" s="187" t="s">
        <v>1550</v>
      </c>
      <c r="I1383" s="188"/>
      <c r="L1383" s="32"/>
      <c r="M1383" s="189"/>
      <c r="T1383" s="56"/>
      <c r="AT1383" s="17" t="s">
        <v>708</v>
      </c>
      <c r="AU1383" s="17" t="s">
        <v>87</v>
      </c>
    </row>
    <row r="1384" spans="2:65" s="1" customFormat="1" ht="33" customHeight="1">
      <c r="B1384" s="32"/>
      <c r="C1384" s="138" t="s">
        <v>1551</v>
      </c>
      <c r="D1384" s="138" t="s">
        <v>264</v>
      </c>
      <c r="E1384" s="139" t="s">
        <v>1552</v>
      </c>
      <c r="F1384" s="140" t="s">
        <v>1553</v>
      </c>
      <c r="G1384" s="141" t="s">
        <v>152</v>
      </c>
      <c r="H1384" s="142">
        <v>26.9</v>
      </c>
      <c r="I1384" s="143"/>
      <c r="J1384" s="142">
        <f>ROUND(I1384*H1384,2)</f>
        <v>0</v>
      </c>
      <c r="K1384" s="140" t="s">
        <v>1</v>
      </c>
      <c r="L1384" s="32"/>
      <c r="M1384" s="144" t="s">
        <v>1</v>
      </c>
      <c r="N1384" s="145" t="s">
        <v>42</v>
      </c>
      <c r="P1384" s="146">
        <f>O1384*H1384</f>
        <v>0</v>
      </c>
      <c r="Q1384" s="146">
        <v>0</v>
      </c>
      <c r="R1384" s="146">
        <f>Q1384*H1384</f>
        <v>0</v>
      </c>
      <c r="S1384" s="146">
        <v>0</v>
      </c>
      <c r="T1384" s="147">
        <f>S1384*H1384</f>
        <v>0</v>
      </c>
      <c r="AR1384" s="148" t="s">
        <v>369</v>
      </c>
      <c r="AT1384" s="148" t="s">
        <v>264</v>
      </c>
      <c r="AU1384" s="148" t="s">
        <v>87</v>
      </c>
      <c r="AY1384" s="17" t="s">
        <v>262</v>
      </c>
      <c r="BE1384" s="149">
        <f>IF(N1384="základní",J1384,0)</f>
        <v>0</v>
      </c>
      <c r="BF1384" s="149">
        <f>IF(N1384="snížená",J1384,0)</f>
        <v>0</v>
      </c>
      <c r="BG1384" s="149">
        <f>IF(N1384="zákl. přenesená",J1384,0)</f>
        <v>0</v>
      </c>
      <c r="BH1384" s="149">
        <f>IF(N1384="sníž. přenesená",J1384,0)</f>
        <v>0</v>
      </c>
      <c r="BI1384" s="149">
        <f>IF(N1384="nulová",J1384,0)</f>
        <v>0</v>
      </c>
      <c r="BJ1384" s="17" t="s">
        <v>85</v>
      </c>
      <c r="BK1384" s="149">
        <f>ROUND(I1384*H1384,2)</f>
        <v>0</v>
      </c>
      <c r="BL1384" s="17" t="s">
        <v>369</v>
      </c>
      <c r="BM1384" s="148" t="s">
        <v>1554</v>
      </c>
    </row>
    <row r="1385" spans="2:47" s="1" customFormat="1" ht="165.75">
      <c r="B1385" s="32"/>
      <c r="D1385" s="151" t="s">
        <v>708</v>
      </c>
      <c r="F1385" s="187" t="s">
        <v>1555</v>
      </c>
      <c r="I1385" s="188"/>
      <c r="L1385" s="32"/>
      <c r="M1385" s="189"/>
      <c r="T1385" s="56"/>
      <c r="AT1385" s="17" t="s">
        <v>708</v>
      </c>
      <c r="AU1385" s="17" t="s">
        <v>87</v>
      </c>
    </row>
    <row r="1386" spans="2:65" s="1" customFormat="1" ht="33" customHeight="1">
      <c r="B1386" s="32"/>
      <c r="C1386" s="138" t="s">
        <v>1556</v>
      </c>
      <c r="D1386" s="138" t="s">
        <v>264</v>
      </c>
      <c r="E1386" s="139" t="s">
        <v>1557</v>
      </c>
      <c r="F1386" s="140" t="s">
        <v>1558</v>
      </c>
      <c r="G1386" s="141" t="s">
        <v>152</v>
      </c>
      <c r="H1386" s="142">
        <v>62.6</v>
      </c>
      <c r="I1386" s="143"/>
      <c r="J1386" s="142">
        <f>ROUND(I1386*H1386,2)</f>
        <v>0</v>
      </c>
      <c r="K1386" s="140" t="s">
        <v>1</v>
      </c>
      <c r="L1386" s="32"/>
      <c r="M1386" s="144" t="s">
        <v>1</v>
      </c>
      <c r="N1386" s="145" t="s">
        <v>42</v>
      </c>
      <c r="P1386" s="146">
        <f>O1386*H1386</f>
        <v>0</v>
      </c>
      <c r="Q1386" s="146">
        <v>0</v>
      </c>
      <c r="R1386" s="146">
        <f>Q1386*H1386</f>
        <v>0</v>
      </c>
      <c r="S1386" s="146">
        <v>0</v>
      </c>
      <c r="T1386" s="147">
        <f>S1386*H1386</f>
        <v>0</v>
      </c>
      <c r="AR1386" s="148" t="s">
        <v>369</v>
      </c>
      <c r="AT1386" s="148" t="s">
        <v>264</v>
      </c>
      <c r="AU1386" s="148" t="s">
        <v>87</v>
      </c>
      <c r="AY1386" s="17" t="s">
        <v>262</v>
      </c>
      <c r="BE1386" s="149">
        <f>IF(N1386="základní",J1386,0)</f>
        <v>0</v>
      </c>
      <c r="BF1386" s="149">
        <f>IF(N1386="snížená",J1386,0)</f>
        <v>0</v>
      </c>
      <c r="BG1386" s="149">
        <f>IF(N1386="zákl. přenesená",J1386,0)</f>
        <v>0</v>
      </c>
      <c r="BH1386" s="149">
        <f>IF(N1386="sníž. přenesená",J1386,0)</f>
        <v>0</v>
      </c>
      <c r="BI1386" s="149">
        <f>IF(N1386="nulová",J1386,0)</f>
        <v>0</v>
      </c>
      <c r="BJ1386" s="17" t="s">
        <v>85</v>
      </c>
      <c r="BK1386" s="149">
        <f>ROUND(I1386*H1386,2)</f>
        <v>0</v>
      </c>
      <c r="BL1386" s="17" t="s">
        <v>369</v>
      </c>
      <c r="BM1386" s="148" t="s">
        <v>1559</v>
      </c>
    </row>
    <row r="1387" spans="2:47" s="1" customFormat="1" ht="175.5">
      <c r="B1387" s="32"/>
      <c r="D1387" s="151" t="s">
        <v>708</v>
      </c>
      <c r="F1387" s="187" t="s">
        <v>1560</v>
      </c>
      <c r="I1387" s="188"/>
      <c r="L1387" s="32"/>
      <c r="M1387" s="189"/>
      <c r="T1387" s="56"/>
      <c r="AT1387" s="17" t="s">
        <v>708</v>
      </c>
      <c r="AU1387" s="17" t="s">
        <v>87</v>
      </c>
    </row>
    <row r="1388" spans="2:65" s="1" customFormat="1" ht="33" customHeight="1">
      <c r="B1388" s="32"/>
      <c r="C1388" s="138" t="s">
        <v>1561</v>
      </c>
      <c r="D1388" s="138" t="s">
        <v>264</v>
      </c>
      <c r="E1388" s="139" t="s">
        <v>1562</v>
      </c>
      <c r="F1388" s="140" t="s">
        <v>1563</v>
      </c>
      <c r="G1388" s="141" t="s">
        <v>152</v>
      </c>
      <c r="H1388" s="142">
        <v>15.6</v>
      </c>
      <c r="I1388" s="143"/>
      <c r="J1388" s="142">
        <f>ROUND(I1388*H1388,2)</f>
        <v>0</v>
      </c>
      <c r="K1388" s="140" t="s">
        <v>1</v>
      </c>
      <c r="L1388" s="32"/>
      <c r="M1388" s="144" t="s">
        <v>1</v>
      </c>
      <c r="N1388" s="145" t="s">
        <v>42</v>
      </c>
      <c r="P1388" s="146">
        <f>O1388*H1388</f>
        <v>0</v>
      </c>
      <c r="Q1388" s="146">
        <v>0</v>
      </c>
      <c r="R1388" s="146">
        <f>Q1388*H1388</f>
        <v>0</v>
      </c>
      <c r="S1388" s="146">
        <v>0</v>
      </c>
      <c r="T1388" s="147">
        <f>S1388*H1388</f>
        <v>0</v>
      </c>
      <c r="AR1388" s="148" t="s">
        <v>369</v>
      </c>
      <c r="AT1388" s="148" t="s">
        <v>264</v>
      </c>
      <c r="AU1388" s="148" t="s">
        <v>87</v>
      </c>
      <c r="AY1388" s="17" t="s">
        <v>262</v>
      </c>
      <c r="BE1388" s="149">
        <f>IF(N1388="základní",J1388,0)</f>
        <v>0</v>
      </c>
      <c r="BF1388" s="149">
        <f>IF(N1388="snížená",J1388,0)</f>
        <v>0</v>
      </c>
      <c r="BG1388" s="149">
        <f>IF(N1388="zákl. přenesená",J1388,0)</f>
        <v>0</v>
      </c>
      <c r="BH1388" s="149">
        <f>IF(N1388="sníž. přenesená",J1388,0)</f>
        <v>0</v>
      </c>
      <c r="BI1388" s="149">
        <f>IF(N1388="nulová",J1388,0)</f>
        <v>0</v>
      </c>
      <c r="BJ1388" s="17" t="s">
        <v>85</v>
      </c>
      <c r="BK1388" s="149">
        <f>ROUND(I1388*H1388,2)</f>
        <v>0</v>
      </c>
      <c r="BL1388" s="17" t="s">
        <v>369</v>
      </c>
      <c r="BM1388" s="148" t="s">
        <v>1564</v>
      </c>
    </row>
    <row r="1389" spans="2:47" s="1" customFormat="1" ht="156">
      <c r="B1389" s="32"/>
      <c r="D1389" s="151" t="s">
        <v>708</v>
      </c>
      <c r="F1389" s="187" t="s">
        <v>1565</v>
      </c>
      <c r="I1389" s="188"/>
      <c r="L1389" s="32"/>
      <c r="M1389" s="189"/>
      <c r="T1389" s="56"/>
      <c r="AT1389" s="17" t="s">
        <v>708</v>
      </c>
      <c r="AU1389" s="17" t="s">
        <v>87</v>
      </c>
    </row>
    <row r="1390" spans="2:65" s="1" customFormat="1" ht="33" customHeight="1">
      <c r="B1390" s="32"/>
      <c r="C1390" s="138" t="s">
        <v>1566</v>
      </c>
      <c r="D1390" s="138" t="s">
        <v>264</v>
      </c>
      <c r="E1390" s="139" t="s">
        <v>1567</v>
      </c>
      <c r="F1390" s="140" t="s">
        <v>1568</v>
      </c>
      <c r="G1390" s="141" t="s">
        <v>152</v>
      </c>
      <c r="H1390" s="142">
        <v>11.9</v>
      </c>
      <c r="I1390" s="143"/>
      <c r="J1390" s="142">
        <f>ROUND(I1390*H1390,2)</f>
        <v>0</v>
      </c>
      <c r="K1390" s="140" t="s">
        <v>1</v>
      </c>
      <c r="L1390" s="32"/>
      <c r="M1390" s="144" t="s">
        <v>1</v>
      </c>
      <c r="N1390" s="145" t="s">
        <v>42</v>
      </c>
      <c r="P1390" s="146">
        <f>O1390*H1390</f>
        <v>0</v>
      </c>
      <c r="Q1390" s="146">
        <v>0</v>
      </c>
      <c r="R1390" s="146">
        <f>Q1390*H1390</f>
        <v>0</v>
      </c>
      <c r="S1390" s="146">
        <v>0</v>
      </c>
      <c r="T1390" s="147">
        <f>S1390*H1390</f>
        <v>0</v>
      </c>
      <c r="AR1390" s="148" t="s">
        <v>369</v>
      </c>
      <c r="AT1390" s="148" t="s">
        <v>264</v>
      </c>
      <c r="AU1390" s="148" t="s">
        <v>87</v>
      </c>
      <c r="AY1390" s="17" t="s">
        <v>262</v>
      </c>
      <c r="BE1390" s="149">
        <f>IF(N1390="základní",J1390,0)</f>
        <v>0</v>
      </c>
      <c r="BF1390" s="149">
        <f>IF(N1390="snížená",J1390,0)</f>
        <v>0</v>
      </c>
      <c r="BG1390" s="149">
        <f>IF(N1390="zákl. přenesená",J1390,0)</f>
        <v>0</v>
      </c>
      <c r="BH1390" s="149">
        <f>IF(N1390="sníž. přenesená",J1390,0)</f>
        <v>0</v>
      </c>
      <c r="BI1390" s="149">
        <f>IF(N1390="nulová",J1390,0)</f>
        <v>0</v>
      </c>
      <c r="BJ1390" s="17" t="s">
        <v>85</v>
      </c>
      <c r="BK1390" s="149">
        <f>ROUND(I1390*H1390,2)</f>
        <v>0</v>
      </c>
      <c r="BL1390" s="17" t="s">
        <v>369</v>
      </c>
      <c r="BM1390" s="148" t="s">
        <v>1569</v>
      </c>
    </row>
    <row r="1391" spans="2:47" s="1" customFormat="1" ht="156">
      <c r="B1391" s="32"/>
      <c r="D1391" s="151" t="s">
        <v>708</v>
      </c>
      <c r="F1391" s="187" t="s">
        <v>1570</v>
      </c>
      <c r="I1391" s="188"/>
      <c r="L1391" s="32"/>
      <c r="M1391" s="189"/>
      <c r="T1391" s="56"/>
      <c r="AT1391" s="17" t="s">
        <v>708</v>
      </c>
      <c r="AU1391" s="17" t="s">
        <v>87</v>
      </c>
    </row>
    <row r="1392" spans="2:65" s="1" customFormat="1" ht="33" customHeight="1">
      <c r="B1392" s="32"/>
      <c r="C1392" s="138" t="s">
        <v>1571</v>
      </c>
      <c r="D1392" s="138" t="s">
        <v>264</v>
      </c>
      <c r="E1392" s="139" t="s">
        <v>1572</v>
      </c>
      <c r="F1392" s="140" t="s">
        <v>1573</v>
      </c>
      <c r="G1392" s="141" t="s">
        <v>152</v>
      </c>
      <c r="H1392" s="142">
        <v>9.5</v>
      </c>
      <c r="I1392" s="143"/>
      <c r="J1392" s="142">
        <f>ROUND(I1392*H1392,2)</f>
        <v>0</v>
      </c>
      <c r="K1392" s="140" t="s">
        <v>1</v>
      </c>
      <c r="L1392" s="32"/>
      <c r="M1392" s="144" t="s">
        <v>1</v>
      </c>
      <c r="N1392" s="145" t="s">
        <v>42</v>
      </c>
      <c r="P1392" s="146">
        <f>O1392*H1392</f>
        <v>0</v>
      </c>
      <c r="Q1392" s="146">
        <v>0</v>
      </c>
      <c r="R1392" s="146">
        <f>Q1392*H1392</f>
        <v>0</v>
      </c>
      <c r="S1392" s="146">
        <v>0</v>
      </c>
      <c r="T1392" s="147">
        <f>S1392*H1392</f>
        <v>0</v>
      </c>
      <c r="AR1392" s="148" t="s">
        <v>369</v>
      </c>
      <c r="AT1392" s="148" t="s">
        <v>264</v>
      </c>
      <c r="AU1392" s="148" t="s">
        <v>87</v>
      </c>
      <c r="AY1392" s="17" t="s">
        <v>262</v>
      </c>
      <c r="BE1392" s="149">
        <f>IF(N1392="základní",J1392,0)</f>
        <v>0</v>
      </c>
      <c r="BF1392" s="149">
        <f>IF(N1392="snížená",J1392,0)</f>
        <v>0</v>
      </c>
      <c r="BG1392" s="149">
        <f>IF(N1392="zákl. přenesená",J1392,0)</f>
        <v>0</v>
      </c>
      <c r="BH1392" s="149">
        <f>IF(N1392="sníž. přenesená",J1392,0)</f>
        <v>0</v>
      </c>
      <c r="BI1392" s="149">
        <f>IF(N1392="nulová",J1392,0)</f>
        <v>0</v>
      </c>
      <c r="BJ1392" s="17" t="s">
        <v>85</v>
      </c>
      <c r="BK1392" s="149">
        <f>ROUND(I1392*H1392,2)</f>
        <v>0</v>
      </c>
      <c r="BL1392" s="17" t="s">
        <v>369</v>
      </c>
      <c r="BM1392" s="148" t="s">
        <v>1574</v>
      </c>
    </row>
    <row r="1393" spans="2:47" s="1" customFormat="1" ht="156">
      <c r="B1393" s="32"/>
      <c r="D1393" s="151" t="s">
        <v>708</v>
      </c>
      <c r="F1393" s="187" t="s">
        <v>1565</v>
      </c>
      <c r="I1393" s="188"/>
      <c r="L1393" s="32"/>
      <c r="M1393" s="189"/>
      <c r="T1393" s="56"/>
      <c r="AT1393" s="17" t="s">
        <v>708</v>
      </c>
      <c r="AU1393" s="17" t="s">
        <v>87</v>
      </c>
    </row>
    <row r="1394" spans="2:65" s="1" customFormat="1" ht="33" customHeight="1">
      <c r="B1394" s="32"/>
      <c r="C1394" s="138" t="s">
        <v>1575</v>
      </c>
      <c r="D1394" s="138" t="s">
        <v>264</v>
      </c>
      <c r="E1394" s="139" t="s">
        <v>1576</v>
      </c>
      <c r="F1394" s="140" t="s">
        <v>1577</v>
      </c>
      <c r="G1394" s="141" t="s">
        <v>152</v>
      </c>
      <c r="H1394" s="142">
        <v>23.8</v>
      </c>
      <c r="I1394" s="143"/>
      <c r="J1394" s="142">
        <f>ROUND(I1394*H1394,2)</f>
        <v>0</v>
      </c>
      <c r="K1394" s="140" t="s">
        <v>1</v>
      </c>
      <c r="L1394" s="32"/>
      <c r="M1394" s="144" t="s">
        <v>1</v>
      </c>
      <c r="N1394" s="145" t="s">
        <v>42</v>
      </c>
      <c r="P1394" s="146">
        <f>O1394*H1394</f>
        <v>0</v>
      </c>
      <c r="Q1394" s="146">
        <v>0</v>
      </c>
      <c r="R1394" s="146">
        <f>Q1394*H1394</f>
        <v>0</v>
      </c>
      <c r="S1394" s="146">
        <v>0</v>
      </c>
      <c r="T1394" s="147">
        <f>S1394*H1394</f>
        <v>0</v>
      </c>
      <c r="AR1394" s="148" t="s">
        <v>369</v>
      </c>
      <c r="AT1394" s="148" t="s">
        <v>264</v>
      </c>
      <c r="AU1394" s="148" t="s">
        <v>87</v>
      </c>
      <c r="AY1394" s="17" t="s">
        <v>262</v>
      </c>
      <c r="BE1394" s="149">
        <f>IF(N1394="základní",J1394,0)</f>
        <v>0</v>
      </c>
      <c r="BF1394" s="149">
        <f>IF(N1394="snížená",J1394,0)</f>
        <v>0</v>
      </c>
      <c r="BG1394" s="149">
        <f>IF(N1394="zákl. přenesená",J1394,0)</f>
        <v>0</v>
      </c>
      <c r="BH1394" s="149">
        <f>IF(N1394="sníž. přenesená",J1394,0)</f>
        <v>0</v>
      </c>
      <c r="BI1394" s="149">
        <f>IF(N1394="nulová",J1394,0)</f>
        <v>0</v>
      </c>
      <c r="BJ1394" s="17" t="s">
        <v>85</v>
      </c>
      <c r="BK1394" s="149">
        <f>ROUND(I1394*H1394,2)</f>
        <v>0</v>
      </c>
      <c r="BL1394" s="17" t="s">
        <v>369</v>
      </c>
      <c r="BM1394" s="148" t="s">
        <v>1578</v>
      </c>
    </row>
    <row r="1395" spans="2:47" s="1" customFormat="1" ht="175.5">
      <c r="B1395" s="32"/>
      <c r="D1395" s="151" t="s">
        <v>708</v>
      </c>
      <c r="F1395" s="187" t="s">
        <v>1560</v>
      </c>
      <c r="I1395" s="188"/>
      <c r="L1395" s="32"/>
      <c r="M1395" s="189"/>
      <c r="T1395" s="56"/>
      <c r="AT1395" s="17" t="s">
        <v>708</v>
      </c>
      <c r="AU1395" s="17" t="s">
        <v>87</v>
      </c>
    </row>
    <row r="1396" spans="2:65" s="1" customFormat="1" ht="33" customHeight="1">
      <c r="B1396" s="32"/>
      <c r="C1396" s="138" t="s">
        <v>1579</v>
      </c>
      <c r="D1396" s="138" t="s">
        <v>264</v>
      </c>
      <c r="E1396" s="139" t="s">
        <v>1580</v>
      </c>
      <c r="F1396" s="140" t="s">
        <v>1581</v>
      </c>
      <c r="G1396" s="141" t="s">
        <v>152</v>
      </c>
      <c r="H1396" s="142">
        <v>24.1</v>
      </c>
      <c r="I1396" s="143"/>
      <c r="J1396" s="142">
        <f>ROUND(I1396*H1396,2)</f>
        <v>0</v>
      </c>
      <c r="K1396" s="140" t="s">
        <v>1</v>
      </c>
      <c r="L1396" s="32"/>
      <c r="M1396" s="144" t="s">
        <v>1</v>
      </c>
      <c r="N1396" s="145" t="s">
        <v>42</v>
      </c>
      <c r="P1396" s="146">
        <f>O1396*H1396</f>
        <v>0</v>
      </c>
      <c r="Q1396" s="146">
        <v>0</v>
      </c>
      <c r="R1396" s="146">
        <f>Q1396*H1396</f>
        <v>0</v>
      </c>
      <c r="S1396" s="146">
        <v>0</v>
      </c>
      <c r="T1396" s="147">
        <f>S1396*H1396</f>
        <v>0</v>
      </c>
      <c r="AR1396" s="148" t="s">
        <v>369</v>
      </c>
      <c r="AT1396" s="148" t="s">
        <v>264</v>
      </c>
      <c r="AU1396" s="148" t="s">
        <v>87</v>
      </c>
      <c r="AY1396" s="17" t="s">
        <v>262</v>
      </c>
      <c r="BE1396" s="149">
        <f>IF(N1396="základní",J1396,0)</f>
        <v>0</v>
      </c>
      <c r="BF1396" s="149">
        <f>IF(N1396="snížená",J1396,0)</f>
        <v>0</v>
      </c>
      <c r="BG1396" s="149">
        <f>IF(N1396="zákl. přenesená",J1396,0)</f>
        <v>0</v>
      </c>
      <c r="BH1396" s="149">
        <f>IF(N1396="sníž. přenesená",J1396,0)</f>
        <v>0</v>
      </c>
      <c r="BI1396" s="149">
        <f>IF(N1396="nulová",J1396,0)</f>
        <v>0</v>
      </c>
      <c r="BJ1396" s="17" t="s">
        <v>85</v>
      </c>
      <c r="BK1396" s="149">
        <f>ROUND(I1396*H1396,2)</f>
        <v>0</v>
      </c>
      <c r="BL1396" s="17" t="s">
        <v>369</v>
      </c>
      <c r="BM1396" s="148" t="s">
        <v>1582</v>
      </c>
    </row>
    <row r="1397" spans="2:47" s="1" customFormat="1" ht="156">
      <c r="B1397" s="32"/>
      <c r="D1397" s="151" t="s">
        <v>708</v>
      </c>
      <c r="F1397" s="187" t="s">
        <v>1565</v>
      </c>
      <c r="I1397" s="188"/>
      <c r="L1397" s="32"/>
      <c r="M1397" s="189"/>
      <c r="T1397" s="56"/>
      <c r="AT1397" s="17" t="s">
        <v>708</v>
      </c>
      <c r="AU1397" s="17" t="s">
        <v>87</v>
      </c>
    </row>
    <row r="1398" spans="2:65" s="1" customFormat="1" ht="33" customHeight="1">
      <c r="B1398" s="32"/>
      <c r="C1398" s="138" t="s">
        <v>1583</v>
      </c>
      <c r="D1398" s="138" t="s">
        <v>264</v>
      </c>
      <c r="E1398" s="139" t="s">
        <v>1584</v>
      </c>
      <c r="F1398" s="140" t="s">
        <v>1585</v>
      </c>
      <c r="G1398" s="141" t="s">
        <v>152</v>
      </c>
      <c r="H1398" s="142">
        <v>65.3</v>
      </c>
      <c r="I1398" s="143"/>
      <c r="J1398" s="142">
        <f>ROUND(I1398*H1398,2)</f>
        <v>0</v>
      </c>
      <c r="K1398" s="140" t="s">
        <v>1</v>
      </c>
      <c r="L1398" s="32"/>
      <c r="M1398" s="144" t="s">
        <v>1</v>
      </c>
      <c r="N1398" s="145" t="s">
        <v>42</v>
      </c>
      <c r="P1398" s="146">
        <f>O1398*H1398</f>
        <v>0</v>
      </c>
      <c r="Q1398" s="146">
        <v>0</v>
      </c>
      <c r="R1398" s="146">
        <f>Q1398*H1398</f>
        <v>0</v>
      </c>
      <c r="S1398" s="146">
        <v>0</v>
      </c>
      <c r="T1398" s="147">
        <f>S1398*H1398</f>
        <v>0</v>
      </c>
      <c r="AR1398" s="148" t="s">
        <v>369</v>
      </c>
      <c r="AT1398" s="148" t="s">
        <v>264</v>
      </c>
      <c r="AU1398" s="148" t="s">
        <v>87</v>
      </c>
      <c r="AY1398" s="17" t="s">
        <v>262</v>
      </c>
      <c r="BE1398" s="149">
        <f>IF(N1398="základní",J1398,0)</f>
        <v>0</v>
      </c>
      <c r="BF1398" s="149">
        <f>IF(N1398="snížená",J1398,0)</f>
        <v>0</v>
      </c>
      <c r="BG1398" s="149">
        <f>IF(N1398="zákl. přenesená",J1398,0)</f>
        <v>0</v>
      </c>
      <c r="BH1398" s="149">
        <f>IF(N1398="sníž. přenesená",J1398,0)</f>
        <v>0</v>
      </c>
      <c r="BI1398" s="149">
        <f>IF(N1398="nulová",J1398,0)</f>
        <v>0</v>
      </c>
      <c r="BJ1398" s="17" t="s">
        <v>85</v>
      </c>
      <c r="BK1398" s="149">
        <f>ROUND(I1398*H1398,2)</f>
        <v>0</v>
      </c>
      <c r="BL1398" s="17" t="s">
        <v>369</v>
      </c>
      <c r="BM1398" s="148" t="s">
        <v>1586</v>
      </c>
    </row>
    <row r="1399" spans="2:47" s="1" customFormat="1" ht="156">
      <c r="B1399" s="32"/>
      <c r="D1399" s="151" t="s">
        <v>708</v>
      </c>
      <c r="F1399" s="187" t="s">
        <v>1565</v>
      </c>
      <c r="I1399" s="188"/>
      <c r="L1399" s="32"/>
      <c r="M1399" s="189"/>
      <c r="T1399" s="56"/>
      <c r="AT1399" s="17" t="s">
        <v>708</v>
      </c>
      <c r="AU1399" s="17" t="s">
        <v>87</v>
      </c>
    </row>
    <row r="1400" spans="2:65" s="1" customFormat="1" ht="55.5" customHeight="1">
      <c r="B1400" s="32"/>
      <c r="C1400" s="138" t="s">
        <v>1587</v>
      </c>
      <c r="D1400" s="138" t="s">
        <v>264</v>
      </c>
      <c r="E1400" s="139" t="s">
        <v>1588</v>
      </c>
      <c r="F1400" s="140" t="s">
        <v>1589</v>
      </c>
      <c r="G1400" s="141" t="s">
        <v>152</v>
      </c>
      <c r="H1400" s="142">
        <v>26.4</v>
      </c>
      <c r="I1400" s="143"/>
      <c r="J1400" s="142">
        <f>ROUND(I1400*H1400,2)</f>
        <v>0</v>
      </c>
      <c r="K1400" s="140" t="s">
        <v>1</v>
      </c>
      <c r="L1400" s="32"/>
      <c r="M1400" s="144" t="s">
        <v>1</v>
      </c>
      <c r="N1400" s="145" t="s">
        <v>42</v>
      </c>
      <c r="P1400" s="146">
        <f>O1400*H1400</f>
        <v>0</v>
      </c>
      <c r="Q1400" s="146">
        <v>0</v>
      </c>
      <c r="R1400" s="146">
        <f>Q1400*H1400</f>
        <v>0</v>
      </c>
      <c r="S1400" s="146">
        <v>0</v>
      </c>
      <c r="T1400" s="147">
        <f>S1400*H1400</f>
        <v>0</v>
      </c>
      <c r="AR1400" s="148" t="s">
        <v>369</v>
      </c>
      <c r="AT1400" s="148" t="s">
        <v>264</v>
      </c>
      <c r="AU1400" s="148" t="s">
        <v>87</v>
      </c>
      <c r="AY1400" s="17" t="s">
        <v>262</v>
      </c>
      <c r="BE1400" s="149">
        <f>IF(N1400="základní",J1400,0)</f>
        <v>0</v>
      </c>
      <c r="BF1400" s="149">
        <f>IF(N1400="snížená",J1400,0)</f>
        <v>0</v>
      </c>
      <c r="BG1400" s="149">
        <f>IF(N1400="zákl. přenesená",J1400,0)</f>
        <v>0</v>
      </c>
      <c r="BH1400" s="149">
        <f>IF(N1400="sníž. přenesená",J1400,0)</f>
        <v>0</v>
      </c>
      <c r="BI1400" s="149">
        <f>IF(N1400="nulová",J1400,0)</f>
        <v>0</v>
      </c>
      <c r="BJ1400" s="17" t="s">
        <v>85</v>
      </c>
      <c r="BK1400" s="149">
        <f>ROUND(I1400*H1400,2)</f>
        <v>0</v>
      </c>
      <c r="BL1400" s="17" t="s">
        <v>369</v>
      </c>
      <c r="BM1400" s="148" t="s">
        <v>1590</v>
      </c>
    </row>
    <row r="1401" spans="2:47" s="1" customFormat="1" ht="175.5">
      <c r="B1401" s="32"/>
      <c r="D1401" s="151" t="s">
        <v>708</v>
      </c>
      <c r="F1401" s="187" t="s">
        <v>1560</v>
      </c>
      <c r="I1401" s="188"/>
      <c r="L1401" s="32"/>
      <c r="M1401" s="189"/>
      <c r="T1401" s="56"/>
      <c r="AT1401" s="17" t="s">
        <v>708</v>
      </c>
      <c r="AU1401" s="17" t="s">
        <v>87</v>
      </c>
    </row>
    <row r="1402" spans="2:65" s="1" customFormat="1" ht="33" customHeight="1">
      <c r="B1402" s="32"/>
      <c r="C1402" s="138" t="s">
        <v>1591</v>
      </c>
      <c r="D1402" s="138" t="s">
        <v>264</v>
      </c>
      <c r="E1402" s="139" t="s">
        <v>1592</v>
      </c>
      <c r="F1402" s="140" t="s">
        <v>1593</v>
      </c>
      <c r="G1402" s="141" t="s">
        <v>152</v>
      </c>
      <c r="H1402" s="142">
        <v>68.6</v>
      </c>
      <c r="I1402" s="143"/>
      <c r="J1402" s="142">
        <f>ROUND(I1402*H1402,2)</f>
        <v>0</v>
      </c>
      <c r="K1402" s="140" t="s">
        <v>1</v>
      </c>
      <c r="L1402" s="32"/>
      <c r="M1402" s="144" t="s">
        <v>1</v>
      </c>
      <c r="N1402" s="145" t="s">
        <v>42</v>
      </c>
      <c r="P1402" s="146">
        <f>O1402*H1402</f>
        <v>0</v>
      </c>
      <c r="Q1402" s="146">
        <v>0</v>
      </c>
      <c r="R1402" s="146">
        <f>Q1402*H1402</f>
        <v>0</v>
      </c>
      <c r="S1402" s="146">
        <v>0</v>
      </c>
      <c r="T1402" s="147">
        <f>S1402*H1402</f>
        <v>0</v>
      </c>
      <c r="AR1402" s="148" t="s">
        <v>369</v>
      </c>
      <c r="AT1402" s="148" t="s">
        <v>264</v>
      </c>
      <c r="AU1402" s="148" t="s">
        <v>87</v>
      </c>
      <c r="AY1402" s="17" t="s">
        <v>262</v>
      </c>
      <c r="BE1402" s="149">
        <f>IF(N1402="základní",J1402,0)</f>
        <v>0</v>
      </c>
      <c r="BF1402" s="149">
        <f>IF(N1402="snížená",J1402,0)</f>
        <v>0</v>
      </c>
      <c r="BG1402" s="149">
        <f>IF(N1402="zákl. přenesená",J1402,0)</f>
        <v>0</v>
      </c>
      <c r="BH1402" s="149">
        <f>IF(N1402="sníž. přenesená",J1402,0)</f>
        <v>0</v>
      </c>
      <c r="BI1402" s="149">
        <f>IF(N1402="nulová",J1402,0)</f>
        <v>0</v>
      </c>
      <c r="BJ1402" s="17" t="s">
        <v>85</v>
      </c>
      <c r="BK1402" s="149">
        <f>ROUND(I1402*H1402,2)</f>
        <v>0</v>
      </c>
      <c r="BL1402" s="17" t="s">
        <v>369</v>
      </c>
      <c r="BM1402" s="148" t="s">
        <v>1594</v>
      </c>
    </row>
    <row r="1403" spans="2:47" s="1" customFormat="1" ht="156">
      <c r="B1403" s="32"/>
      <c r="D1403" s="151" t="s">
        <v>708</v>
      </c>
      <c r="F1403" s="187" t="s">
        <v>1565</v>
      </c>
      <c r="I1403" s="188"/>
      <c r="L1403" s="32"/>
      <c r="M1403" s="189"/>
      <c r="T1403" s="56"/>
      <c r="AT1403" s="17" t="s">
        <v>708</v>
      </c>
      <c r="AU1403" s="17" t="s">
        <v>87</v>
      </c>
    </row>
    <row r="1404" spans="2:65" s="1" customFormat="1" ht="33" customHeight="1">
      <c r="B1404" s="32"/>
      <c r="C1404" s="138" t="s">
        <v>1595</v>
      </c>
      <c r="D1404" s="138" t="s">
        <v>264</v>
      </c>
      <c r="E1404" s="139" t="s">
        <v>1596</v>
      </c>
      <c r="F1404" s="140" t="s">
        <v>1597</v>
      </c>
      <c r="G1404" s="141" t="s">
        <v>152</v>
      </c>
      <c r="H1404" s="142">
        <v>14.3</v>
      </c>
      <c r="I1404" s="143"/>
      <c r="J1404" s="142">
        <f>ROUND(I1404*H1404,2)</f>
        <v>0</v>
      </c>
      <c r="K1404" s="140" t="s">
        <v>1</v>
      </c>
      <c r="L1404" s="32"/>
      <c r="M1404" s="144" t="s">
        <v>1</v>
      </c>
      <c r="N1404" s="145" t="s">
        <v>42</v>
      </c>
      <c r="P1404" s="146">
        <f>O1404*H1404</f>
        <v>0</v>
      </c>
      <c r="Q1404" s="146">
        <v>0</v>
      </c>
      <c r="R1404" s="146">
        <f>Q1404*H1404</f>
        <v>0</v>
      </c>
      <c r="S1404" s="146">
        <v>0</v>
      </c>
      <c r="T1404" s="147">
        <f>S1404*H1404</f>
        <v>0</v>
      </c>
      <c r="AR1404" s="148" t="s">
        <v>369</v>
      </c>
      <c r="AT1404" s="148" t="s">
        <v>264</v>
      </c>
      <c r="AU1404" s="148" t="s">
        <v>87</v>
      </c>
      <c r="AY1404" s="17" t="s">
        <v>262</v>
      </c>
      <c r="BE1404" s="149">
        <f>IF(N1404="základní",J1404,0)</f>
        <v>0</v>
      </c>
      <c r="BF1404" s="149">
        <f>IF(N1404="snížená",J1404,0)</f>
        <v>0</v>
      </c>
      <c r="BG1404" s="149">
        <f>IF(N1404="zákl. přenesená",J1404,0)</f>
        <v>0</v>
      </c>
      <c r="BH1404" s="149">
        <f>IF(N1404="sníž. přenesená",J1404,0)</f>
        <v>0</v>
      </c>
      <c r="BI1404" s="149">
        <f>IF(N1404="nulová",J1404,0)</f>
        <v>0</v>
      </c>
      <c r="BJ1404" s="17" t="s">
        <v>85</v>
      </c>
      <c r="BK1404" s="149">
        <f>ROUND(I1404*H1404,2)</f>
        <v>0</v>
      </c>
      <c r="BL1404" s="17" t="s">
        <v>369</v>
      </c>
      <c r="BM1404" s="148" t="s">
        <v>1598</v>
      </c>
    </row>
    <row r="1405" spans="2:47" s="1" customFormat="1" ht="165.75">
      <c r="B1405" s="32"/>
      <c r="D1405" s="151" t="s">
        <v>708</v>
      </c>
      <c r="F1405" s="187" t="s">
        <v>1555</v>
      </c>
      <c r="I1405" s="188"/>
      <c r="L1405" s="32"/>
      <c r="M1405" s="189"/>
      <c r="T1405" s="56"/>
      <c r="AT1405" s="17" t="s">
        <v>708</v>
      </c>
      <c r="AU1405" s="17" t="s">
        <v>87</v>
      </c>
    </row>
    <row r="1406" spans="2:65" s="1" customFormat="1" ht="33" customHeight="1">
      <c r="B1406" s="32"/>
      <c r="C1406" s="138" t="s">
        <v>1599</v>
      </c>
      <c r="D1406" s="138" t="s">
        <v>264</v>
      </c>
      <c r="E1406" s="139" t="s">
        <v>1600</v>
      </c>
      <c r="F1406" s="140" t="s">
        <v>1601</v>
      </c>
      <c r="G1406" s="141" t="s">
        <v>152</v>
      </c>
      <c r="H1406" s="142">
        <v>19.9</v>
      </c>
      <c r="I1406" s="143"/>
      <c r="J1406" s="142">
        <f>ROUND(I1406*H1406,2)</f>
        <v>0</v>
      </c>
      <c r="K1406" s="140" t="s">
        <v>1</v>
      </c>
      <c r="L1406" s="32"/>
      <c r="M1406" s="144" t="s">
        <v>1</v>
      </c>
      <c r="N1406" s="145" t="s">
        <v>42</v>
      </c>
      <c r="P1406" s="146">
        <f>O1406*H1406</f>
        <v>0</v>
      </c>
      <c r="Q1406" s="146">
        <v>0</v>
      </c>
      <c r="R1406" s="146">
        <f>Q1406*H1406</f>
        <v>0</v>
      </c>
      <c r="S1406" s="146">
        <v>0</v>
      </c>
      <c r="T1406" s="147">
        <f>S1406*H1406</f>
        <v>0</v>
      </c>
      <c r="AR1406" s="148" t="s">
        <v>369</v>
      </c>
      <c r="AT1406" s="148" t="s">
        <v>264</v>
      </c>
      <c r="AU1406" s="148" t="s">
        <v>87</v>
      </c>
      <c r="AY1406" s="17" t="s">
        <v>262</v>
      </c>
      <c r="BE1406" s="149">
        <f>IF(N1406="základní",J1406,0)</f>
        <v>0</v>
      </c>
      <c r="BF1406" s="149">
        <f>IF(N1406="snížená",J1406,0)</f>
        <v>0</v>
      </c>
      <c r="BG1406" s="149">
        <f>IF(N1406="zákl. přenesená",J1406,0)</f>
        <v>0</v>
      </c>
      <c r="BH1406" s="149">
        <f>IF(N1406="sníž. přenesená",J1406,0)</f>
        <v>0</v>
      </c>
      <c r="BI1406" s="149">
        <f>IF(N1406="nulová",J1406,0)</f>
        <v>0</v>
      </c>
      <c r="BJ1406" s="17" t="s">
        <v>85</v>
      </c>
      <c r="BK1406" s="149">
        <f>ROUND(I1406*H1406,2)</f>
        <v>0</v>
      </c>
      <c r="BL1406" s="17" t="s">
        <v>369</v>
      </c>
      <c r="BM1406" s="148" t="s">
        <v>1602</v>
      </c>
    </row>
    <row r="1407" spans="2:47" s="1" customFormat="1" ht="156">
      <c r="B1407" s="32"/>
      <c r="D1407" s="151" t="s">
        <v>708</v>
      </c>
      <c r="F1407" s="187" t="s">
        <v>1565</v>
      </c>
      <c r="I1407" s="188"/>
      <c r="L1407" s="32"/>
      <c r="M1407" s="189"/>
      <c r="T1407" s="56"/>
      <c r="AT1407" s="17" t="s">
        <v>708</v>
      </c>
      <c r="AU1407" s="17" t="s">
        <v>87</v>
      </c>
    </row>
    <row r="1408" spans="2:65" s="1" customFormat="1" ht="33" customHeight="1">
      <c r="B1408" s="32"/>
      <c r="C1408" s="138" t="s">
        <v>1603</v>
      </c>
      <c r="D1408" s="138" t="s">
        <v>264</v>
      </c>
      <c r="E1408" s="139" t="s">
        <v>1604</v>
      </c>
      <c r="F1408" s="140" t="s">
        <v>1605</v>
      </c>
      <c r="G1408" s="141" t="s">
        <v>152</v>
      </c>
      <c r="H1408" s="142">
        <v>15.5</v>
      </c>
      <c r="I1408" s="143"/>
      <c r="J1408" s="142">
        <f>ROUND(I1408*H1408,2)</f>
        <v>0</v>
      </c>
      <c r="K1408" s="140" t="s">
        <v>1</v>
      </c>
      <c r="L1408" s="32"/>
      <c r="M1408" s="144" t="s">
        <v>1</v>
      </c>
      <c r="N1408" s="145" t="s">
        <v>42</v>
      </c>
      <c r="P1408" s="146">
        <f>O1408*H1408</f>
        <v>0</v>
      </c>
      <c r="Q1408" s="146">
        <v>0</v>
      </c>
      <c r="R1408" s="146">
        <f>Q1408*H1408</f>
        <v>0</v>
      </c>
      <c r="S1408" s="146">
        <v>0</v>
      </c>
      <c r="T1408" s="147">
        <f>S1408*H1408</f>
        <v>0</v>
      </c>
      <c r="AR1408" s="148" t="s">
        <v>369</v>
      </c>
      <c r="AT1408" s="148" t="s">
        <v>264</v>
      </c>
      <c r="AU1408" s="148" t="s">
        <v>87</v>
      </c>
      <c r="AY1408" s="17" t="s">
        <v>262</v>
      </c>
      <c r="BE1408" s="149">
        <f>IF(N1408="základní",J1408,0)</f>
        <v>0</v>
      </c>
      <c r="BF1408" s="149">
        <f>IF(N1408="snížená",J1408,0)</f>
        <v>0</v>
      </c>
      <c r="BG1408" s="149">
        <f>IF(N1408="zákl. přenesená",J1408,0)</f>
        <v>0</v>
      </c>
      <c r="BH1408" s="149">
        <f>IF(N1408="sníž. přenesená",J1408,0)</f>
        <v>0</v>
      </c>
      <c r="BI1408" s="149">
        <f>IF(N1408="nulová",J1408,0)</f>
        <v>0</v>
      </c>
      <c r="BJ1408" s="17" t="s">
        <v>85</v>
      </c>
      <c r="BK1408" s="149">
        <f>ROUND(I1408*H1408,2)</f>
        <v>0</v>
      </c>
      <c r="BL1408" s="17" t="s">
        <v>369</v>
      </c>
      <c r="BM1408" s="148" t="s">
        <v>1606</v>
      </c>
    </row>
    <row r="1409" spans="2:47" s="1" customFormat="1" ht="156">
      <c r="B1409" s="32"/>
      <c r="D1409" s="151" t="s">
        <v>708</v>
      </c>
      <c r="F1409" s="187" t="s">
        <v>1565</v>
      </c>
      <c r="I1409" s="188"/>
      <c r="L1409" s="32"/>
      <c r="M1409" s="189"/>
      <c r="T1409" s="56"/>
      <c r="AT1409" s="17" t="s">
        <v>708</v>
      </c>
      <c r="AU1409" s="17" t="s">
        <v>87</v>
      </c>
    </row>
    <row r="1410" spans="2:65" s="1" customFormat="1" ht="55.5" customHeight="1">
      <c r="B1410" s="32"/>
      <c r="C1410" s="138" t="s">
        <v>1607</v>
      </c>
      <c r="D1410" s="138" t="s">
        <v>264</v>
      </c>
      <c r="E1410" s="139" t="s">
        <v>1608</v>
      </c>
      <c r="F1410" s="140" t="s">
        <v>1609</v>
      </c>
      <c r="G1410" s="141" t="s">
        <v>152</v>
      </c>
      <c r="H1410" s="142">
        <v>65.3</v>
      </c>
      <c r="I1410" s="143"/>
      <c r="J1410" s="142">
        <f>ROUND(I1410*H1410,2)</f>
        <v>0</v>
      </c>
      <c r="K1410" s="140" t="s">
        <v>1</v>
      </c>
      <c r="L1410" s="32"/>
      <c r="M1410" s="144" t="s">
        <v>1</v>
      </c>
      <c r="N1410" s="145" t="s">
        <v>42</v>
      </c>
      <c r="P1410" s="146">
        <f>O1410*H1410</f>
        <v>0</v>
      </c>
      <c r="Q1410" s="146">
        <v>0</v>
      </c>
      <c r="R1410" s="146">
        <f>Q1410*H1410</f>
        <v>0</v>
      </c>
      <c r="S1410" s="146">
        <v>0</v>
      </c>
      <c r="T1410" s="147">
        <f>S1410*H1410</f>
        <v>0</v>
      </c>
      <c r="AR1410" s="148" t="s">
        <v>369</v>
      </c>
      <c r="AT1410" s="148" t="s">
        <v>264</v>
      </c>
      <c r="AU1410" s="148" t="s">
        <v>87</v>
      </c>
      <c r="AY1410" s="17" t="s">
        <v>262</v>
      </c>
      <c r="BE1410" s="149">
        <f>IF(N1410="základní",J1410,0)</f>
        <v>0</v>
      </c>
      <c r="BF1410" s="149">
        <f>IF(N1410="snížená",J1410,0)</f>
        <v>0</v>
      </c>
      <c r="BG1410" s="149">
        <f>IF(N1410="zákl. přenesená",J1410,0)</f>
        <v>0</v>
      </c>
      <c r="BH1410" s="149">
        <f>IF(N1410="sníž. přenesená",J1410,0)</f>
        <v>0</v>
      </c>
      <c r="BI1410" s="149">
        <f>IF(N1410="nulová",J1410,0)</f>
        <v>0</v>
      </c>
      <c r="BJ1410" s="17" t="s">
        <v>85</v>
      </c>
      <c r="BK1410" s="149">
        <f>ROUND(I1410*H1410,2)</f>
        <v>0</v>
      </c>
      <c r="BL1410" s="17" t="s">
        <v>369</v>
      </c>
      <c r="BM1410" s="148" t="s">
        <v>1610</v>
      </c>
    </row>
    <row r="1411" spans="2:47" s="1" customFormat="1" ht="156">
      <c r="B1411" s="32"/>
      <c r="D1411" s="151" t="s">
        <v>708</v>
      </c>
      <c r="F1411" s="187" t="s">
        <v>1565</v>
      </c>
      <c r="I1411" s="188"/>
      <c r="L1411" s="32"/>
      <c r="M1411" s="189"/>
      <c r="T1411" s="56"/>
      <c r="AT1411" s="17" t="s">
        <v>708</v>
      </c>
      <c r="AU1411" s="17" t="s">
        <v>87</v>
      </c>
    </row>
    <row r="1412" spans="2:65" s="1" customFormat="1" ht="55.5" customHeight="1">
      <c r="B1412" s="32"/>
      <c r="C1412" s="138" t="s">
        <v>1611</v>
      </c>
      <c r="D1412" s="138" t="s">
        <v>264</v>
      </c>
      <c r="E1412" s="139" t="s">
        <v>1612</v>
      </c>
      <c r="F1412" s="140" t="s">
        <v>1613</v>
      </c>
      <c r="G1412" s="141" t="s">
        <v>152</v>
      </c>
      <c r="H1412" s="142">
        <v>34.9</v>
      </c>
      <c r="I1412" s="143"/>
      <c r="J1412" s="142">
        <f>ROUND(I1412*H1412,2)</f>
        <v>0</v>
      </c>
      <c r="K1412" s="140" t="s">
        <v>1</v>
      </c>
      <c r="L1412" s="32"/>
      <c r="M1412" s="144" t="s">
        <v>1</v>
      </c>
      <c r="N1412" s="145" t="s">
        <v>42</v>
      </c>
      <c r="P1412" s="146">
        <f>O1412*H1412</f>
        <v>0</v>
      </c>
      <c r="Q1412" s="146">
        <v>0</v>
      </c>
      <c r="R1412" s="146">
        <f>Q1412*H1412</f>
        <v>0</v>
      </c>
      <c r="S1412" s="146">
        <v>0</v>
      </c>
      <c r="T1412" s="147">
        <f>S1412*H1412</f>
        <v>0</v>
      </c>
      <c r="AR1412" s="148" t="s">
        <v>369</v>
      </c>
      <c r="AT1412" s="148" t="s">
        <v>264</v>
      </c>
      <c r="AU1412" s="148" t="s">
        <v>87</v>
      </c>
      <c r="AY1412" s="17" t="s">
        <v>262</v>
      </c>
      <c r="BE1412" s="149">
        <f>IF(N1412="základní",J1412,0)</f>
        <v>0</v>
      </c>
      <c r="BF1412" s="149">
        <f>IF(N1412="snížená",J1412,0)</f>
        <v>0</v>
      </c>
      <c r="BG1412" s="149">
        <f>IF(N1412="zákl. přenesená",J1412,0)</f>
        <v>0</v>
      </c>
      <c r="BH1412" s="149">
        <f>IF(N1412="sníž. přenesená",J1412,0)</f>
        <v>0</v>
      </c>
      <c r="BI1412" s="149">
        <f>IF(N1412="nulová",J1412,0)</f>
        <v>0</v>
      </c>
      <c r="BJ1412" s="17" t="s">
        <v>85</v>
      </c>
      <c r="BK1412" s="149">
        <f>ROUND(I1412*H1412,2)</f>
        <v>0</v>
      </c>
      <c r="BL1412" s="17" t="s">
        <v>369</v>
      </c>
      <c r="BM1412" s="148" t="s">
        <v>1614</v>
      </c>
    </row>
    <row r="1413" spans="2:47" s="1" customFormat="1" ht="156">
      <c r="B1413" s="32"/>
      <c r="D1413" s="151" t="s">
        <v>708</v>
      </c>
      <c r="F1413" s="187" t="s">
        <v>1565</v>
      </c>
      <c r="I1413" s="188"/>
      <c r="L1413" s="32"/>
      <c r="M1413" s="189"/>
      <c r="T1413" s="56"/>
      <c r="AT1413" s="17" t="s">
        <v>708</v>
      </c>
      <c r="AU1413" s="17" t="s">
        <v>87</v>
      </c>
    </row>
    <row r="1414" spans="2:65" s="1" customFormat="1" ht="33" customHeight="1">
      <c r="B1414" s="32"/>
      <c r="C1414" s="138" t="s">
        <v>1615</v>
      </c>
      <c r="D1414" s="138" t="s">
        <v>264</v>
      </c>
      <c r="E1414" s="139" t="s">
        <v>1616</v>
      </c>
      <c r="F1414" s="140" t="s">
        <v>1617</v>
      </c>
      <c r="G1414" s="141" t="s">
        <v>152</v>
      </c>
      <c r="H1414" s="142">
        <v>57</v>
      </c>
      <c r="I1414" s="143"/>
      <c r="J1414" s="142">
        <f>ROUND(I1414*H1414,2)</f>
        <v>0</v>
      </c>
      <c r="K1414" s="140" t="s">
        <v>1</v>
      </c>
      <c r="L1414" s="32"/>
      <c r="M1414" s="144" t="s">
        <v>1</v>
      </c>
      <c r="N1414" s="145" t="s">
        <v>42</v>
      </c>
      <c r="P1414" s="146">
        <f>O1414*H1414</f>
        <v>0</v>
      </c>
      <c r="Q1414" s="146">
        <v>0</v>
      </c>
      <c r="R1414" s="146">
        <f>Q1414*H1414</f>
        <v>0</v>
      </c>
      <c r="S1414" s="146">
        <v>0</v>
      </c>
      <c r="T1414" s="147">
        <f>S1414*H1414</f>
        <v>0</v>
      </c>
      <c r="AR1414" s="148" t="s">
        <v>369</v>
      </c>
      <c r="AT1414" s="148" t="s">
        <v>264</v>
      </c>
      <c r="AU1414" s="148" t="s">
        <v>87</v>
      </c>
      <c r="AY1414" s="17" t="s">
        <v>262</v>
      </c>
      <c r="BE1414" s="149">
        <f>IF(N1414="základní",J1414,0)</f>
        <v>0</v>
      </c>
      <c r="BF1414" s="149">
        <f>IF(N1414="snížená",J1414,0)</f>
        <v>0</v>
      </c>
      <c r="BG1414" s="149">
        <f>IF(N1414="zákl. přenesená",J1414,0)</f>
        <v>0</v>
      </c>
      <c r="BH1414" s="149">
        <f>IF(N1414="sníž. přenesená",J1414,0)</f>
        <v>0</v>
      </c>
      <c r="BI1414" s="149">
        <f>IF(N1414="nulová",J1414,0)</f>
        <v>0</v>
      </c>
      <c r="BJ1414" s="17" t="s">
        <v>85</v>
      </c>
      <c r="BK1414" s="149">
        <f>ROUND(I1414*H1414,2)</f>
        <v>0</v>
      </c>
      <c r="BL1414" s="17" t="s">
        <v>369</v>
      </c>
      <c r="BM1414" s="148" t="s">
        <v>1618</v>
      </c>
    </row>
    <row r="1415" spans="2:47" s="1" customFormat="1" ht="175.5">
      <c r="B1415" s="32"/>
      <c r="D1415" s="151" t="s">
        <v>708</v>
      </c>
      <c r="F1415" s="187" t="s">
        <v>1560</v>
      </c>
      <c r="I1415" s="188"/>
      <c r="L1415" s="32"/>
      <c r="M1415" s="189"/>
      <c r="T1415" s="56"/>
      <c r="AT1415" s="17" t="s">
        <v>708</v>
      </c>
      <c r="AU1415" s="17" t="s">
        <v>87</v>
      </c>
    </row>
    <row r="1416" spans="2:65" s="1" customFormat="1" ht="33" customHeight="1">
      <c r="B1416" s="32"/>
      <c r="C1416" s="138" t="s">
        <v>1619</v>
      </c>
      <c r="D1416" s="138" t="s">
        <v>264</v>
      </c>
      <c r="E1416" s="139" t="s">
        <v>1620</v>
      </c>
      <c r="F1416" s="140" t="s">
        <v>1621</v>
      </c>
      <c r="G1416" s="141" t="s">
        <v>152</v>
      </c>
      <c r="H1416" s="142">
        <v>23.8</v>
      </c>
      <c r="I1416" s="143"/>
      <c r="J1416" s="142">
        <f>ROUND(I1416*H1416,2)</f>
        <v>0</v>
      </c>
      <c r="K1416" s="140" t="s">
        <v>1</v>
      </c>
      <c r="L1416" s="32"/>
      <c r="M1416" s="144" t="s">
        <v>1</v>
      </c>
      <c r="N1416" s="145" t="s">
        <v>42</v>
      </c>
      <c r="P1416" s="146">
        <f>O1416*H1416</f>
        <v>0</v>
      </c>
      <c r="Q1416" s="146">
        <v>0</v>
      </c>
      <c r="R1416" s="146">
        <f>Q1416*H1416</f>
        <v>0</v>
      </c>
      <c r="S1416" s="146">
        <v>0</v>
      </c>
      <c r="T1416" s="147">
        <f>S1416*H1416</f>
        <v>0</v>
      </c>
      <c r="AR1416" s="148" t="s">
        <v>369</v>
      </c>
      <c r="AT1416" s="148" t="s">
        <v>264</v>
      </c>
      <c r="AU1416" s="148" t="s">
        <v>87</v>
      </c>
      <c r="AY1416" s="17" t="s">
        <v>262</v>
      </c>
      <c r="BE1416" s="149">
        <f>IF(N1416="základní",J1416,0)</f>
        <v>0</v>
      </c>
      <c r="BF1416" s="149">
        <f>IF(N1416="snížená",J1416,0)</f>
        <v>0</v>
      </c>
      <c r="BG1416" s="149">
        <f>IF(N1416="zákl. přenesená",J1416,0)</f>
        <v>0</v>
      </c>
      <c r="BH1416" s="149">
        <f>IF(N1416="sníž. přenesená",J1416,0)</f>
        <v>0</v>
      </c>
      <c r="BI1416" s="149">
        <f>IF(N1416="nulová",J1416,0)</f>
        <v>0</v>
      </c>
      <c r="BJ1416" s="17" t="s">
        <v>85</v>
      </c>
      <c r="BK1416" s="149">
        <f>ROUND(I1416*H1416,2)</f>
        <v>0</v>
      </c>
      <c r="BL1416" s="17" t="s">
        <v>369</v>
      </c>
      <c r="BM1416" s="148" t="s">
        <v>1622</v>
      </c>
    </row>
    <row r="1417" spans="2:47" s="1" customFormat="1" ht="175.5">
      <c r="B1417" s="32"/>
      <c r="D1417" s="151" t="s">
        <v>708</v>
      </c>
      <c r="F1417" s="187" t="s">
        <v>1560</v>
      </c>
      <c r="I1417" s="188"/>
      <c r="L1417" s="32"/>
      <c r="M1417" s="189"/>
      <c r="T1417" s="56"/>
      <c r="AT1417" s="17" t="s">
        <v>708</v>
      </c>
      <c r="AU1417" s="17" t="s">
        <v>87</v>
      </c>
    </row>
    <row r="1418" spans="2:65" s="1" customFormat="1" ht="33" customHeight="1">
      <c r="B1418" s="32"/>
      <c r="C1418" s="138" t="s">
        <v>1623</v>
      </c>
      <c r="D1418" s="138" t="s">
        <v>264</v>
      </c>
      <c r="E1418" s="139" t="s">
        <v>1624</v>
      </c>
      <c r="F1418" s="140" t="s">
        <v>1625</v>
      </c>
      <c r="G1418" s="141" t="s">
        <v>152</v>
      </c>
      <c r="H1418" s="142">
        <v>24.1</v>
      </c>
      <c r="I1418" s="143"/>
      <c r="J1418" s="142">
        <f>ROUND(I1418*H1418,2)</f>
        <v>0</v>
      </c>
      <c r="K1418" s="140" t="s">
        <v>1</v>
      </c>
      <c r="L1418" s="32"/>
      <c r="M1418" s="144" t="s">
        <v>1</v>
      </c>
      <c r="N1418" s="145" t="s">
        <v>42</v>
      </c>
      <c r="P1418" s="146">
        <f>O1418*H1418</f>
        <v>0</v>
      </c>
      <c r="Q1418" s="146">
        <v>0</v>
      </c>
      <c r="R1418" s="146">
        <f>Q1418*H1418</f>
        <v>0</v>
      </c>
      <c r="S1418" s="146">
        <v>0</v>
      </c>
      <c r="T1418" s="147">
        <f>S1418*H1418</f>
        <v>0</v>
      </c>
      <c r="AR1418" s="148" t="s">
        <v>369</v>
      </c>
      <c r="AT1418" s="148" t="s">
        <v>264</v>
      </c>
      <c r="AU1418" s="148" t="s">
        <v>87</v>
      </c>
      <c r="AY1418" s="17" t="s">
        <v>262</v>
      </c>
      <c r="BE1418" s="149">
        <f>IF(N1418="základní",J1418,0)</f>
        <v>0</v>
      </c>
      <c r="BF1418" s="149">
        <f>IF(N1418="snížená",J1418,0)</f>
        <v>0</v>
      </c>
      <c r="BG1418" s="149">
        <f>IF(N1418="zákl. přenesená",J1418,0)</f>
        <v>0</v>
      </c>
      <c r="BH1418" s="149">
        <f>IF(N1418="sníž. přenesená",J1418,0)</f>
        <v>0</v>
      </c>
      <c r="BI1418" s="149">
        <f>IF(N1418="nulová",J1418,0)</f>
        <v>0</v>
      </c>
      <c r="BJ1418" s="17" t="s">
        <v>85</v>
      </c>
      <c r="BK1418" s="149">
        <f>ROUND(I1418*H1418,2)</f>
        <v>0</v>
      </c>
      <c r="BL1418" s="17" t="s">
        <v>369</v>
      </c>
      <c r="BM1418" s="148" t="s">
        <v>1626</v>
      </c>
    </row>
    <row r="1419" spans="2:47" s="1" customFormat="1" ht="156">
      <c r="B1419" s="32"/>
      <c r="D1419" s="151" t="s">
        <v>708</v>
      </c>
      <c r="F1419" s="187" t="s">
        <v>1565</v>
      </c>
      <c r="I1419" s="188"/>
      <c r="L1419" s="32"/>
      <c r="M1419" s="189"/>
      <c r="T1419" s="56"/>
      <c r="AT1419" s="17" t="s">
        <v>708</v>
      </c>
      <c r="AU1419" s="17" t="s">
        <v>87</v>
      </c>
    </row>
    <row r="1420" spans="2:65" s="1" customFormat="1" ht="33" customHeight="1">
      <c r="B1420" s="32"/>
      <c r="C1420" s="138" t="s">
        <v>1627</v>
      </c>
      <c r="D1420" s="138" t="s">
        <v>264</v>
      </c>
      <c r="E1420" s="139" t="s">
        <v>1628</v>
      </c>
      <c r="F1420" s="140" t="s">
        <v>1629</v>
      </c>
      <c r="G1420" s="141" t="s">
        <v>152</v>
      </c>
      <c r="H1420" s="142">
        <v>61.4</v>
      </c>
      <c r="I1420" s="143"/>
      <c r="J1420" s="142">
        <f>ROUND(I1420*H1420,2)</f>
        <v>0</v>
      </c>
      <c r="K1420" s="140" t="s">
        <v>1</v>
      </c>
      <c r="L1420" s="32"/>
      <c r="M1420" s="144" t="s">
        <v>1</v>
      </c>
      <c r="N1420" s="145" t="s">
        <v>42</v>
      </c>
      <c r="P1420" s="146">
        <f>O1420*H1420</f>
        <v>0</v>
      </c>
      <c r="Q1420" s="146">
        <v>0</v>
      </c>
      <c r="R1420" s="146">
        <f>Q1420*H1420</f>
        <v>0</v>
      </c>
      <c r="S1420" s="146">
        <v>0</v>
      </c>
      <c r="T1420" s="147">
        <f>S1420*H1420</f>
        <v>0</v>
      </c>
      <c r="AR1420" s="148" t="s">
        <v>369</v>
      </c>
      <c r="AT1420" s="148" t="s">
        <v>264</v>
      </c>
      <c r="AU1420" s="148" t="s">
        <v>87</v>
      </c>
      <c r="AY1420" s="17" t="s">
        <v>262</v>
      </c>
      <c r="BE1420" s="149">
        <f>IF(N1420="základní",J1420,0)</f>
        <v>0</v>
      </c>
      <c r="BF1420" s="149">
        <f>IF(N1420="snížená",J1420,0)</f>
        <v>0</v>
      </c>
      <c r="BG1420" s="149">
        <f>IF(N1420="zákl. přenesená",J1420,0)</f>
        <v>0</v>
      </c>
      <c r="BH1420" s="149">
        <f>IF(N1420="sníž. přenesená",J1420,0)</f>
        <v>0</v>
      </c>
      <c r="BI1420" s="149">
        <f>IF(N1420="nulová",J1420,0)</f>
        <v>0</v>
      </c>
      <c r="BJ1420" s="17" t="s">
        <v>85</v>
      </c>
      <c r="BK1420" s="149">
        <f>ROUND(I1420*H1420,2)</f>
        <v>0</v>
      </c>
      <c r="BL1420" s="17" t="s">
        <v>369</v>
      </c>
      <c r="BM1420" s="148" t="s">
        <v>1630</v>
      </c>
    </row>
    <row r="1421" spans="2:47" s="1" customFormat="1" ht="156">
      <c r="B1421" s="32"/>
      <c r="D1421" s="151" t="s">
        <v>708</v>
      </c>
      <c r="F1421" s="187" t="s">
        <v>1565</v>
      </c>
      <c r="I1421" s="188"/>
      <c r="L1421" s="32"/>
      <c r="M1421" s="189"/>
      <c r="T1421" s="56"/>
      <c r="AT1421" s="17" t="s">
        <v>708</v>
      </c>
      <c r="AU1421" s="17" t="s">
        <v>87</v>
      </c>
    </row>
    <row r="1422" spans="2:65" s="1" customFormat="1" ht="55.5" customHeight="1">
      <c r="B1422" s="32"/>
      <c r="C1422" s="138" t="s">
        <v>1631</v>
      </c>
      <c r="D1422" s="138" t="s">
        <v>264</v>
      </c>
      <c r="E1422" s="139" t="s">
        <v>1632</v>
      </c>
      <c r="F1422" s="140" t="s">
        <v>1633</v>
      </c>
      <c r="G1422" s="141" t="s">
        <v>152</v>
      </c>
      <c r="H1422" s="142">
        <v>38.1</v>
      </c>
      <c r="I1422" s="143"/>
      <c r="J1422" s="142">
        <f>ROUND(I1422*H1422,2)</f>
        <v>0</v>
      </c>
      <c r="K1422" s="140" t="s">
        <v>1</v>
      </c>
      <c r="L1422" s="32"/>
      <c r="M1422" s="144" t="s">
        <v>1</v>
      </c>
      <c r="N1422" s="145" t="s">
        <v>42</v>
      </c>
      <c r="P1422" s="146">
        <f>O1422*H1422</f>
        <v>0</v>
      </c>
      <c r="Q1422" s="146">
        <v>0</v>
      </c>
      <c r="R1422" s="146">
        <f>Q1422*H1422</f>
        <v>0</v>
      </c>
      <c r="S1422" s="146">
        <v>0</v>
      </c>
      <c r="T1422" s="147">
        <f>S1422*H1422</f>
        <v>0</v>
      </c>
      <c r="AR1422" s="148" t="s">
        <v>369</v>
      </c>
      <c r="AT1422" s="148" t="s">
        <v>264</v>
      </c>
      <c r="AU1422" s="148" t="s">
        <v>87</v>
      </c>
      <c r="AY1422" s="17" t="s">
        <v>262</v>
      </c>
      <c r="BE1422" s="149">
        <f>IF(N1422="základní",J1422,0)</f>
        <v>0</v>
      </c>
      <c r="BF1422" s="149">
        <f>IF(N1422="snížená",J1422,0)</f>
        <v>0</v>
      </c>
      <c r="BG1422" s="149">
        <f>IF(N1422="zákl. přenesená",J1422,0)</f>
        <v>0</v>
      </c>
      <c r="BH1422" s="149">
        <f>IF(N1422="sníž. přenesená",J1422,0)</f>
        <v>0</v>
      </c>
      <c r="BI1422" s="149">
        <f>IF(N1422="nulová",J1422,0)</f>
        <v>0</v>
      </c>
      <c r="BJ1422" s="17" t="s">
        <v>85</v>
      </c>
      <c r="BK1422" s="149">
        <f>ROUND(I1422*H1422,2)</f>
        <v>0</v>
      </c>
      <c r="BL1422" s="17" t="s">
        <v>369</v>
      </c>
      <c r="BM1422" s="148" t="s">
        <v>1634</v>
      </c>
    </row>
    <row r="1423" spans="2:47" s="1" customFormat="1" ht="156">
      <c r="B1423" s="32"/>
      <c r="D1423" s="151" t="s">
        <v>708</v>
      </c>
      <c r="F1423" s="187" t="s">
        <v>1565</v>
      </c>
      <c r="I1423" s="188"/>
      <c r="L1423" s="32"/>
      <c r="M1423" s="189"/>
      <c r="T1423" s="56"/>
      <c r="AT1423" s="17" t="s">
        <v>708</v>
      </c>
      <c r="AU1423" s="17" t="s">
        <v>87</v>
      </c>
    </row>
    <row r="1424" spans="2:65" s="1" customFormat="1" ht="33" customHeight="1">
      <c r="B1424" s="32"/>
      <c r="C1424" s="138" t="s">
        <v>1635</v>
      </c>
      <c r="D1424" s="138" t="s">
        <v>264</v>
      </c>
      <c r="E1424" s="139" t="s">
        <v>1636</v>
      </c>
      <c r="F1424" s="140" t="s">
        <v>1637</v>
      </c>
      <c r="G1424" s="141" t="s">
        <v>152</v>
      </c>
      <c r="H1424" s="142">
        <v>64.5</v>
      </c>
      <c r="I1424" s="143"/>
      <c r="J1424" s="142">
        <f>ROUND(I1424*H1424,2)</f>
        <v>0</v>
      </c>
      <c r="K1424" s="140" t="s">
        <v>1</v>
      </c>
      <c r="L1424" s="32"/>
      <c r="M1424" s="144" t="s">
        <v>1</v>
      </c>
      <c r="N1424" s="145" t="s">
        <v>42</v>
      </c>
      <c r="P1424" s="146">
        <f>O1424*H1424</f>
        <v>0</v>
      </c>
      <c r="Q1424" s="146">
        <v>0</v>
      </c>
      <c r="R1424" s="146">
        <f>Q1424*H1424</f>
        <v>0</v>
      </c>
      <c r="S1424" s="146">
        <v>0</v>
      </c>
      <c r="T1424" s="147">
        <f>S1424*H1424</f>
        <v>0</v>
      </c>
      <c r="AR1424" s="148" t="s">
        <v>369</v>
      </c>
      <c r="AT1424" s="148" t="s">
        <v>264</v>
      </c>
      <c r="AU1424" s="148" t="s">
        <v>87</v>
      </c>
      <c r="AY1424" s="17" t="s">
        <v>262</v>
      </c>
      <c r="BE1424" s="149">
        <f>IF(N1424="základní",J1424,0)</f>
        <v>0</v>
      </c>
      <c r="BF1424" s="149">
        <f>IF(N1424="snížená",J1424,0)</f>
        <v>0</v>
      </c>
      <c r="BG1424" s="149">
        <f>IF(N1424="zákl. přenesená",J1424,0)</f>
        <v>0</v>
      </c>
      <c r="BH1424" s="149">
        <f>IF(N1424="sníž. přenesená",J1424,0)</f>
        <v>0</v>
      </c>
      <c r="BI1424" s="149">
        <f>IF(N1424="nulová",J1424,0)</f>
        <v>0</v>
      </c>
      <c r="BJ1424" s="17" t="s">
        <v>85</v>
      </c>
      <c r="BK1424" s="149">
        <f>ROUND(I1424*H1424,2)</f>
        <v>0</v>
      </c>
      <c r="BL1424" s="17" t="s">
        <v>369</v>
      </c>
      <c r="BM1424" s="148" t="s">
        <v>1638</v>
      </c>
    </row>
    <row r="1425" spans="2:47" s="1" customFormat="1" ht="175.5">
      <c r="B1425" s="32"/>
      <c r="D1425" s="151" t="s">
        <v>708</v>
      </c>
      <c r="F1425" s="187" t="s">
        <v>1550</v>
      </c>
      <c r="I1425" s="188"/>
      <c r="L1425" s="32"/>
      <c r="M1425" s="189"/>
      <c r="T1425" s="56"/>
      <c r="AT1425" s="17" t="s">
        <v>708</v>
      </c>
      <c r="AU1425" s="17" t="s">
        <v>87</v>
      </c>
    </row>
    <row r="1426" spans="2:65" s="1" customFormat="1" ht="44.25" customHeight="1">
      <c r="B1426" s="32"/>
      <c r="C1426" s="138" t="s">
        <v>1639</v>
      </c>
      <c r="D1426" s="138" t="s">
        <v>264</v>
      </c>
      <c r="E1426" s="139" t="s">
        <v>1640</v>
      </c>
      <c r="F1426" s="140" t="s">
        <v>1641</v>
      </c>
      <c r="G1426" s="141" t="s">
        <v>152</v>
      </c>
      <c r="H1426" s="142">
        <v>8.2</v>
      </c>
      <c r="I1426" s="143"/>
      <c r="J1426" s="142">
        <f>ROUND(I1426*H1426,2)</f>
        <v>0</v>
      </c>
      <c r="K1426" s="140" t="s">
        <v>1</v>
      </c>
      <c r="L1426" s="32"/>
      <c r="M1426" s="144" t="s">
        <v>1</v>
      </c>
      <c r="N1426" s="145" t="s">
        <v>42</v>
      </c>
      <c r="P1426" s="146">
        <f>O1426*H1426</f>
        <v>0</v>
      </c>
      <c r="Q1426" s="146">
        <v>0</v>
      </c>
      <c r="R1426" s="146">
        <f>Q1426*H1426</f>
        <v>0</v>
      </c>
      <c r="S1426" s="146">
        <v>0</v>
      </c>
      <c r="T1426" s="147">
        <f>S1426*H1426</f>
        <v>0</v>
      </c>
      <c r="AR1426" s="148" t="s">
        <v>369</v>
      </c>
      <c r="AT1426" s="148" t="s">
        <v>264</v>
      </c>
      <c r="AU1426" s="148" t="s">
        <v>87</v>
      </c>
      <c r="AY1426" s="17" t="s">
        <v>262</v>
      </c>
      <c r="BE1426" s="149">
        <f>IF(N1426="základní",J1426,0)</f>
        <v>0</v>
      </c>
      <c r="BF1426" s="149">
        <f>IF(N1426="snížená",J1426,0)</f>
        <v>0</v>
      </c>
      <c r="BG1426" s="149">
        <f>IF(N1426="zákl. přenesená",J1426,0)</f>
        <v>0</v>
      </c>
      <c r="BH1426" s="149">
        <f>IF(N1426="sníž. přenesená",J1426,0)</f>
        <v>0</v>
      </c>
      <c r="BI1426" s="149">
        <f>IF(N1426="nulová",J1426,0)</f>
        <v>0</v>
      </c>
      <c r="BJ1426" s="17" t="s">
        <v>85</v>
      </c>
      <c r="BK1426" s="149">
        <f>ROUND(I1426*H1426,2)</f>
        <v>0</v>
      </c>
      <c r="BL1426" s="17" t="s">
        <v>369</v>
      </c>
      <c r="BM1426" s="148" t="s">
        <v>1642</v>
      </c>
    </row>
    <row r="1427" spans="2:47" s="1" customFormat="1" ht="126.75">
      <c r="B1427" s="32"/>
      <c r="D1427" s="151" t="s">
        <v>708</v>
      </c>
      <c r="F1427" s="187" t="s">
        <v>1643</v>
      </c>
      <c r="I1427" s="188"/>
      <c r="L1427" s="32"/>
      <c r="M1427" s="189"/>
      <c r="T1427" s="56"/>
      <c r="AT1427" s="17" t="s">
        <v>708</v>
      </c>
      <c r="AU1427" s="17" t="s">
        <v>87</v>
      </c>
    </row>
    <row r="1428" spans="2:65" s="1" customFormat="1" ht="49.15" customHeight="1">
      <c r="B1428" s="32"/>
      <c r="C1428" s="138" t="s">
        <v>1644</v>
      </c>
      <c r="D1428" s="138" t="s">
        <v>264</v>
      </c>
      <c r="E1428" s="139" t="s">
        <v>1645</v>
      </c>
      <c r="F1428" s="140" t="s">
        <v>1646</v>
      </c>
      <c r="G1428" s="141" t="s">
        <v>152</v>
      </c>
      <c r="H1428" s="142">
        <v>12.7</v>
      </c>
      <c r="I1428" s="143"/>
      <c r="J1428" s="142">
        <f>ROUND(I1428*H1428,2)</f>
        <v>0</v>
      </c>
      <c r="K1428" s="140" t="s">
        <v>1</v>
      </c>
      <c r="L1428" s="32"/>
      <c r="M1428" s="144" t="s">
        <v>1</v>
      </c>
      <c r="N1428" s="145" t="s">
        <v>42</v>
      </c>
      <c r="P1428" s="146">
        <f>O1428*H1428</f>
        <v>0</v>
      </c>
      <c r="Q1428" s="146">
        <v>0</v>
      </c>
      <c r="R1428" s="146">
        <f>Q1428*H1428</f>
        <v>0</v>
      </c>
      <c r="S1428" s="146">
        <v>0</v>
      </c>
      <c r="T1428" s="147">
        <f>S1428*H1428</f>
        <v>0</v>
      </c>
      <c r="AR1428" s="148" t="s">
        <v>369</v>
      </c>
      <c r="AT1428" s="148" t="s">
        <v>264</v>
      </c>
      <c r="AU1428" s="148" t="s">
        <v>87</v>
      </c>
      <c r="AY1428" s="17" t="s">
        <v>262</v>
      </c>
      <c r="BE1428" s="149">
        <f>IF(N1428="základní",J1428,0)</f>
        <v>0</v>
      </c>
      <c r="BF1428" s="149">
        <f>IF(N1428="snížená",J1428,0)</f>
        <v>0</v>
      </c>
      <c r="BG1428" s="149">
        <f>IF(N1428="zákl. přenesená",J1428,0)</f>
        <v>0</v>
      </c>
      <c r="BH1428" s="149">
        <f>IF(N1428="sníž. přenesená",J1428,0)</f>
        <v>0</v>
      </c>
      <c r="BI1428" s="149">
        <f>IF(N1428="nulová",J1428,0)</f>
        <v>0</v>
      </c>
      <c r="BJ1428" s="17" t="s">
        <v>85</v>
      </c>
      <c r="BK1428" s="149">
        <f>ROUND(I1428*H1428,2)</f>
        <v>0</v>
      </c>
      <c r="BL1428" s="17" t="s">
        <v>369</v>
      </c>
      <c r="BM1428" s="148" t="s">
        <v>1647</v>
      </c>
    </row>
    <row r="1429" spans="2:47" s="1" customFormat="1" ht="126.75">
      <c r="B1429" s="32"/>
      <c r="D1429" s="151" t="s">
        <v>708</v>
      </c>
      <c r="F1429" s="187" t="s">
        <v>1648</v>
      </c>
      <c r="I1429" s="188"/>
      <c r="L1429" s="32"/>
      <c r="M1429" s="189"/>
      <c r="T1429" s="56"/>
      <c r="AT1429" s="17" t="s">
        <v>708</v>
      </c>
      <c r="AU1429" s="17" t="s">
        <v>87</v>
      </c>
    </row>
    <row r="1430" spans="2:65" s="1" customFormat="1" ht="44.25" customHeight="1">
      <c r="B1430" s="32"/>
      <c r="C1430" s="138" t="s">
        <v>1649</v>
      </c>
      <c r="D1430" s="138" t="s">
        <v>264</v>
      </c>
      <c r="E1430" s="139" t="s">
        <v>1650</v>
      </c>
      <c r="F1430" s="140" t="s">
        <v>1651</v>
      </c>
      <c r="G1430" s="141" t="s">
        <v>152</v>
      </c>
      <c r="H1430" s="142">
        <v>2.4</v>
      </c>
      <c r="I1430" s="143"/>
      <c r="J1430" s="142">
        <f>ROUND(I1430*H1430,2)</f>
        <v>0</v>
      </c>
      <c r="K1430" s="140" t="s">
        <v>1</v>
      </c>
      <c r="L1430" s="32"/>
      <c r="M1430" s="144" t="s">
        <v>1</v>
      </c>
      <c r="N1430" s="145" t="s">
        <v>42</v>
      </c>
      <c r="P1430" s="146">
        <f>O1430*H1430</f>
        <v>0</v>
      </c>
      <c r="Q1430" s="146">
        <v>0</v>
      </c>
      <c r="R1430" s="146">
        <f>Q1430*H1430</f>
        <v>0</v>
      </c>
      <c r="S1430" s="146">
        <v>0</v>
      </c>
      <c r="T1430" s="147">
        <f>S1430*H1430</f>
        <v>0</v>
      </c>
      <c r="AR1430" s="148" t="s">
        <v>369</v>
      </c>
      <c r="AT1430" s="148" t="s">
        <v>264</v>
      </c>
      <c r="AU1430" s="148" t="s">
        <v>87</v>
      </c>
      <c r="AY1430" s="17" t="s">
        <v>262</v>
      </c>
      <c r="BE1430" s="149">
        <f>IF(N1430="základní",J1430,0)</f>
        <v>0</v>
      </c>
      <c r="BF1430" s="149">
        <f>IF(N1430="snížená",J1430,0)</f>
        <v>0</v>
      </c>
      <c r="BG1430" s="149">
        <f>IF(N1430="zákl. přenesená",J1430,0)</f>
        <v>0</v>
      </c>
      <c r="BH1430" s="149">
        <f>IF(N1430="sníž. přenesená",J1430,0)</f>
        <v>0</v>
      </c>
      <c r="BI1430" s="149">
        <f>IF(N1430="nulová",J1430,0)</f>
        <v>0</v>
      </c>
      <c r="BJ1430" s="17" t="s">
        <v>85</v>
      </c>
      <c r="BK1430" s="149">
        <f>ROUND(I1430*H1430,2)</f>
        <v>0</v>
      </c>
      <c r="BL1430" s="17" t="s">
        <v>369</v>
      </c>
      <c r="BM1430" s="148" t="s">
        <v>1652</v>
      </c>
    </row>
    <row r="1431" spans="2:47" s="1" customFormat="1" ht="117">
      <c r="B1431" s="32"/>
      <c r="D1431" s="151" t="s">
        <v>708</v>
      </c>
      <c r="F1431" s="187" t="s">
        <v>1653</v>
      </c>
      <c r="I1431" s="188"/>
      <c r="L1431" s="32"/>
      <c r="M1431" s="189"/>
      <c r="T1431" s="56"/>
      <c r="AT1431" s="17" t="s">
        <v>708</v>
      </c>
      <c r="AU1431" s="17" t="s">
        <v>87</v>
      </c>
    </row>
    <row r="1432" spans="2:65" s="1" customFormat="1" ht="49.15" customHeight="1">
      <c r="B1432" s="32"/>
      <c r="C1432" s="138" t="s">
        <v>1654</v>
      </c>
      <c r="D1432" s="138" t="s">
        <v>264</v>
      </c>
      <c r="E1432" s="139" t="s">
        <v>1655</v>
      </c>
      <c r="F1432" s="140" t="s">
        <v>1656</v>
      </c>
      <c r="G1432" s="141" t="s">
        <v>706</v>
      </c>
      <c r="H1432" s="142">
        <v>1</v>
      </c>
      <c r="I1432" s="143"/>
      <c r="J1432" s="142">
        <f>ROUND(I1432*H1432,2)</f>
        <v>0</v>
      </c>
      <c r="K1432" s="140" t="s">
        <v>1</v>
      </c>
      <c r="L1432" s="32"/>
      <c r="M1432" s="144" t="s">
        <v>1</v>
      </c>
      <c r="N1432" s="145" t="s">
        <v>42</v>
      </c>
      <c r="P1432" s="146">
        <f>O1432*H1432</f>
        <v>0</v>
      </c>
      <c r="Q1432" s="146">
        <v>0</v>
      </c>
      <c r="R1432" s="146">
        <f>Q1432*H1432</f>
        <v>0</v>
      </c>
      <c r="S1432" s="146">
        <v>0</v>
      </c>
      <c r="T1432" s="147">
        <f>S1432*H1432</f>
        <v>0</v>
      </c>
      <c r="AR1432" s="148" t="s">
        <v>369</v>
      </c>
      <c r="AT1432" s="148" t="s">
        <v>264</v>
      </c>
      <c r="AU1432" s="148" t="s">
        <v>87</v>
      </c>
      <c r="AY1432" s="17" t="s">
        <v>262</v>
      </c>
      <c r="BE1432" s="149">
        <f>IF(N1432="základní",J1432,0)</f>
        <v>0</v>
      </c>
      <c r="BF1432" s="149">
        <f>IF(N1432="snížená",J1432,0)</f>
        <v>0</v>
      </c>
      <c r="BG1432" s="149">
        <f>IF(N1432="zákl. přenesená",J1432,0)</f>
        <v>0</v>
      </c>
      <c r="BH1432" s="149">
        <f>IF(N1432="sníž. přenesená",J1432,0)</f>
        <v>0</v>
      </c>
      <c r="BI1432" s="149">
        <f>IF(N1432="nulová",J1432,0)</f>
        <v>0</v>
      </c>
      <c r="BJ1432" s="17" t="s">
        <v>85</v>
      </c>
      <c r="BK1432" s="149">
        <f>ROUND(I1432*H1432,2)</f>
        <v>0</v>
      </c>
      <c r="BL1432" s="17" t="s">
        <v>369</v>
      </c>
      <c r="BM1432" s="148" t="s">
        <v>1657</v>
      </c>
    </row>
    <row r="1433" spans="2:47" s="1" customFormat="1" ht="204.75">
      <c r="B1433" s="32"/>
      <c r="D1433" s="151" t="s">
        <v>708</v>
      </c>
      <c r="F1433" s="187" t="s">
        <v>1658</v>
      </c>
      <c r="I1433" s="188"/>
      <c r="L1433" s="32"/>
      <c r="M1433" s="189"/>
      <c r="T1433" s="56"/>
      <c r="AT1433" s="17" t="s">
        <v>708</v>
      </c>
      <c r="AU1433" s="17" t="s">
        <v>87</v>
      </c>
    </row>
    <row r="1434" spans="2:65" s="1" customFormat="1" ht="49.15" customHeight="1">
      <c r="B1434" s="32"/>
      <c r="C1434" s="138" t="s">
        <v>1659</v>
      </c>
      <c r="D1434" s="138" t="s">
        <v>264</v>
      </c>
      <c r="E1434" s="139" t="s">
        <v>1660</v>
      </c>
      <c r="F1434" s="140" t="s">
        <v>1661</v>
      </c>
      <c r="G1434" s="141" t="s">
        <v>706</v>
      </c>
      <c r="H1434" s="142">
        <v>1</v>
      </c>
      <c r="I1434" s="143"/>
      <c r="J1434" s="142">
        <f>ROUND(I1434*H1434,2)</f>
        <v>0</v>
      </c>
      <c r="K1434" s="140" t="s">
        <v>1</v>
      </c>
      <c r="L1434" s="32"/>
      <c r="M1434" s="144" t="s">
        <v>1</v>
      </c>
      <c r="N1434" s="145" t="s">
        <v>42</v>
      </c>
      <c r="P1434" s="146">
        <f>O1434*H1434</f>
        <v>0</v>
      </c>
      <c r="Q1434" s="146">
        <v>0</v>
      </c>
      <c r="R1434" s="146">
        <f>Q1434*H1434</f>
        <v>0</v>
      </c>
      <c r="S1434" s="146">
        <v>0</v>
      </c>
      <c r="T1434" s="147">
        <f>S1434*H1434</f>
        <v>0</v>
      </c>
      <c r="AR1434" s="148" t="s">
        <v>369</v>
      </c>
      <c r="AT1434" s="148" t="s">
        <v>264</v>
      </c>
      <c r="AU1434" s="148" t="s">
        <v>87</v>
      </c>
      <c r="AY1434" s="17" t="s">
        <v>262</v>
      </c>
      <c r="BE1434" s="149">
        <f>IF(N1434="základní",J1434,0)</f>
        <v>0</v>
      </c>
      <c r="BF1434" s="149">
        <f>IF(N1434="snížená",J1434,0)</f>
        <v>0</v>
      </c>
      <c r="BG1434" s="149">
        <f>IF(N1434="zákl. přenesená",J1434,0)</f>
        <v>0</v>
      </c>
      <c r="BH1434" s="149">
        <f>IF(N1434="sníž. přenesená",J1434,0)</f>
        <v>0</v>
      </c>
      <c r="BI1434" s="149">
        <f>IF(N1434="nulová",J1434,0)</f>
        <v>0</v>
      </c>
      <c r="BJ1434" s="17" t="s">
        <v>85</v>
      </c>
      <c r="BK1434" s="149">
        <f>ROUND(I1434*H1434,2)</f>
        <v>0</v>
      </c>
      <c r="BL1434" s="17" t="s">
        <v>369</v>
      </c>
      <c r="BM1434" s="148" t="s">
        <v>1662</v>
      </c>
    </row>
    <row r="1435" spans="2:47" s="1" customFormat="1" ht="204.75">
      <c r="B1435" s="32"/>
      <c r="D1435" s="151" t="s">
        <v>708</v>
      </c>
      <c r="F1435" s="187" t="s">
        <v>1663</v>
      </c>
      <c r="I1435" s="188"/>
      <c r="L1435" s="32"/>
      <c r="M1435" s="189"/>
      <c r="T1435" s="56"/>
      <c r="AT1435" s="17" t="s">
        <v>708</v>
      </c>
      <c r="AU1435" s="17" t="s">
        <v>87</v>
      </c>
    </row>
    <row r="1436" spans="2:65" s="1" customFormat="1" ht="44.25" customHeight="1">
      <c r="B1436" s="32"/>
      <c r="C1436" s="138" t="s">
        <v>1664</v>
      </c>
      <c r="D1436" s="138" t="s">
        <v>264</v>
      </c>
      <c r="E1436" s="139" t="s">
        <v>1665</v>
      </c>
      <c r="F1436" s="140" t="s">
        <v>1666</v>
      </c>
      <c r="G1436" s="141" t="s">
        <v>706</v>
      </c>
      <c r="H1436" s="142">
        <v>1</v>
      </c>
      <c r="I1436" s="143"/>
      <c r="J1436" s="142">
        <f>ROUND(I1436*H1436,2)</f>
        <v>0</v>
      </c>
      <c r="K1436" s="140" t="s">
        <v>1</v>
      </c>
      <c r="L1436" s="32"/>
      <c r="M1436" s="144" t="s">
        <v>1</v>
      </c>
      <c r="N1436" s="145" t="s">
        <v>42</v>
      </c>
      <c r="P1436" s="146">
        <f>O1436*H1436</f>
        <v>0</v>
      </c>
      <c r="Q1436" s="146">
        <v>0</v>
      </c>
      <c r="R1436" s="146">
        <f>Q1436*H1436</f>
        <v>0</v>
      </c>
      <c r="S1436" s="146">
        <v>0</v>
      </c>
      <c r="T1436" s="147">
        <f>S1436*H1436</f>
        <v>0</v>
      </c>
      <c r="AR1436" s="148" t="s">
        <v>369</v>
      </c>
      <c r="AT1436" s="148" t="s">
        <v>264</v>
      </c>
      <c r="AU1436" s="148" t="s">
        <v>87</v>
      </c>
      <c r="AY1436" s="17" t="s">
        <v>262</v>
      </c>
      <c r="BE1436" s="149">
        <f>IF(N1436="základní",J1436,0)</f>
        <v>0</v>
      </c>
      <c r="BF1436" s="149">
        <f>IF(N1436="snížená",J1436,0)</f>
        <v>0</v>
      </c>
      <c r="BG1436" s="149">
        <f>IF(N1436="zákl. přenesená",J1436,0)</f>
        <v>0</v>
      </c>
      <c r="BH1436" s="149">
        <f>IF(N1436="sníž. přenesená",J1436,0)</f>
        <v>0</v>
      </c>
      <c r="BI1436" s="149">
        <f>IF(N1436="nulová",J1436,0)</f>
        <v>0</v>
      </c>
      <c r="BJ1436" s="17" t="s">
        <v>85</v>
      </c>
      <c r="BK1436" s="149">
        <f>ROUND(I1436*H1436,2)</f>
        <v>0</v>
      </c>
      <c r="BL1436" s="17" t="s">
        <v>369</v>
      </c>
      <c r="BM1436" s="148" t="s">
        <v>1667</v>
      </c>
    </row>
    <row r="1437" spans="2:47" s="1" customFormat="1" ht="165.75">
      <c r="B1437" s="32"/>
      <c r="D1437" s="151" t="s">
        <v>708</v>
      </c>
      <c r="F1437" s="187" t="s">
        <v>1668</v>
      </c>
      <c r="I1437" s="188"/>
      <c r="L1437" s="32"/>
      <c r="M1437" s="189"/>
      <c r="T1437" s="56"/>
      <c r="AT1437" s="17" t="s">
        <v>708</v>
      </c>
      <c r="AU1437" s="17" t="s">
        <v>87</v>
      </c>
    </row>
    <row r="1438" spans="2:65" s="1" customFormat="1" ht="33" customHeight="1">
      <c r="B1438" s="32"/>
      <c r="C1438" s="138" t="s">
        <v>1669</v>
      </c>
      <c r="D1438" s="138" t="s">
        <v>264</v>
      </c>
      <c r="E1438" s="139" t="s">
        <v>1670</v>
      </c>
      <c r="F1438" s="140" t="s">
        <v>1671</v>
      </c>
      <c r="G1438" s="141" t="s">
        <v>152</v>
      </c>
      <c r="H1438" s="142">
        <v>21.6</v>
      </c>
      <c r="I1438" s="143"/>
      <c r="J1438" s="142">
        <f>ROUND(I1438*H1438,2)</f>
        <v>0</v>
      </c>
      <c r="K1438" s="140" t="s">
        <v>1</v>
      </c>
      <c r="L1438" s="32"/>
      <c r="M1438" s="144" t="s">
        <v>1</v>
      </c>
      <c r="N1438" s="145" t="s">
        <v>42</v>
      </c>
      <c r="P1438" s="146">
        <f>O1438*H1438</f>
        <v>0</v>
      </c>
      <c r="Q1438" s="146">
        <v>0</v>
      </c>
      <c r="R1438" s="146">
        <f>Q1438*H1438</f>
        <v>0</v>
      </c>
      <c r="S1438" s="146">
        <v>0</v>
      </c>
      <c r="T1438" s="147">
        <f>S1438*H1438</f>
        <v>0</v>
      </c>
      <c r="AR1438" s="148" t="s">
        <v>369</v>
      </c>
      <c r="AT1438" s="148" t="s">
        <v>264</v>
      </c>
      <c r="AU1438" s="148" t="s">
        <v>87</v>
      </c>
      <c r="AY1438" s="17" t="s">
        <v>262</v>
      </c>
      <c r="BE1438" s="149">
        <f>IF(N1438="základní",J1438,0)</f>
        <v>0</v>
      </c>
      <c r="BF1438" s="149">
        <f>IF(N1438="snížená",J1438,0)</f>
        <v>0</v>
      </c>
      <c r="BG1438" s="149">
        <f>IF(N1438="zákl. přenesená",J1438,0)</f>
        <v>0</v>
      </c>
      <c r="BH1438" s="149">
        <f>IF(N1438="sníž. přenesená",J1438,0)</f>
        <v>0</v>
      </c>
      <c r="BI1438" s="149">
        <f>IF(N1438="nulová",J1438,0)</f>
        <v>0</v>
      </c>
      <c r="BJ1438" s="17" t="s">
        <v>85</v>
      </c>
      <c r="BK1438" s="149">
        <f>ROUND(I1438*H1438,2)</f>
        <v>0</v>
      </c>
      <c r="BL1438" s="17" t="s">
        <v>369</v>
      </c>
      <c r="BM1438" s="148" t="s">
        <v>1672</v>
      </c>
    </row>
    <row r="1439" spans="2:47" s="1" customFormat="1" ht="146.25">
      <c r="B1439" s="32"/>
      <c r="D1439" s="151" t="s">
        <v>708</v>
      </c>
      <c r="F1439" s="187" t="s">
        <v>1673</v>
      </c>
      <c r="I1439" s="188"/>
      <c r="L1439" s="32"/>
      <c r="M1439" s="189"/>
      <c r="T1439" s="56"/>
      <c r="AT1439" s="17" t="s">
        <v>708</v>
      </c>
      <c r="AU1439" s="17" t="s">
        <v>87</v>
      </c>
    </row>
    <row r="1440" spans="2:65" s="1" customFormat="1" ht="44.25" customHeight="1">
      <c r="B1440" s="32"/>
      <c r="C1440" s="138" t="s">
        <v>1674</v>
      </c>
      <c r="D1440" s="138" t="s">
        <v>264</v>
      </c>
      <c r="E1440" s="139" t="s">
        <v>1675</v>
      </c>
      <c r="F1440" s="140" t="s">
        <v>1676</v>
      </c>
      <c r="G1440" s="141" t="s">
        <v>152</v>
      </c>
      <c r="H1440" s="142">
        <v>23.7</v>
      </c>
      <c r="I1440" s="143"/>
      <c r="J1440" s="142">
        <f>ROUND(I1440*H1440,2)</f>
        <v>0</v>
      </c>
      <c r="K1440" s="140" t="s">
        <v>1</v>
      </c>
      <c r="L1440" s="32"/>
      <c r="M1440" s="144" t="s">
        <v>1</v>
      </c>
      <c r="N1440" s="145" t="s">
        <v>42</v>
      </c>
      <c r="P1440" s="146">
        <f>O1440*H1440</f>
        <v>0</v>
      </c>
      <c r="Q1440" s="146">
        <v>0</v>
      </c>
      <c r="R1440" s="146">
        <f>Q1440*H1440</f>
        <v>0</v>
      </c>
      <c r="S1440" s="146">
        <v>0</v>
      </c>
      <c r="T1440" s="147">
        <f>S1440*H1440</f>
        <v>0</v>
      </c>
      <c r="AR1440" s="148" t="s">
        <v>369</v>
      </c>
      <c r="AT1440" s="148" t="s">
        <v>264</v>
      </c>
      <c r="AU1440" s="148" t="s">
        <v>87</v>
      </c>
      <c r="AY1440" s="17" t="s">
        <v>262</v>
      </c>
      <c r="BE1440" s="149">
        <f>IF(N1440="základní",J1440,0)</f>
        <v>0</v>
      </c>
      <c r="BF1440" s="149">
        <f>IF(N1440="snížená",J1440,0)</f>
        <v>0</v>
      </c>
      <c r="BG1440" s="149">
        <f>IF(N1440="zákl. přenesená",J1440,0)</f>
        <v>0</v>
      </c>
      <c r="BH1440" s="149">
        <f>IF(N1440="sníž. přenesená",J1440,0)</f>
        <v>0</v>
      </c>
      <c r="BI1440" s="149">
        <f>IF(N1440="nulová",J1440,0)</f>
        <v>0</v>
      </c>
      <c r="BJ1440" s="17" t="s">
        <v>85</v>
      </c>
      <c r="BK1440" s="149">
        <f>ROUND(I1440*H1440,2)</f>
        <v>0</v>
      </c>
      <c r="BL1440" s="17" t="s">
        <v>369</v>
      </c>
      <c r="BM1440" s="148" t="s">
        <v>1677</v>
      </c>
    </row>
    <row r="1441" spans="2:47" s="1" customFormat="1" ht="185.25">
      <c r="B1441" s="32"/>
      <c r="D1441" s="151" t="s">
        <v>708</v>
      </c>
      <c r="F1441" s="187" t="s">
        <v>1678</v>
      </c>
      <c r="I1441" s="188"/>
      <c r="L1441" s="32"/>
      <c r="M1441" s="189"/>
      <c r="T1441" s="56"/>
      <c r="AT1441" s="17" t="s">
        <v>708</v>
      </c>
      <c r="AU1441" s="17" t="s">
        <v>87</v>
      </c>
    </row>
    <row r="1442" spans="2:51" s="12" customFormat="1" ht="11.25">
      <c r="B1442" s="150"/>
      <c r="D1442" s="151" t="s">
        <v>270</v>
      </c>
      <c r="E1442" s="152" t="s">
        <v>1</v>
      </c>
      <c r="F1442" s="153" t="s">
        <v>1679</v>
      </c>
      <c r="H1442" s="154">
        <v>23.7</v>
      </c>
      <c r="I1442" s="155"/>
      <c r="L1442" s="150"/>
      <c r="M1442" s="156"/>
      <c r="T1442" s="157"/>
      <c r="AT1442" s="152" t="s">
        <v>270</v>
      </c>
      <c r="AU1442" s="152" t="s">
        <v>87</v>
      </c>
      <c r="AV1442" s="12" t="s">
        <v>87</v>
      </c>
      <c r="AW1442" s="12" t="s">
        <v>32</v>
      </c>
      <c r="AX1442" s="12" t="s">
        <v>77</v>
      </c>
      <c r="AY1442" s="152" t="s">
        <v>262</v>
      </c>
    </row>
    <row r="1443" spans="2:51" s="13" customFormat="1" ht="11.25">
      <c r="B1443" s="158"/>
      <c r="D1443" s="151" t="s">
        <v>270</v>
      </c>
      <c r="E1443" s="159" t="s">
        <v>1</v>
      </c>
      <c r="F1443" s="160" t="s">
        <v>273</v>
      </c>
      <c r="H1443" s="161">
        <v>23.7</v>
      </c>
      <c r="I1443" s="162"/>
      <c r="L1443" s="158"/>
      <c r="M1443" s="163"/>
      <c r="T1443" s="164"/>
      <c r="AT1443" s="159" t="s">
        <v>270</v>
      </c>
      <c r="AU1443" s="159" t="s">
        <v>87</v>
      </c>
      <c r="AV1443" s="13" t="s">
        <v>268</v>
      </c>
      <c r="AW1443" s="13" t="s">
        <v>32</v>
      </c>
      <c r="AX1443" s="13" t="s">
        <v>85</v>
      </c>
      <c r="AY1443" s="159" t="s">
        <v>262</v>
      </c>
    </row>
    <row r="1444" spans="2:65" s="1" customFormat="1" ht="37.9" customHeight="1">
      <c r="B1444" s="32"/>
      <c r="C1444" s="138" t="s">
        <v>1680</v>
      </c>
      <c r="D1444" s="138" t="s">
        <v>264</v>
      </c>
      <c r="E1444" s="139" t="s">
        <v>1681</v>
      </c>
      <c r="F1444" s="140" t="s">
        <v>1682</v>
      </c>
      <c r="G1444" s="141" t="s">
        <v>152</v>
      </c>
      <c r="H1444" s="142">
        <v>2</v>
      </c>
      <c r="I1444" s="143"/>
      <c r="J1444" s="142">
        <f>ROUND(I1444*H1444,2)</f>
        <v>0</v>
      </c>
      <c r="K1444" s="140" t="s">
        <v>1</v>
      </c>
      <c r="L1444" s="32"/>
      <c r="M1444" s="144" t="s">
        <v>1</v>
      </c>
      <c r="N1444" s="145" t="s">
        <v>42</v>
      </c>
      <c r="P1444" s="146">
        <f>O1444*H1444</f>
        <v>0</v>
      </c>
      <c r="Q1444" s="146">
        <v>0</v>
      </c>
      <c r="R1444" s="146">
        <f>Q1444*H1444</f>
        <v>0</v>
      </c>
      <c r="S1444" s="146">
        <v>0</v>
      </c>
      <c r="T1444" s="147">
        <f>S1444*H1444</f>
        <v>0</v>
      </c>
      <c r="AR1444" s="148" t="s">
        <v>369</v>
      </c>
      <c r="AT1444" s="148" t="s">
        <v>264</v>
      </c>
      <c r="AU1444" s="148" t="s">
        <v>87</v>
      </c>
      <c r="AY1444" s="17" t="s">
        <v>262</v>
      </c>
      <c r="BE1444" s="149">
        <f>IF(N1444="základní",J1444,0)</f>
        <v>0</v>
      </c>
      <c r="BF1444" s="149">
        <f>IF(N1444="snížená",J1444,0)</f>
        <v>0</v>
      </c>
      <c r="BG1444" s="149">
        <f>IF(N1444="zákl. přenesená",J1444,0)</f>
        <v>0</v>
      </c>
      <c r="BH1444" s="149">
        <f>IF(N1444="sníž. přenesená",J1444,0)</f>
        <v>0</v>
      </c>
      <c r="BI1444" s="149">
        <f>IF(N1444="nulová",J1444,0)</f>
        <v>0</v>
      </c>
      <c r="BJ1444" s="17" t="s">
        <v>85</v>
      </c>
      <c r="BK1444" s="149">
        <f>ROUND(I1444*H1444,2)</f>
        <v>0</v>
      </c>
      <c r="BL1444" s="17" t="s">
        <v>369</v>
      </c>
      <c r="BM1444" s="148" t="s">
        <v>1683</v>
      </c>
    </row>
    <row r="1445" spans="2:47" s="1" customFormat="1" ht="117">
      <c r="B1445" s="32"/>
      <c r="D1445" s="151" t="s">
        <v>708</v>
      </c>
      <c r="F1445" s="187" t="s">
        <v>1684</v>
      </c>
      <c r="I1445" s="188"/>
      <c r="L1445" s="32"/>
      <c r="M1445" s="189"/>
      <c r="T1445" s="56"/>
      <c r="AT1445" s="17" t="s">
        <v>708</v>
      </c>
      <c r="AU1445" s="17" t="s">
        <v>87</v>
      </c>
    </row>
    <row r="1446" spans="2:51" s="12" customFormat="1" ht="11.25">
      <c r="B1446" s="150"/>
      <c r="D1446" s="151" t="s">
        <v>270</v>
      </c>
      <c r="E1446" s="152" t="s">
        <v>1</v>
      </c>
      <c r="F1446" s="153" t="s">
        <v>1685</v>
      </c>
      <c r="H1446" s="154">
        <v>2</v>
      </c>
      <c r="I1446" s="155"/>
      <c r="L1446" s="150"/>
      <c r="M1446" s="156"/>
      <c r="T1446" s="157"/>
      <c r="AT1446" s="152" t="s">
        <v>270</v>
      </c>
      <c r="AU1446" s="152" t="s">
        <v>87</v>
      </c>
      <c r="AV1446" s="12" t="s">
        <v>87</v>
      </c>
      <c r="AW1446" s="12" t="s">
        <v>32</v>
      </c>
      <c r="AX1446" s="12" t="s">
        <v>77</v>
      </c>
      <c r="AY1446" s="152" t="s">
        <v>262</v>
      </c>
    </row>
    <row r="1447" spans="2:51" s="13" customFormat="1" ht="11.25">
      <c r="B1447" s="158"/>
      <c r="D1447" s="151" t="s">
        <v>270</v>
      </c>
      <c r="E1447" s="159" t="s">
        <v>1</v>
      </c>
      <c r="F1447" s="160" t="s">
        <v>273</v>
      </c>
      <c r="H1447" s="161">
        <v>2</v>
      </c>
      <c r="I1447" s="162"/>
      <c r="L1447" s="158"/>
      <c r="M1447" s="163"/>
      <c r="T1447" s="164"/>
      <c r="AT1447" s="159" t="s">
        <v>270</v>
      </c>
      <c r="AU1447" s="159" t="s">
        <v>87</v>
      </c>
      <c r="AV1447" s="13" t="s">
        <v>268</v>
      </c>
      <c r="AW1447" s="13" t="s">
        <v>32</v>
      </c>
      <c r="AX1447" s="13" t="s">
        <v>85</v>
      </c>
      <c r="AY1447" s="159" t="s">
        <v>262</v>
      </c>
    </row>
    <row r="1448" spans="2:65" s="1" customFormat="1" ht="49.15" customHeight="1">
      <c r="B1448" s="32"/>
      <c r="C1448" s="138" t="s">
        <v>1686</v>
      </c>
      <c r="D1448" s="138" t="s">
        <v>264</v>
      </c>
      <c r="E1448" s="139" t="s">
        <v>1687</v>
      </c>
      <c r="F1448" s="140" t="s">
        <v>1688</v>
      </c>
      <c r="G1448" s="141" t="s">
        <v>706</v>
      </c>
      <c r="H1448" s="142">
        <v>1</v>
      </c>
      <c r="I1448" s="143"/>
      <c r="J1448" s="142">
        <f>ROUND(I1448*H1448,2)</f>
        <v>0</v>
      </c>
      <c r="K1448" s="140" t="s">
        <v>1</v>
      </c>
      <c r="L1448" s="32"/>
      <c r="M1448" s="144" t="s">
        <v>1</v>
      </c>
      <c r="N1448" s="145" t="s">
        <v>42</v>
      </c>
      <c r="P1448" s="146">
        <f>O1448*H1448</f>
        <v>0</v>
      </c>
      <c r="Q1448" s="146">
        <v>0</v>
      </c>
      <c r="R1448" s="146">
        <f>Q1448*H1448</f>
        <v>0</v>
      </c>
      <c r="S1448" s="146">
        <v>0</v>
      </c>
      <c r="T1448" s="147">
        <f>S1448*H1448</f>
        <v>0</v>
      </c>
      <c r="AR1448" s="148" t="s">
        <v>369</v>
      </c>
      <c r="AT1448" s="148" t="s">
        <v>264</v>
      </c>
      <c r="AU1448" s="148" t="s">
        <v>87</v>
      </c>
      <c r="AY1448" s="17" t="s">
        <v>262</v>
      </c>
      <c r="BE1448" s="149">
        <f>IF(N1448="základní",J1448,0)</f>
        <v>0</v>
      </c>
      <c r="BF1448" s="149">
        <f>IF(N1448="snížená",J1448,0)</f>
        <v>0</v>
      </c>
      <c r="BG1448" s="149">
        <f>IF(N1448="zákl. přenesená",J1448,0)</f>
        <v>0</v>
      </c>
      <c r="BH1448" s="149">
        <f>IF(N1448="sníž. přenesená",J1448,0)</f>
        <v>0</v>
      </c>
      <c r="BI1448" s="149">
        <f>IF(N1448="nulová",J1448,0)</f>
        <v>0</v>
      </c>
      <c r="BJ1448" s="17" t="s">
        <v>85</v>
      </c>
      <c r="BK1448" s="149">
        <f>ROUND(I1448*H1448,2)</f>
        <v>0</v>
      </c>
      <c r="BL1448" s="17" t="s">
        <v>369</v>
      </c>
      <c r="BM1448" s="148" t="s">
        <v>1689</v>
      </c>
    </row>
    <row r="1449" spans="2:47" s="1" customFormat="1" ht="195">
      <c r="B1449" s="32"/>
      <c r="D1449" s="151" t="s">
        <v>708</v>
      </c>
      <c r="F1449" s="187" t="s">
        <v>1690</v>
      </c>
      <c r="I1449" s="188"/>
      <c r="L1449" s="32"/>
      <c r="M1449" s="189"/>
      <c r="T1449" s="56"/>
      <c r="AT1449" s="17" t="s">
        <v>708</v>
      </c>
      <c r="AU1449" s="17" t="s">
        <v>87</v>
      </c>
    </row>
    <row r="1450" spans="2:65" s="1" customFormat="1" ht="55.5" customHeight="1">
      <c r="B1450" s="32"/>
      <c r="C1450" s="138" t="s">
        <v>1691</v>
      </c>
      <c r="D1450" s="138" t="s">
        <v>264</v>
      </c>
      <c r="E1450" s="139" t="s">
        <v>1692</v>
      </c>
      <c r="F1450" s="140" t="s">
        <v>1693</v>
      </c>
      <c r="G1450" s="141" t="s">
        <v>706</v>
      </c>
      <c r="H1450" s="142">
        <v>1</v>
      </c>
      <c r="I1450" s="143"/>
      <c r="J1450" s="142">
        <f>ROUND(I1450*H1450,2)</f>
        <v>0</v>
      </c>
      <c r="K1450" s="140" t="s">
        <v>1</v>
      </c>
      <c r="L1450" s="32"/>
      <c r="M1450" s="144" t="s">
        <v>1</v>
      </c>
      <c r="N1450" s="145" t="s">
        <v>42</v>
      </c>
      <c r="P1450" s="146">
        <f>O1450*H1450</f>
        <v>0</v>
      </c>
      <c r="Q1450" s="146">
        <v>0</v>
      </c>
      <c r="R1450" s="146">
        <f>Q1450*H1450</f>
        <v>0</v>
      </c>
      <c r="S1450" s="146">
        <v>0</v>
      </c>
      <c r="T1450" s="147">
        <f>S1450*H1450</f>
        <v>0</v>
      </c>
      <c r="AR1450" s="148" t="s">
        <v>369</v>
      </c>
      <c r="AT1450" s="148" t="s">
        <v>264</v>
      </c>
      <c r="AU1450" s="148" t="s">
        <v>87</v>
      </c>
      <c r="AY1450" s="17" t="s">
        <v>262</v>
      </c>
      <c r="BE1450" s="149">
        <f>IF(N1450="základní",J1450,0)</f>
        <v>0</v>
      </c>
      <c r="BF1450" s="149">
        <f>IF(N1450="snížená",J1450,0)</f>
        <v>0</v>
      </c>
      <c r="BG1450" s="149">
        <f>IF(N1450="zákl. přenesená",J1450,0)</f>
        <v>0</v>
      </c>
      <c r="BH1450" s="149">
        <f>IF(N1450="sníž. přenesená",J1450,0)</f>
        <v>0</v>
      </c>
      <c r="BI1450" s="149">
        <f>IF(N1450="nulová",J1450,0)</f>
        <v>0</v>
      </c>
      <c r="BJ1450" s="17" t="s">
        <v>85</v>
      </c>
      <c r="BK1450" s="149">
        <f>ROUND(I1450*H1450,2)</f>
        <v>0</v>
      </c>
      <c r="BL1450" s="17" t="s">
        <v>369</v>
      </c>
      <c r="BM1450" s="148" t="s">
        <v>1694</v>
      </c>
    </row>
    <row r="1451" spans="2:47" s="1" customFormat="1" ht="117">
      <c r="B1451" s="32"/>
      <c r="D1451" s="151" t="s">
        <v>708</v>
      </c>
      <c r="F1451" s="187" t="s">
        <v>1695</v>
      </c>
      <c r="I1451" s="188"/>
      <c r="L1451" s="32"/>
      <c r="M1451" s="189"/>
      <c r="T1451" s="56"/>
      <c r="AT1451" s="17" t="s">
        <v>708</v>
      </c>
      <c r="AU1451" s="17" t="s">
        <v>87</v>
      </c>
    </row>
    <row r="1452" spans="2:65" s="1" customFormat="1" ht="37.9" customHeight="1">
      <c r="B1452" s="32"/>
      <c r="C1452" s="138" t="s">
        <v>1696</v>
      </c>
      <c r="D1452" s="138" t="s">
        <v>264</v>
      </c>
      <c r="E1452" s="139" t="s">
        <v>1697</v>
      </c>
      <c r="F1452" s="140" t="s">
        <v>1698</v>
      </c>
      <c r="G1452" s="141" t="s">
        <v>152</v>
      </c>
      <c r="H1452" s="142">
        <v>2.2</v>
      </c>
      <c r="I1452" s="143"/>
      <c r="J1452" s="142">
        <f>ROUND(I1452*H1452,2)</f>
        <v>0</v>
      </c>
      <c r="K1452" s="140" t="s">
        <v>1</v>
      </c>
      <c r="L1452" s="32"/>
      <c r="M1452" s="144" t="s">
        <v>1</v>
      </c>
      <c r="N1452" s="145" t="s">
        <v>42</v>
      </c>
      <c r="P1452" s="146">
        <f>O1452*H1452</f>
        <v>0</v>
      </c>
      <c r="Q1452" s="146">
        <v>0</v>
      </c>
      <c r="R1452" s="146">
        <f>Q1452*H1452</f>
        <v>0</v>
      </c>
      <c r="S1452" s="146">
        <v>0</v>
      </c>
      <c r="T1452" s="147">
        <f>S1452*H1452</f>
        <v>0</v>
      </c>
      <c r="AR1452" s="148" t="s">
        <v>369</v>
      </c>
      <c r="AT1452" s="148" t="s">
        <v>264</v>
      </c>
      <c r="AU1452" s="148" t="s">
        <v>87</v>
      </c>
      <c r="AY1452" s="17" t="s">
        <v>262</v>
      </c>
      <c r="BE1452" s="149">
        <f>IF(N1452="základní",J1452,0)</f>
        <v>0</v>
      </c>
      <c r="BF1452" s="149">
        <f>IF(N1452="snížená",J1452,0)</f>
        <v>0</v>
      </c>
      <c r="BG1452" s="149">
        <f>IF(N1452="zákl. přenesená",J1452,0)</f>
        <v>0</v>
      </c>
      <c r="BH1452" s="149">
        <f>IF(N1452="sníž. přenesená",J1452,0)</f>
        <v>0</v>
      </c>
      <c r="BI1452" s="149">
        <f>IF(N1452="nulová",J1452,0)</f>
        <v>0</v>
      </c>
      <c r="BJ1452" s="17" t="s">
        <v>85</v>
      </c>
      <c r="BK1452" s="149">
        <f>ROUND(I1452*H1452,2)</f>
        <v>0</v>
      </c>
      <c r="BL1452" s="17" t="s">
        <v>369</v>
      </c>
      <c r="BM1452" s="148" t="s">
        <v>1699</v>
      </c>
    </row>
    <row r="1453" spans="2:47" s="1" customFormat="1" ht="87.75">
      <c r="B1453" s="32"/>
      <c r="D1453" s="151" t="s">
        <v>708</v>
      </c>
      <c r="F1453" s="187" t="s">
        <v>1700</v>
      </c>
      <c r="I1453" s="188"/>
      <c r="L1453" s="32"/>
      <c r="M1453" s="189"/>
      <c r="T1453" s="56"/>
      <c r="AT1453" s="17" t="s">
        <v>708</v>
      </c>
      <c r="AU1453" s="17" t="s">
        <v>87</v>
      </c>
    </row>
    <row r="1454" spans="2:65" s="1" customFormat="1" ht="37.9" customHeight="1">
      <c r="B1454" s="32"/>
      <c r="C1454" s="138" t="s">
        <v>1701</v>
      </c>
      <c r="D1454" s="138" t="s">
        <v>264</v>
      </c>
      <c r="E1454" s="139" t="s">
        <v>1702</v>
      </c>
      <c r="F1454" s="140" t="s">
        <v>1703</v>
      </c>
      <c r="G1454" s="141" t="s">
        <v>152</v>
      </c>
      <c r="H1454" s="142">
        <v>2.3</v>
      </c>
      <c r="I1454" s="143"/>
      <c r="J1454" s="142">
        <f>ROUND(I1454*H1454,2)</f>
        <v>0</v>
      </c>
      <c r="K1454" s="140" t="s">
        <v>1</v>
      </c>
      <c r="L1454" s="32"/>
      <c r="M1454" s="144" t="s">
        <v>1</v>
      </c>
      <c r="N1454" s="145" t="s">
        <v>42</v>
      </c>
      <c r="P1454" s="146">
        <f>O1454*H1454</f>
        <v>0</v>
      </c>
      <c r="Q1454" s="146">
        <v>0</v>
      </c>
      <c r="R1454" s="146">
        <f>Q1454*H1454</f>
        <v>0</v>
      </c>
      <c r="S1454" s="146">
        <v>0</v>
      </c>
      <c r="T1454" s="147">
        <f>S1454*H1454</f>
        <v>0</v>
      </c>
      <c r="AR1454" s="148" t="s">
        <v>369</v>
      </c>
      <c r="AT1454" s="148" t="s">
        <v>264</v>
      </c>
      <c r="AU1454" s="148" t="s">
        <v>87</v>
      </c>
      <c r="AY1454" s="17" t="s">
        <v>262</v>
      </c>
      <c r="BE1454" s="149">
        <f>IF(N1454="základní",J1454,0)</f>
        <v>0</v>
      </c>
      <c r="BF1454" s="149">
        <f>IF(N1454="snížená",J1454,0)</f>
        <v>0</v>
      </c>
      <c r="BG1454" s="149">
        <f>IF(N1454="zákl. přenesená",J1454,0)</f>
        <v>0</v>
      </c>
      <c r="BH1454" s="149">
        <f>IF(N1454="sníž. přenesená",J1454,0)</f>
        <v>0</v>
      </c>
      <c r="BI1454" s="149">
        <f>IF(N1454="nulová",J1454,0)</f>
        <v>0</v>
      </c>
      <c r="BJ1454" s="17" t="s">
        <v>85</v>
      </c>
      <c r="BK1454" s="149">
        <f>ROUND(I1454*H1454,2)</f>
        <v>0</v>
      </c>
      <c r="BL1454" s="17" t="s">
        <v>369</v>
      </c>
      <c r="BM1454" s="148" t="s">
        <v>1704</v>
      </c>
    </row>
    <row r="1455" spans="2:47" s="1" customFormat="1" ht="107.25">
      <c r="B1455" s="32"/>
      <c r="D1455" s="151" t="s">
        <v>708</v>
      </c>
      <c r="F1455" s="187" t="s">
        <v>1705</v>
      </c>
      <c r="I1455" s="188"/>
      <c r="L1455" s="32"/>
      <c r="M1455" s="189"/>
      <c r="T1455" s="56"/>
      <c r="AT1455" s="17" t="s">
        <v>708</v>
      </c>
      <c r="AU1455" s="17" t="s">
        <v>87</v>
      </c>
    </row>
    <row r="1456" spans="2:65" s="1" customFormat="1" ht="37.9" customHeight="1">
      <c r="B1456" s="32"/>
      <c r="C1456" s="138" t="s">
        <v>1706</v>
      </c>
      <c r="D1456" s="138" t="s">
        <v>264</v>
      </c>
      <c r="E1456" s="139" t="s">
        <v>1707</v>
      </c>
      <c r="F1456" s="140" t="s">
        <v>1708</v>
      </c>
      <c r="G1456" s="141" t="s">
        <v>706</v>
      </c>
      <c r="H1456" s="142">
        <v>1</v>
      </c>
      <c r="I1456" s="143"/>
      <c r="J1456" s="142">
        <f>ROUND(I1456*H1456,2)</f>
        <v>0</v>
      </c>
      <c r="K1456" s="140" t="s">
        <v>1</v>
      </c>
      <c r="L1456" s="32"/>
      <c r="M1456" s="144" t="s">
        <v>1</v>
      </c>
      <c r="N1456" s="145" t="s">
        <v>42</v>
      </c>
      <c r="P1456" s="146">
        <f>O1456*H1456</f>
        <v>0</v>
      </c>
      <c r="Q1456" s="146">
        <v>0</v>
      </c>
      <c r="R1456" s="146">
        <f>Q1456*H1456</f>
        <v>0</v>
      </c>
      <c r="S1456" s="146">
        <v>0</v>
      </c>
      <c r="T1456" s="147">
        <f>S1456*H1456</f>
        <v>0</v>
      </c>
      <c r="AR1456" s="148" t="s">
        <v>369</v>
      </c>
      <c r="AT1456" s="148" t="s">
        <v>264</v>
      </c>
      <c r="AU1456" s="148" t="s">
        <v>87</v>
      </c>
      <c r="AY1456" s="17" t="s">
        <v>262</v>
      </c>
      <c r="BE1456" s="149">
        <f>IF(N1456="základní",J1456,0)</f>
        <v>0</v>
      </c>
      <c r="BF1456" s="149">
        <f>IF(N1456="snížená",J1456,0)</f>
        <v>0</v>
      </c>
      <c r="BG1456" s="149">
        <f>IF(N1456="zákl. přenesená",J1456,0)</f>
        <v>0</v>
      </c>
      <c r="BH1456" s="149">
        <f>IF(N1456="sníž. přenesená",J1456,0)</f>
        <v>0</v>
      </c>
      <c r="BI1456" s="149">
        <f>IF(N1456="nulová",J1456,0)</f>
        <v>0</v>
      </c>
      <c r="BJ1456" s="17" t="s">
        <v>85</v>
      </c>
      <c r="BK1456" s="149">
        <f>ROUND(I1456*H1456,2)</f>
        <v>0</v>
      </c>
      <c r="BL1456" s="17" t="s">
        <v>369</v>
      </c>
      <c r="BM1456" s="148" t="s">
        <v>1709</v>
      </c>
    </row>
    <row r="1457" spans="2:47" s="1" customFormat="1" ht="107.25">
      <c r="B1457" s="32"/>
      <c r="D1457" s="151" t="s">
        <v>708</v>
      </c>
      <c r="F1457" s="187" t="s">
        <v>1710</v>
      </c>
      <c r="I1457" s="188"/>
      <c r="L1457" s="32"/>
      <c r="M1457" s="189"/>
      <c r="T1457" s="56"/>
      <c r="AT1457" s="17" t="s">
        <v>708</v>
      </c>
      <c r="AU1457" s="17" t="s">
        <v>87</v>
      </c>
    </row>
    <row r="1458" spans="2:65" s="1" customFormat="1" ht="44.25" customHeight="1">
      <c r="B1458" s="32"/>
      <c r="C1458" s="138" t="s">
        <v>1711</v>
      </c>
      <c r="D1458" s="138" t="s">
        <v>264</v>
      </c>
      <c r="E1458" s="139" t="s">
        <v>1712</v>
      </c>
      <c r="F1458" s="140" t="s">
        <v>1713</v>
      </c>
      <c r="G1458" s="141" t="s">
        <v>706</v>
      </c>
      <c r="H1458" s="142">
        <v>1</v>
      </c>
      <c r="I1458" s="143"/>
      <c r="J1458" s="142">
        <f>ROUND(I1458*H1458,2)</f>
        <v>0</v>
      </c>
      <c r="K1458" s="140" t="s">
        <v>1</v>
      </c>
      <c r="L1458" s="32"/>
      <c r="M1458" s="144" t="s">
        <v>1</v>
      </c>
      <c r="N1458" s="145" t="s">
        <v>42</v>
      </c>
      <c r="P1458" s="146">
        <f>O1458*H1458</f>
        <v>0</v>
      </c>
      <c r="Q1458" s="146">
        <v>0</v>
      </c>
      <c r="R1458" s="146">
        <f>Q1458*H1458</f>
        <v>0</v>
      </c>
      <c r="S1458" s="146">
        <v>0</v>
      </c>
      <c r="T1458" s="147">
        <f>S1458*H1458</f>
        <v>0</v>
      </c>
      <c r="AR1458" s="148" t="s">
        <v>369</v>
      </c>
      <c r="AT1458" s="148" t="s">
        <v>264</v>
      </c>
      <c r="AU1458" s="148" t="s">
        <v>87</v>
      </c>
      <c r="AY1458" s="17" t="s">
        <v>262</v>
      </c>
      <c r="BE1458" s="149">
        <f>IF(N1458="základní",J1458,0)</f>
        <v>0</v>
      </c>
      <c r="BF1458" s="149">
        <f>IF(N1458="snížená",J1458,0)</f>
        <v>0</v>
      </c>
      <c r="BG1458" s="149">
        <f>IF(N1458="zákl. přenesená",J1458,0)</f>
        <v>0</v>
      </c>
      <c r="BH1458" s="149">
        <f>IF(N1458="sníž. přenesená",J1458,0)</f>
        <v>0</v>
      </c>
      <c r="BI1458" s="149">
        <f>IF(N1458="nulová",J1458,0)</f>
        <v>0</v>
      </c>
      <c r="BJ1458" s="17" t="s">
        <v>85</v>
      </c>
      <c r="BK1458" s="149">
        <f>ROUND(I1458*H1458,2)</f>
        <v>0</v>
      </c>
      <c r="BL1458" s="17" t="s">
        <v>369</v>
      </c>
      <c r="BM1458" s="148" t="s">
        <v>1714</v>
      </c>
    </row>
    <row r="1459" spans="2:47" s="1" customFormat="1" ht="107.25">
      <c r="B1459" s="32"/>
      <c r="D1459" s="151" t="s">
        <v>708</v>
      </c>
      <c r="F1459" s="187" t="s">
        <v>1715</v>
      </c>
      <c r="I1459" s="188"/>
      <c r="L1459" s="32"/>
      <c r="M1459" s="189"/>
      <c r="T1459" s="56"/>
      <c r="AT1459" s="17" t="s">
        <v>708</v>
      </c>
      <c r="AU1459" s="17" t="s">
        <v>87</v>
      </c>
    </row>
    <row r="1460" spans="2:65" s="1" customFormat="1" ht="55.5" customHeight="1">
      <c r="B1460" s="32"/>
      <c r="C1460" s="138" t="s">
        <v>1716</v>
      </c>
      <c r="D1460" s="138" t="s">
        <v>264</v>
      </c>
      <c r="E1460" s="139" t="s">
        <v>1717</v>
      </c>
      <c r="F1460" s="140" t="s">
        <v>1718</v>
      </c>
      <c r="G1460" s="141" t="s">
        <v>152</v>
      </c>
      <c r="H1460" s="142">
        <v>11.99</v>
      </c>
      <c r="I1460" s="143"/>
      <c r="J1460" s="142">
        <f>ROUND(I1460*H1460,2)</f>
        <v>0</v>
      </c>
      <c r="K1460" s="140" t="s">
        <v>1</v>
      </c>
      <c r="L1460" s="32"/>
      <c r="M1460" s="144" t="s">
        <v>1</v>
      </c>
      <c r="N1460" s="145" t="s">
        <v>42</v>
      </c>
      <c r="P1460" s="146">
        <f>O1460*H1460</f>
        <v>0</v>
      </c>
      <c r="Q1460" s="146">
        <v>0</v>
      </c>
      <c r="R1460" s="146">
        <f>Q1460*H1460</f>
        <v>0</v>
      </c>
      <c r="S1460" s="146">
        <v>0</v>
      </c>
      <c r="T1460" s="147">
        <f>S1460*H1460</f>
        <v>0</v>
      </c>
      <c r="AR1460" s="148" t="s">
        <v>369</v>
      </c>
      <c r="AT1460" s="148" t="s">
        <v>264</v>
      </c>
      <c r="AU1460" s="148" t="s">
        <v>87</v>
      </c>
      <c r="AY1460" s="17" t="s">
        <v>262</v>
      </c>
      <c r="BE1460" s="149">
        <f>IF(N1460="základní",J1460,0)</f>
        <v>0</v>
      </c>
      <c r="BF1460" s="149">
        <f>IF(N1460="snížená",J1460,0)</f>
        <v>0</v>
      </c>
      <c r="BG1460" s="149">
        <f>IF(N1460="zákl. přenesená",J1460,0)</f>
        <v>0</v>
      </c>
      <c r="BH1460" s="149">
        <f>IF(N1460="sníž. přenesená",J1460,0)</f>
        <v>0</v>
      </c>
      <c r="BI1460" s="149">
        <f>IF(N1460="nulová",J1460,0)</f>
        <v>0</v>
      </c>
      <c r="BJ1460" s="17" t="s">
        <v>85</v>
      </c>
      <c r="BK1460" s="149">
        <f>ROUND(I1460*H1460,2)</f>
        <v>0</v>
      </c>
      <c r="BL1460" s="17" t="s">
        <v>369</v>
      </c>
      <c r="BM1460" s="148" t="s">
        <v>1719</v>
      </c>
    </row>
    <row r="1461" spans="2:47" s="1" customFormat="1" ht="165.75">
      <c r="B1461" s="32"/>
      <c r="D1461" s="151" t="s">
        <v>708</v>
      </c>
      <c r="F1461" s="187" t="s">
        <v>1720</v>
      </c>
      <c r="I1461" s="188"/>
      <c r="L1461" s="32"/>
      <c r="M1461" s="189"/>
      <c r="T1461" s="56"/>
      <c r="AT1461" s="17" t="s">
        <v>708</v>
      </c>
      <c r="AU1461" s="17" t="s">
        <v>87</v>
      </c>
    </row>
    <row r="1462" spans="2:51" s="12" customFormat="1" ht="11.25">
      <c r="B1462" s="150"/>
      <c r="D1462" s="151" t="s">
        <v>270</v>
      </c>
      <c r="E1462" s="152" t="s">
        <v>1</v>
      </c>
      <c r="F1462" s="153" t="s">
        <v>1721</v>
      </c>
      <c r="H1462" s="154">
        <v>11.99</v>
      </c>
      <c r="I1462" s="155"/>
      <c r="L1462" s="150"/>
      <c r="M1462" s="156"/>
      <c r="T1462" s="157"/>
      <c r="AT1462" s="152" t="s">
        <v>270</v>
      </c>
      <c r="AU1462" s="152" t="s">
        <v>87</v>
      </c>
      <c r="AV1462" s="12" t="s">
        <v>87</v>
      </c>
      <c r="AW1462" s="12" t="s">
        <v>32</v>
      </c>
      <c r="AX1462" s="12" t="s">
        <v>77</v>
      </c>
      <c r="AY1462" s="152" t="s">
        <v>262</v>
      </c>
    </row>
    <row r="1463" spans="2:51" s="13" customFormat="1" ht="11.25">
      <c r="B1463" s="158"/>
      <c r="D1463" s="151" t="s">
        <v>270</v>
      </c>
      <c r="E1463" s="159" t="s">
        <v>1</v>
      </c>
      <c r="F1463" s="160" t="s">
        <v>273</v>
      </c>
      <c r="H1463" s="161">
        <v>11.99</v>
      </c>
      <c r="I1463" s="162"/>
      <c r="L1463" s="158"/>
      <c r="M1463" s="163"/>
      <c r="T1463" s="164"/>
      <c r="AT1463" s="159" t="s">
        <v>270</v>
      </c>
      <c r="AU1463" s="159" t="s">
        <v>87</v>
      </c>
      <c r="AV1463" s="13" t="s">
        <v>268</v>
      </c>
      <c r="AW1463" s="13" t="s">
        <v>32</v>
      </c>
      <c r="AX1463" s="13" t="s">
        <v>85</v>
      </c>
      <c r="AY1463" s="159" t="s">
        <v>262</v>
      </c>
    </row>
    <row r="1464" spans="2:65" s="1" customFormat="1" ht="37.9" customHeight="1">
      <c r="B1464" s="32"/>
      <c r="C1464" s="138" t="s">
        <v>1722</v>
      </c>
      <c r="D1464" s="138" t="s">
        <v>264</v>
      </c>
      <c r="E1464" s="139" t="s">
        <v>1723</v>
      </c>
      <c r="F1464" s="140" t="s">
        <v>1724</v>
      </c>
      <c r="G1464" s="141" t="s">
        <v>706</v>
      </c>
      <c r="H1464" s="142">
        <v>1</v>
      </c>
      <c r="I1464" s="143"/>
      <c r="J1464" s="142">
        <f>ROUND(I1464*H1464,2)</f>
        <v>0</v>
      </c>
      <c r="K1464" s="140" t="s">
        <v>1</v>
      </c>
      <c r="L1464" s="32"/>
      <c r="M1464" s="144" t="s">
        <v>1</v>
      </c>
      <c r="N1464" s="145" t="s">
        <v>42</v>
      </c>
      <c r="P1464" s="146">
        <f>O1464*H1464</f>
        <v>0</v>
      </c>
      <c r="Q1464" s="146">
        <v>0</v>
      </c>
      <c r="R1464" s="146">
        <f>Q1464*H1464</f>
        <v>0</v>
      </c>
      <c r="S1464" s="146">
        <v>0</v>
      </c>
      <c r="T1464" s="147">
        <f>S1464*H1464</f>
        <v>0</v>
      </c>
      <c r="AR1464" s="148" t="s">
        <v>369</v>
      </c>
      <c r="AT1464" s="148" t="s">
        <v>264</v>
      </c>
      <c r="AU1464" s="148" t="s">
        <v>87</v>
      </c>
      <c r="AY1464" s="17" t="s">
        <v>262</v>
      </c>
      <c r="BE1464" s="149">
        <f>IF(N1464="základní",J1464,0)</f>
        <v>0</v>
      </c>
      <c r="BF1464" s="149">
        <f>IF(N1464="snížená",J1464,0)</f>
        <v>0</v>
      </c>
      <c r="BG1464" s="149">
        <f>IF(N1464="zákl. přenesená",J1464,0)</f>
        <v>0</v>
      </c>
      <c r="BH1464" s="149">
        <f>IF(N1464="sníž. přenesená",J1464,0)</f>
        <v>0</v>
      </c>
      <c r="BI1464" s="149">
        <f>IF(N1464="nulová",J1464,0)</f>
        <v>0</v>
      </c>
      <c r="BJ1464" s="17" t="s">
        <v>85</v>
      </c>
      <c r="BK1464" s="149">
        <f>ROUND(I1464*H1464,2)</f>
        <v>0</v>
      </c>
      <c r="BL1464" s="17" t="s">
        <v>369</v>
      </c>
      <c r="BM1464" s="148" t="s">
        <v>1725</v>
      </c>
    </row>
    <row r="1465" spans="2:47" s="1" customFormat="1" ht="117">
      <c r="B1465" s="32"/>
      <c r="D1465" s="151" t="s">
        <v>708</v>
      </c>
      <c r="F1465" s="187" t="s">
        <v>1726</v>
      </c>
      <c r="I1465" s="188"/>
      <c r="L1465" s="32"/>
      <c r="M1465" s="189"/>
      <c r="T1465" s="56"/>
      <c r="AT1465" s="17" t="s">
        <v>708</v>
      </c>
      <c r="AU1465" s="17" t="s">
        <v>87</v>
      </c>
    </row>
    <row r="1466" spans="2:65" s="1" customFormat="1" ht="37.9" customHeight="1">
      <c r="B1466" s="32"/>
      <c r="C1466" s="138" t="s">
        <v>1727</v>
      </c>
      <c r="D1466" s="138" t="s">
        <v>264</v>
      </c>
      <c r="E1466" s="139" t="s">
        <v>1728</v>
      </c>
      <c r="F1466" s="140" t="s">
        <v>1729</v>
      </c>
      <c r="G1466" s="141" t="s">
        <v>706</v>
      </c>
      <c r="H1466" s="142">
        <v>1</v>
      </c>
      <c r="I1466" s="143"/>
      <c r="J1466" s="142">
        <f>ROUND(I1466*H1466,2)</f>
        <v>0</v>
      </c>
      <c r="K1466" s="140" t="s">
        <v>1</v>
      </c>
      <c r="L1466" s="32"/>
      <c r="M1466" s="144" t="s">
        <v>1</v>
      </c>
      <c r="N1466" s="145" t="s">
        <v>42</v>
      </c>
      <c r="P1466" s="146">
        <f>O1466*H1466</f>
        <v>0</v>
      </c>
      <c r="Q1466" s="146">
        <v>0</v>
      </c>
      <c r="R1466" s="146">
        <f>Q1466*H1466</f>
        <v>0</v>
      </c>
      <c r="S1466" s="146">
        <v>0</v>
      </c>
      <c r="T1466" s="147">
        <f>S1466*H1466</f>
        <v>0</v>
      </c>
      <c r="AR1466" s="148" t="s">
        <v>369</v>
      </c>
      <c r="AT1466" s="148" t="s">
        <v>264</v>
      </c>
      <c r="AU1466" s="148" t="s">
        <v>87</v>
      </c>
      <c r="AY1466" s="17" t="s">
        <v>262</v>
      </c>
      <c r="BE1466" s="149">
        <f>IF(N1466="základní",J1466,0)</f>
        <v>0</v>
      </c>
      <c r="BF1466" s="149">
        <f>IF(N1466="snížená",J1466,0)</f>
        <v>0</v>
      </c>
      <c r="BG1466" s="149">
        <f>IF(N1466="zákl. přenesená",J1466,0)</f>
        <v>0</v>
      </c>
      <c r="BH1466" s="149">
        <f>IF(N1466="sníž. přenesená",J1466,0)</f>
        <v>0</v>
      </c>
      <c r="BI1466" s="149">
        <f>IF(N1466="nulová",J1466,0)</f>
        <v>0</v>
      </c>
      <c r="BJ1466" s="17" t="s">
        <v>85</v>
      </c>
      <c r="BK1466" s="149">
        <f>ROUND(I1466*H1466,2)</f>
        <v>0</v>
      </c>
      <c r="BL1466" s="17" t="s">
        <v>369</v>
      </c>
      <c r="BM1466" s="148" t="s">
        <v>1730</v>
      </c>
    </row>
    <row r="1467" spans="2:47" s="1" customFormat="1" ht="117">
      <c r="B1467" s="32"/>
      <c r="D1467" s="151" t="s">
        <v>708</v>
      </c>
      <c r="F1467" s="187" t="s">
        <v>1731</v>
      </c>
      <c r="I1467" s="188"/>
      <c r="L1467" s="32"/>
      <c r="M1467" s="189"/>
      <c r="T1467" s="56"/>
      <c r="AT1467" s="17" t="s">
        <v>708</v>
      </c>
      <c r="AU1467" s="17" t="s">
        <v>87</v>
      </c>
    </row>
    <row r="1468" spans="2:65" s="1" customFormat="1" ht="66.75" customHeight="1">
      <c r="B1468" s="32"/>
      <c r="C1468" s="138" t="s">
        <v>1732</v>
      </c>
      <c r="D1468" s="138" t="s">
        <v>264</v>
      </c>
      <c r="E1468" s="139" t="s">
        <v>1733</v>
      </c>
      <c r="F1468" s="140" t="s">
        <v>1734</v>
      </c>
      <c r="G1468" s="141" t="s">
        <v>706</v>
      </c>
      <c r="H1468" s="142">
        <v>1</v>
      </c>
      <c r="I1468" s="143"/>
      <c r="J1468" s="142">
        <f>ROUND(I1468*H1468,2)</f>
        <v>0</v>
      </c>
      <c r="K1468" s="140" t="s">
        <v>1</v>
      </c>
      <c r="L1468" s="32"/>
      <c r="M1468" s="144" t="s">
        <v>1</v>
      </c>
      <c r="N1468" s="145" t="s">
        <v>42</v>
      </c>
      <c r="P1468" s="146">
        <f>O1468*H1468</f>
        <v>0</v>
      </c>
      <c r="Q1468" s="146">
        <v>0</v>
      </c>
      <c r="R1468" s="146">
        <f>Q1468*H1468</f>
        <v>0</v>
      </c>
      <c r="S1468" s="146">
        <v>0</v>
      </c>
      <c r="T1468" s="147">
        <f>S1468*H1468</f>
        <v>0</v>
      </c>
      <c r="AR1468" s="148" t="s">
        <v>369</v>
      </c>
      <c r="AT1468" s="148" t="s">
        <v>264</v>
      </c>
      <c r="AU1468" s="148" t="s">
        <v>87</v>
      </c>
      <c r="AY1468" s="17" t="s">
        <v>262</v>
      </c>
      <c r="BE1468" s="149">
        <f>IF(N1468="základní",J1468,0)</f>
        <v>0</v>
      </c>
      <c r="BF1468" s="149">
        <f>IF(N1468="snížená",J1468,0)</f>
        <v>0</v>
      </c>
      <c r="BG1468" s="149">
        <f>IF(N1468="zákl. přenesená",J1468,0)</f>
        <v>0</v>
      </c>
      <c r="BH1468" s="149">
        <f>IF(N1468="sníž. přenesená",J1468,0)</f>
        <v>0</v>
      </c>
      <c r="BI1468" s="149">
        <f>IF(N1468="nulová",J1468,0)</f>
        <v>0</v>
      </c>
      <c r="BJ1468" s="17" t="s">
        <v>85</v>
      </c>
      <c r="BK1468" s="149">
        <f>ROUND(I1468*H1468,2)</f>
        <v>0</v>
      </c>
      <c r="BL1468" s="17" t="s">
        <v>369</v>
      </c>
      <c r="BM1468" s="148" t="s">
        <v>1735</v>
      </c>
    </row>
    <row r="1469" spans="2:47" s="1" customFormat="1" ht="175.5">
      <c r="B1469" s="32"/>
      <c r="D1469" s="151" t="s">
        <v>708</v>
      </c>
      <c r="F1469" s="187" t="s">
        <v>1736</v>
      </c>
      <c r="I1469" s="188"/>
      <c r="L1469" s="32"/>
      <c r="M1469" s="189"/>
      <c r="T1469" s="56"/>
      <c r="AT1469" s="17" t="s">
        <v>708</v>
      </c>
      <c r="AU1469" s="17" t="s">
        <v>87</v>
      </c>
    </row>
    <row r="1470" spans="2:65" s="1" customFormat="1" ht="49.15" customHeight="1">
      <c r="B1470" s="32"/>
      <c r="C1470" s="138" t="s">
        <v>1737</v>
      </c>
      <c r="D1470" s="138" t="s">
        <v>264</v>
      </c>
      <c r="E1470" s="139" t="s">
        <v>1738</v>
      </c>
      <c r="F1470" s="140" t="s">
        <v>1739</v>
      </c>
      <c r="G1470" s="141" t="s">
        <v>706</v>
      </c>
      <c r="H1470" s="142">
        <v>1</v>
      </c>
      <c r="I1470" s="143"/>
      <c r="J1470" s="142">
        <f>ROUND(I1470*H1470,2)</f>
        <v>0</v>
      </c>
      <c r="K1470" s="140" t="s">
        <v>1</v>
      </c>
      <c r="L1470" s="32"/>
      <c r="M1470" s="144" t="s">
        <v>1</v>
      </c>
      <c r="N1470" s="145" t="s">
        <v>42</v>
      </c>
      <c r="P1470" s="146">
        <f>O1470*H1470</f>
        <v>0</v>
      </c>
      <c r="Q1470" s="146">
        <v>0</v>
      </c>
      <c r="R1470" s="146">
        <f>Q1470*H1470</f>
        <v>0</v>
      </c>
      <c r="S1470" s="146">
        <v>0</v>
      </c>
      <c r="T1470" s="147">
        <f>S1470*H1470</f>
        <v>0</v>
      </c>
      <c r="AR1470" s="148" t="s">
        <v>369</v>
      </c>
      <c r="AT1470" s="148" t="s">
        <v>264</v>
      </c>
      <c r="AU1470" s="148" t="s">
        <v>87</v>
      </c>
      <c r="AY1470" s="17" t="s">
        <v>262</v>
      </c>
      <c r="BE1470" s="149">
        <f>IF(N1470="základní",J1470,0)</f>
        <v>0</v>
      </c>
      <c r="BF1470" s="149">
        <f>IF(N1470="snížená",J1470,0)</f>
        <v>0</v>
      </c>
      <c r="BG1470" s="149">
        <f>IF(N1470="zákl. přenesená",J1470,0)</f>
        <v>0</v>
      </c>
      <c r="BH1470" s="149">
        <f>IF(N1470="sníž. přenesená",J1470,0)</f>
        <v>0</v>
      </c>
      <c r="BI1470" s="149">
        <f>IF(N1470="nulová",J1470,0)</f>
        <v>0</v>
      </c>
      <c r="BJ1470" s="17" t="s">
        <v>85</v>
      </c>
      <c r="BK1470" s="149">
        <f>ROUND(I1470*H1470,2)</f>
        <v>0</v>
      </c>
      <c r="BL1470" s="17" t="s">
        <v>369</v>
      </c>
      <c r="BM1470" s="148" t="s">
        <v>1740</v>
      </c>
    </row>
    <row r="1471" spans="2:47" s="1" customFormat="1" ht="165.75">
      <c r="B1471" s="32"/>
      <c r="D1471" s="151" t="s">
        <v>708</v>
      </c>
      <c r="F1471" s="187" t="s">
        <v>1741</v>
      </c>
      <c r="I1471" s="188"/>
      <c r="L1471" s="32"/>
      <c r="M1471" s="189"/>
      <c r="T1471" s="56"/>
      <c r="AT1471" s="17" t="s">
        <v>708</v>
      </c>
      <c r="AU1471" s="17" t="s">
        <v>87</v>
      </c>
    </row>
    <row r="1472" spans="2:65" s="1" customFormat="1" ht="37.9" customHeight="1">
      <c r="B1472" s="32"/>
      <c r="C1472" s="138" t="s">
        <v>1742</v>
      </c>
      <c r="D1472" s="138" t="s">
        <v>264</v>
      </c>
      <c r="E1472" s="139" t="s">
        <v>1743</v>
      </c>
      <c r="F1472" s="140" t="s">
        <v>1744</v>
      </c>
      <c r="G1472" s="141" t="s">
        <v>706</v>
      </c>
      <c r="H1472" s="142">
        <v>1</v>
      </c>
      <c r="I1472" s="143"/>
      <c r="J1472" s="142">
        <f>ROUND(I1472*H1472,2)</f>
        <v>0</v>
      </c>
      <c r="K1472" s="140" t="s">
        <v>1</v>
      </c>
      <c r="L1472" s="32"/>
      <c r="M1472" s="144" t="s">
        <v>1</v>
      </c>
      <c r="N1472" s="145" t="s">
        <v>42</v>
      </c>
      <c r="P1472" s="146">
        <f>O1472*H1472</f>
        <v>0</v>
      </c>
      <c r="Q1472" s="146">
        <v>0</v>
      </c>
      <c r="R1472" s="146">
        <f>Q1472*H1472</f>
        <v>0</v>
      </c>
      <c r="S1472" s="146">
        <v>0</v>
      </c>
      <c r="T1472" s="147">
        <f>S1472*H1472</f>
        <v>0</v>
      </c>
      <c r="AR1472" s="148" t="s">
        <v>369</v>
      </c>
      <c r="AT1472" s="148" t="s">
        <v>264</v>
      </c>
      <c r="AU1472" s="148" t="s">
        <v>87</v>
      </c>
      <c r="AY1472" s="17" t="s">
        <v>262</v>
      </c>
      <c r="BE1472" s="149">
        <f>IF(N1472="základní",J1472,0)</f>
        <v>0</v>
      </c>
      <c r="BF1472" s="149">
        <f>IF(N1472="snížená",J1472,0)</f>
        <v>0</v>
      </c>
      <c r="BG1472" s="149">
        <f>IF(N1472="zákl. přenesená",J1472,0)</f>
        <v>0</v>
      </c>
      <c r="BH1472" s="149">
        <f>IF(N1472="sníž. přenesená",J1472,0)</f>
        <v>0</v>
      </c>
      <c r="BI1472" s="149">
        <f>IF(N1472="nulová",J1472,0)</f>
        <v>0</v>
      </c>
      <c r="BJ1472" s="17" t="s">
        <v>85</v>
      </c>
      <c r="BK1472" s="149">
        <f>ROUND(I1472*H1472,2)</f>
        <v>0</v>
      </c>
      <c r="BL1472" s="17" t="s">
        <v>369</v>
      </c>
      <c r="BM1472" s="148" t="s">
        <v>1745</v>
      </c>
    </row>
    <row r="1473" spans="2:47" s="1" customFormat="1" ht="175.5">
      <c r="B1473" s="32"/>
      <c r="D1473" s="151" t="s">
        <v>708</v>
      </c>
      <c r="F1473" s="187" t="s">
        <v>1746</v>
      </c>
      <c r="I1473" s="188"/>
      <c r="L1473" s="32"/>
      <c r="M1473" s="189"/>
      <c r="T1473" s="56"/>
      <c r="AT1473" s="17" t="s">
        <v>708</v>
      </c>
      <c r="AU1473" s="17" t="s">
        <v>87</v>
      </c>
    </row>
    <row r="1474" spans="2:65" s="1" customFormat="1" ht="55.5" customHeight="1">
      <c r="B1474" s="32"/>
      <c r="C1474" s="138" t="s">
        <v>1747</v>
      </c>
      <c r="D1474" s="138" t="s">
        <v>264</v>
      </c>
      <c r="E1474" s="139" t="s">
        <v>1748</v>
      </c>
      <c r="F1474" s="140" t="s">
        <v>1749</v>
      </c>
      <c r="G1474" s="141" t="s">
        <v>706</v>
      </c>
      <c r="H1474" s="142">
        <v>1</v>
      </c>
      <c r="I1474" s="143"/>
      <c r="J1474" s="142">
        <f>ROUND(I1474*H1474,2)</f>
        <v>0</v>
      </c>
      <c r="K1474" s="140" t="s">
        <v>1</v>
      </c>
      <c r="L1474" s="32"/>
      <c r="M1474" s="144" t="s">
        <v>1</v>
      </c>
      <c r="N1474" s="145" t="s">
        <v>42</v>
      </c>
      <c r="P1474" s="146">
        <f>O1474*H1474</f>
        <v>0</v>
      </c>
      <c r="Q1474" s="146">
        <v>0</v>
      </c>
      <c r="R1474" s="146">
        <f>Q1474*H1474</f>
        <v>0</v>
      </c>
      <c r="S1474" s="146">
        <v>0</v>
      </c>
      <c r="T1474" s="147">
        <f>S1474*H1474</f>
        <v>0</v>
      </c>
      <c r="AR1474" s="148" t="s">
        <v>369</v>
      </c>
      <c r="AT1474" s="148" t="s">
        <v>264</v>
      </c>
      <c r="AU1474" s="148" t="s">
        <v>87</v>
      </c>
      <c r="AY1474" s="17" t="s">
        <v>262</v>
      </c>
      <c r="BE1474" s="149">
        <f>IF(N1474="základní",J1474,0)</f>
        <v>0</v>
      </c>
      <c r="BF1474" s="149">
        <f>IF(N1474="snížená",J1474,0)</f>
        <v>0</v>
      </c>
      <c r="BG1474" s="149">
        <f>IF(N1474="zákl. přenesená",J1474,0)</f>
        <v>0</v>
      </c>
      <c r="BH1474" s="149">
        <f>IF(N1474="sníž. přenesená",J1474,0)</f>
        <v>0</v>
      </c>
      <c r="BI1474" s="149">
        <f>IF(N1474="nulová",J1474,0)</f>
        <v>0</v>
      </c>
      <c r="BJ1474" s="17" t="s">
        <v>85</v>
      </c>
      <c r="BK1474" s="149">
        <f>ROUND(I1474*H1474,2)</f>
        <v>0</v>
      </c>
      <c r="BL1474" s="17" t="s">
        <v>369</v>
      </c>
      <c r="BM1474" s="148" t="s">
        <v>1750</v>
      </c>
    </row>
    <row r="1475" spans="2:47" s="1" customFormat="1" ht="165.75">
      <c r="B1475" s="32"/>
      <c r="D1475" s="151" t="s">
        <v>708</v>
      </c>
      <c r="F1475" s="187" t="s">
        <v>1751</v>
      </c>
      <c r="I1475" s="188"/>
      <c r="L1475" s="32"/>
      <c r="M1475" s="189"/>
      <c r="T1475" s="56"/>
      <c r="AT1475" s="17" t="s">
        <v>708</v>
      </c>
      <c r="AU1475" s="17" t="s">
        <v>87</v>
      </c>
    </row>
    <row r="1476" spans="2:65" s="1" customFormat="1" ht="55.5" customHeight="1">
      <c r="B1476" s="32"/>
      <c r="C1476" s="138" t="s">
        <v>1752</v>
      </c>
      <c r="D1476" s="138" t="s">
        <v>264</v>
      </c>
      <c r="E1476" s="139" t="s">
        <v>1753</v>
      </c>
      <c r="F1476" s="140" t="s">
        <v>1754</v>
      </c>
      <c r="G1476" s="141" t="s">
        <v>706</v>
      </c>
      <c r="H1476" s="142">
        <v>1</v>
      </c>
      <c r="I1476" s="143"/>
      <c r="J1476" s="142">
        <f>ROUND(I1476*H1476,2)</f>
        <v>0</v>
      </c>
      <c r="K1476" s="140" t="s">
        <v>1</v>
      </c>
      <c r="L1476" s="32"/>
      <c r="M1476" s="144" t="s">
        <v>1</v>
      </c>
      <c r="N1476" s="145" t="s">
        <v>42</v>
      </c>
      <c r="P1476" s="146">
        <f>O1476*H1476</f>
        <v>0</v>
      </c>
      <c r="Q1476" s="146">
        <v>0</v>
      </c>
      <c r="R1476" s="146">
        <f>Q1476*H1476</f>
        <v>0</v>
      </c>
      <c r="S1476" s="146">
        <v>0</v>
      </c>
      <c r="T1476" s="147">
        <f>S1476*H1476</f>
        <v>0</v>
      </c>
      <c r="AR1476" s="148" t="s">
        <v>369</v>
      </c>
      <c r="AT1476" s="148" t="s">
        <v>264</v>
      </c>
      <c r="AU1476" s="148" t="s">
        <v>87</v>
      </c>
      <c r="AY1476" s="17" t="s">
        <v>262</v>
      </c>
      <c r="BE1476" s="149">
        <f>IF(N1476="základní",J1476,0)</f>
        <v>0</v>
      </c>
      <c r="BF1476" s="149">
        <f>IF(N1476="snížená",J1476,0)</f>
        <v>0</v>
      </c>
      <c r="BG1476" s="149">
        <f>IF(N1476="zákl. přenesená",J1476,0)</f>
        <v>0</v>
      </c>
      <c r="BH1476" s="149">
        <f>IF(N1476="sníž. přenesená",J1476,0)</f>
        <v>0</v>
      </c>
      <c r="BI1476" s="149">
        <f>IF(N1476="nulová",J1476,0)</f>
        <v>0</v>
      </c>
      <c r="BJ1476" s="17" t="s">
        <v>85</v>
      </c>
      <c r="BK1476" s="149">
        <f>ROUND(I1476*H1476,2)</f>
        <v>0</v>
      </c>
      <c r="BL1476" s="17" t="s">
        <v>369</v>
      </c>
      <c r="BM1476" s="148" t="s">
        <v>1755</v>
      </c>
    </row>
    <row r="1477" spans="2:47" s="1" customFormat="1" ht="175.5">
      <c r="B1477" s="32"/>
      <c r="D1477" s="151" t="s">
        <v>708</v>
      </c>
      <c r="F1477" s="187" t="s">
        <v>1756</v>
      </c>
      <c r="I1477" s="188"/>
      <c r="L1477" s="32"/>
      <c r="M1477" s="189"/>
      <c r="T1477" s="56"/>
      <c r="AT1477" s="17" t="s">
        <v>708</v>
      </c>
      <c r="AU1477" s="17" t="s">
        <v>87</v>
      </c>
    </row>
    <row r="1478" spans="2:65" s="1" customFormat="1" ht="37.9" customHeight="1">
      <c r="B1478" s="32"/>
      <c r="C1478" s="138" t="s">
        <v>1757</v>
      </c>
      <c r="D1478" s="138" t="s">
        <v>264</v>
      </c>
      <c r="E1478" s="139" t="s">
        <v>1758</v>
      </c>
      <c r="F1478" s="140" t="s">
        <v>1759</v>
      </c>
      <c r="G1478" s="141" t="s">
        <v>706</v>
      </c>
      <c r="H1478" s="142">
        <v>4</v>
      </c>
      <c r="I1478" s="143"/>
      <c r="J1478" s="142">
        <f>ROUND(I1478*H1478,2)</f>
        <v>0</v>
      </c>
      <c r="K1478" s="140" t="s">
        <v>1</v>
      </c>
      <c r="L1478" s="32"/>
      <c r="M1478" s="144" t="s">
        <v>1</v>
      </c>
      <c r="N1478" s="145" t="s">
        <v>42</v>
      </c>
      <c r="P1478" s="146">
        <f>O1478*H1478</f>
        <v>0</v>
      </c>
      <c r="Q1478" s="146">
        <v>0</v>
      </c>
      <c r="R1478" s="146">
        <f>Q1478*H1478</f>
        <v>0</v>
      </c>
      <c r="S1478" s="146">
        <v>0</v>
      </c>
      <c r="T1478" s="147">
        <f>S1478*H1478</f>
        <v>0</v>
      </c>
      <c r="AR1478" s="148" t="s">
        <v>369</v>
      </c>
      <c r="AT1478" s="148" t="s">
        <v>264</v>
      </c>
      <c r="AU1478" s="148" t="s">
        <v>87</v>
      </c>
      <c r="AY1478" s="17" t="s">
        <v>262</v>
      </c>
      <c r="BE1478" s="149">
        <f>IF(N1478="základní",J1478,0)</f>
        <v>0</v>
      </c>
      <c r="BF1478" s="149">
        <f>IF(N1478="snížená",J1478,0)</f>
        <v>0</v>
      </c>
      <c r="BG1478" s="149">
        <f>IF(N1478="zákl. přenesená",J1478,0)</f>
        <v>0</v>
      </c>
      <c r="BH1478" s="149">
        <f>IF(N1478="sníž. přenesená",J1478,0)</f>
        <v>0</v>
      </c>
      <c r="BI1478" s="149">
        <f>IF(N1478="nulová",J1478,0)</f>
        <v>0</v>
      </c>
      <c r="BJ1478" s="17" t="s">
        <v>85</v>
      </c>
      <c r="BK1478" s="149">
        <f>ROUND(I1478*H1478,2)</f>
        <v>0</v>
      </c>
      <c r="BL1478" s="17" t="s">
        <v>369</v>
      </c>
      <c r="BM1478" s="148" t="s">
        <v>1760</v>
      </c>
    </row>
    <row r="1479" spans="2:47" s="1" customFormat="1" ht="136.5">
      <c r="B1479" s="32"/>
      <c r="D1479" s="151" t="s">
        <v>708</v>
      </c>
      <c r="F1479" s="187" t="s">
        <v>1761</v>
      </c>
      <c r="I1479" s="188"/>
      <c r="L1479" s="32"/>
      <c r="M1479" s="189"/>
      <c r="T1479" s="56"/>
      <c r="AT1479" s="17" t="s">
        <v>708</v>
      </c>
      <c r="AU1479" s="17" t="s">
        <v>87</v>
      </c>
    </row>
    <row r="1480" spans="2:65" s="1" customFormat="1" ht="37.9" customHeight="1">
      <c r="B1480" s="32"/>
      <c r="C1480" s="138" t="s">
        <v>1762</v>
      </c>
      <c r="D1480" s="138" t="s">
        <v>264</v>
      </c>
      <c r="E1480" s="139" t="s">
        <v>1763</v>
      </c>
      <c r="F1480" s="140" t="s">
        <v>1764</v>
      </c>
      <c r="G1480" s="141" t="s">
        <v>416</v>
      </c>
      <c r="H1480" s="142">
        <v>19.9</v>
      </c>
      <c r="I1480" s="143"/>
      <c r="J1480" s="142">
        <f>ROUND(I1480*H1480,2)</f>
        <v>0</v>
      </c>
      <c r="K1480" s="140" t="s">
        <v>1</v>
      </c>
      <c r="L1480" s="32"/>
      <c r="M1480" s="144" t="s">
        <v>1</v>
      </c>
      <c r="N1480" s="145" t="s">
        <v>42</v>
      </c>
      <c r="P1480" s="146">
        <f>O1480*H1480</f>
        <v>0</v>
      </c>
      <c r="Q1480" s="146">
        <v>0</v>
      </c>
      <c r="R1480" s="146">
        <f>Q1480*H1480</f>
        <v>0</v>
      </c>
      <c r="S1480" s="146">
        <v>0</v>
      </c>
      <c r="T1480" s="147">
        <f>S1480*H1480</f>
        <v>0</v>
      </c>
      <c r="AR1480" s="148" t="s">
        <v>369</v>
      </c>
      <c r="AT1480" s="148" t="s">
        <v>264</v>
      </c>
      <c r="AU1480" s="148" t="s">
        <v>87</v>
      </c>
      <c r="AY1480" s="17" t="s">
        <v>262</v>
      </c>
      <c r="BE1480" s="149">
        <f>IF(N1480="základní",J1480,0)</f>
        <v>0</v>
      </c>
      <c r="BF1480" s="149">
        <f>IF(N1480="snížená",J1480,0)</f>
        <v>0</v>
      </c>
      <c r="BG1480" s="149">
        <f>IF(N1480="zákl. přenesená",J1480,0)</f>
        <v>0</v>
      </c>
      <c r="BH1480" s="149">
        <f>IF(N1480="sníž. přenesená",J1480,0)</f>
        <v>0</v>
      </c>
      <c r="BI1480" s="149">
        <f>IF(N1480="nulová",J1480,0)</f>
        <v>0</v>
      </c>
      <c r="BJ1480" s="17" t="s">
        <v>85</v>
      </c>
      <c r="BK1480" s="149">
        <f>ROUND(I1480*H1480,2)</f>
        <v>0</v>
      </c>
      <c r="BL1480" s="17" t="s">
        <v>369</v>
      </c>
      <c r="BM1480" s="148" t="s">
        <v>1765</v>
      </c>
    </row>
    <row r="1481" spans="2:47" s="1" customFormat="1" ht="78">
      <c r="B1481" s="32"/>
      <c r="D1481" s="151" t="s">
        <v>708</v>
      </c>
      <c r="F1481" s="187" t="s">
        <v>1766</v>
      </c>
      <c r="I1481" s="188"/>
      <c r="L1481" s="32"/>
      <c r="M1481" s="189"/>
      <c r="T1481" s="56"/>
      <c r="AT1481" s="17" t="s">
        <v>708</v>
      </c>
      <c r="AU1481" s="17" t="s">
        <v>87</v>
      </c>
    </row>
    <row r="1482" spans="2:51" s="12" customFormat="1" ht="11.25">
      <c r="B1482" s="150"/>
      <c r="D1482" s="151" t="s">
        <v>270</v>
      </c>
      <c r="E1482" s="152" t="s">
        <v>1</v>
      </c>
      <c r="F1482" s="153" t="s">
        <v>1767</v>
      </c>
      <c r="H1482" s="154">
        <v>19.9</v>
      </c>
      <c r="I1482" s="155"/>
      <c r="L1482" s="150"/>
      <c r="M1482" s="156"/>
      <c r="T1482" s="157"/>
      <c r="AT1482" s="152" t="s">
        <v>270</v>
      </c>
      <c r="AU1482" s="152" t="s">
        <v>87</v>
      </c>
      <c r="AV1482" s="12" t="s">
        <v>87</v>
      </c>
      <c r="AW1482" s="12" t="s">
        <v>32</v>
      </c>
      <c r="AX1482" s="12" t="s">
        <v>77</v>
      </c>
      <c r="AY1482" s="152" t="s">
        <v>262</v>
      </c>
    </row>
    <row r="1483" spans="2:51" s="13" customFormat="1" ht="11.25">
      <c r="B1483" s="158"/>
      <c r="D1483" s="151" t="s">
        <v>270</v>
      </c>
      <c r="E1483" s="159" t="s">
        <v>1</v>
      </c>
      <c r="F1483" s="160" t="s">
        <v>273</v>
      </c>
      <c r="H1483" s="161">
        <v>19.9</v>
      </c>
      <c r="I1483" s="162"/>
      <c r="L1483" s="158"/>
      <c r="M1483" s="163"/>
      <c r="T1483" s="164"/>
      <c r="AT1483" s="159" t="s">
        <v>270</v>
      </c>
      <c r="AU1483" s="159" t="s">
        <v>87</v>
      </c>
      <c r="AV1483" s="13" t="s">
        <v>268</v>
      </c>
      <c r="AW1483" s="13" t="s">
        <v>32</v>
      </c>
      <c r="AX1483" s="13" t="s">
        <v>85</v>
      </c>
      <c r="AY1483" s="159" t="s">
        <v>262</v>
      </c>
    </row>
    <row r="1484" spans="2:65" s="1" customFormat="1" ht="44.25" customHeight="1">
      <c r="B1484" s="32"/>
      <c r="C1484" s="138" t="s">
        <v>1768</v>
      </c>
      <c r="D1484" s="138" t="s">
        <v>264</v>
      </c>
      <c r="E1484" s="139" t="s">
        <v>1769</v>
      </c>
      <c r="F1484" s="140" t="s">
        <v>1770</v>
      </c>
      <c r="G1484" s="141" t="s">
        <v>794</v>
      </c>
      <c r="H1484" s="143"/>
      <c r="I1484" s="143"/>
      <c r="J1484" s="142">
        <f>ROUND(I1484*H1484,2)</f>
        <v>0</v>
      </c>
      <c r="K1484" s="140" t="s">
        <v>267</v>
      </c>
      <c r="L1484" s="32"/>
      <c r="M1484" s="144" t="s">
        <v>1</v>
      </c>
      <c r="N1484" s="145" t="s">
        <v>42</v>
      </c>
      <c r="P1484" s="146">
        <f>O1484*H1484</f>
        <v>0</v>
      </c>
      <c r="Q1484" s="146">
        <v>0</v>
      </c>
      <c r="R1484" s="146">
        <f>Q1484*H1484</f>
        <v>0</v>
      </c>
      <c r="S1484" s="146">
        <v>0</v>
      </c>
      <c r="T1484" s="147">
        <f>S1484*H1484</f>
        <v>0</v>
      </c>
      <c r="AR1484" s="148" t="s">
        <v>369</v>
      </c>
      <c r="AT1484" s="148" t="s">
        <v>264</v>
      </c>
      <c r="AU1484" s="148" t="s">
        <v>87</v>
      </c>
      <c r="AY1484" s="17" t="s">
        <v>262</v>
      </c>
      <c r="BE1484" s="149">
        <f>IF(N1484="základní",J1484,0)</f>
        <v>0</v>
      </c>
      <c r="BF1484" s="149">
        <f>IF(N1484="snížená",J1484,0)</f>
        <v>0</v>
      </c>
      <c r="BG1484" s="149">
        <f>IF(N1484="zákl. přenesená",J1484,0)</f>
        <v>0</v>
      </c>
      <c r="BH1484" s="149">
        <f>IF(N1484="sníž. přenesená",J1484,0)</f>
        <v>0</v>
      </c>
      <c r="BI1484" s="149">
        <f>IF(N1484="nulová",J1484,0)</f>
        <v>0</v>
      </c>
      <c r="BJ1484" s="17" t="s">
        <v>85</v>
      </c>
      <c r="BK1484" s="149">
        <f>ROUND(I1484*H1484,2)</f>
        <v>0</v>
      </c>
      <c r="BL1484" s="17" t="s">
        <v>369</v>
      </c>
      <c r="BM1484" s="148" t="s">
        <v>1771</v>
      </c>
    </row>
    <row r="1485" spans="2:63" s="11" customFormat="1" ht="22.9" customHeight="1">
      <c r="B1485" s="126"/>
      <c r="D1485" s="127" t="s">
        <v>76</v>
      </c>
      <c r="E1485" s="136" t="s">
        <v>1772</v>
      </c>
      <c r="F1485" s="136" t="s">
        <v>1773</v>
      </c>
      <c r="I1485" s="129"/>
      <c r="J1485" s="137">
        <f>BK1485</f>
        <v>0</v>
      </c>
      <c r="L1485" s="126"/>
      <c r="M1485" s="131"/>
      <c r="P1485" s="132">
        <f>SUM(P1486:P1772)</f>
        <v>0</v>
      </c>
      <c r="R1485" s="132">
        <f>SUM(R1486:R1772)</f>
        <v>0.5672801</v>
      </c>
      <c r="T1485" s="133">
        <f>SUM(T1486:T1772)</f>
        <v>0</v>
      </c>
      <c r="AR1485" s="127" t="s">
        <v>87</v>
      </c>
      <c r="AT1485" s="134" t="s">
        <v>76</v>
      </c>
      <c r="AU1485" s="134" t="s">
        <v>85</v>
      </c>
      <c r="AY1485" s="127" t="s">
        <v>262</v>
      </c>
      <c r="BK1485" s="135">
        <f>SUM(BK1486:BK1772)</f>
        <v>0</v>
      </c>
    </row>
    <row r="1486" spans="2:65" s="1" customFormat="1" ht="24.2" customHeight="1">
      <c r="B1486" s="32"/>
      <c r="C1486" s="138" t="s">
        <v>1774</v>
      </c>
      <c r="D1486" s="138" t="s">
        <v>264</v>
      </c>
      <c r="E1486" s="139" t="s">
        <v>1775</v>
      </c>
      <c r="F1486" s="140" t="s">
        <v>1776</v>
      </c>
      <c r="G1486" s="141" t="s">
        <v>416</v>
      </c>
      <c r="H1486" s="142">
        <v>115.1</v>
      </c>
      <c r="I1486" s="143"/>
      <c r="J1486" s="142">
        <f>ROUND(I1486*H1486,2)</f>
        <v>0</v>
      </c>
      <c r="K1486" s="140" t="s">
        <v>267</v>
      </c>
      <c r="L1486" s="32"/>
      <c r="M1486" s="144" t="s">
        <v>1</v>
      </c>
      <c r="N1486" s="145" t="s">
        <v>42</v>
      </c>
      <c r="P1486" s="146">
        <f>O1486*H1486</f>
        <v>0</v>
      </c>
      <c r="Q1486" s="146">
        <v>2E-05</v>
      </c>
      <c r="R1486" s="146">
        <f>Q1486*H1486</f>
        <v>0.0023020000000000002</v>
      </c>
      <c r="S1486" s="146">
        <v>0</v>
      </c>
      <c r="T1486" s="147">
        <f>S1486*H1486</f>
        <v>0</v>
      </c>
      <c r="AR1486" s="148" t="s">
        <v>369</v>
      </c>
      <c r="AT1486" s="148" t="s">
        <v>264</v>
      </c>
      <c r="AU1486" s="148" t="s">
        <v>87</v>
      </c>
      <c r="AY1486" s="17" t="s">
        <v>262</v>
      </c>
      <c r="BE1486" s="149">
        <f>IF(N1486="základní",J1486,0)</f>
        <v>0</v>
      </c>
      <c r="BF1486" s="149">
        <f>IF(N1486="snížená",J1486,0)</f>
        <v>0</v>
      </c>
      <c r="BG1486" s="149">
        <f>IF(N1486="zákl. přenesená",J1486,0)</f>
        <v>0</v>
      </c>
      <c r="BH1486" s="149">
        <f>IF(N1486="sníž. přenesená",J1486,0)</f>
        <v>0</v>
      </c>
      <c r="BI1486" s="149">
        <f>IF(N1486="nulová",J1486,0)</f>
        <v>0</v>
      </c>
      <c r="BJ1486" s="17" t="s">
        <v>85</v>
      </c>
      <c r="BK1486" s="149">
        <f>ROUND(I1486*H1486,2)</f>
        <v>0</v>
      </c>
      <c r="BL1486" s="17" t="s">
        <v>369</v>
      </c>
      <c r="BM1486" s="148" t="s">
        <v>1777</v>
      </c>
    </row>
    <row r="1487" spans="2:65" s="1" customFormat="1" ht="33" customHeight="1">
      <c r="B1487" s="32"/>
      <c r="C1487" s="178" t="s">
        <v>1778</v>
      </c>
      <c r="D1487" s="178" t="s">
        <v>300</v>
      </c>
      <c r="E1487" s="179" t="s">
        <v>1779</v>
      </c>
      <c r="F1487" s="180" t="s">
        <v>1780</v>
      </c>
      <c r="G1487" s="181" t="s">
        <v>416</v>
      </c>
      <c r="H1487" s="182">
        <v>115.1</v>
      </c>
      <c r="I1487" s="183"/>
      <c r="J1487" s="182">
        <f>ROUND(I1487*H1487,2)</f>
        <v>0</v>
      </c>
      <c r="K1487" s="180" t="s">
        <v>1</v>
      </c>
      <c r="L1487" s="184"/>
      <c r="M1487" s="185" t="s">
        <v>1</v>
      </c>
      <c r="N1487" s="186" t="s">
        <v>42</v>
      </c>
      <c r="P1487" s="146">
        <f>O1487*H1487</f>
        <v>0</v>
      </c>
      <c r="Q1487" s="146">
        <v>0.00195</v>
      </c>
      <c r="R1487" s="146">
        <f>Q1487*H1487</f>
        <v>0.22444499999999998</v>
      </c>
      <c r="S1487" s="146">
        <v>0</v>
      </c>
      <c r="T1487" s="147">
        <f>S1487*H1487</f>
        <v>0</v>
      </c>
      <c r="AR1487" s="148" t="s">
        <v>459</v>
      </c>
      <c r="AT1487" s="148" t="s">
        <v>300</v>
      </c>
      <c r="AU1487" s="148" t="s">
        <v>87</v>
      </c>
      <c r="AY1487" s="17" t="s">
        <v>262</v>
      </c>
      <c r="BE1487" s="149">
        <f>IF(N1487="základní",J1487,0)</f>
        <v>0</v>
      </c>
      <c r="BF1487" s="149">
        <f>IF(N1487="snížená",J1487,0)</f>
        <v>0</v>
      </c>
      <c r="BG1487" s="149">
        <f>IF(N1487="zákl. přenesená",J1487,0)</f>
        <v>0</v>
      </c>
      <c r="BH1487" s="149">
        <f>IF(N1487="sníž. přenesená",J1487,0)</f>
        <v>0</v>
      </c>
      <c r="BI1487" s="149">
        <f>IF(N1487="nulová",J1487,0)</f>
        <v>0</v>
      </c>
      <c r="BJ1487" s="17" t="s">
        <v>85</v>
      </c>
      <c r="BK1487" s="149">
        <f>ROUND(I1487*H1487,2)</f>
        <v>0</v>
      </c>
      <c r="BL1487" s="17" t="s">
        <v>369</v>
      </c>
      <c r="BM1487" s="148" t="s">
        <v>1781</v>
      </c>
    </row>
    <row r="1488" spans="2:47" s="1" customFormat="1" ht="19.5">
      <c r="B1488" s="32"/>
      <c r="D1488" s="151" t="s">
        <v>708</v>
      </c>
      <c r="F1488" s="187" t="s">
        <v>1782</v>
      </c>
      <c r="I1488" s="188"/>
      <c r="L1488" s="32"/>
      <c r="M1488" s="189"/>
      <c r="T1488" s="56"/>
      <c r="AT1488" s="17" t="s">
        <v>708</v>
      </c>
      <c r="AU1488" s="17" t="s">
        <v>87</v>
      </c>
    </row>
    <row r="1489" spans="2:51" s="12" customFormat="1" ht="11.25">
      <c r="B1489" s="150"/>
      <c r="D1489" s="151" t="s">
        <v>270</v>
      </c>
      <c r="E1489" s="152" t="s">
        <v>1</v>
      </c>
      <c r="F1489" s="153" t="s">
        <v>1783</v>
      </c>
      <c r="H1489" s="154">
        <v>115.1</v>
      </c>
      <c r="I1489" s="155"/>
      <c r="L1489" s="150"/>
      <c r="M1489" s="156"/>
      <c r="T1489" s="157"/>
      <c r="AT1489" s="152" t="s">
        <v>270</v>
      </c>
      <c r="AU1489" s="152" t="s">
        <v>87</v>
      </c>
      <c r="AV1489" s="12" t="s">
        <v>87</v>
      </c>
      <c r="AW1489" s="12" t="s">
        <v>32</v>
      </c>
      <c r="AX1489" s="12" t="s">
        <v>77</v>
      </c>
      <c r="AY1489" s="152" t="s">
        <v>262</v>
      </c>
    </row>
    <row r="1490" spans="2:51" s="13" customFormat="1" ht="11.25">
      <c r="B1490" s="158"/>
      <c r="D1490" s="151" t="s">
        <v>270</v>
      </c>
      <c r="E1490" s="159" t="s">
        <v>1</v>
      </c>
      <c r="F1490" s="160" t="s">
        <v>273</v>
      </c>
      <c r="H1490" s="161">
        <v>115.1</v>
      </c>
      <c r="I1490" s="162"/>
      <c r="L1490" s="158"/>
      <c r="M1490" s="163"/>
      <c r="T1490" s="164"/>
      <c r="AT1490" s="159" t="s">
        <v>270</v>
      </c>
      <c r="AU1490" s="159" t="s">
        <v>87</v>
      </c>
      <c r="AV1490" s="13" t="s">
        <v>268</v>
      </c>
      <c r="AW1490" s="13" t="s">
        <v>32</v>
      </c>
      <c r="AX1490" s="13" t="s">
        <v>85</v>
      </c>
      <c r="AY1490" s="159" t="s">
        <v>262</v>
      </c>
    </row>
    <row r="1491" spans="2:65" s="1" customFormat="1" ht="24.2" customHeight="1">
      <c r="B1491" s="32"/>
      <c r="C1491" s="138" t="s">
        <v>1784</v>
      </c>
      <c r="D1491" s="138" t="s">
        <v>264</v>
      </c>
      <c r="E1491" s="139" t="s">
        <v>1785</v>
      </c>
      <c r="F1491" s="140" t="s">
        <v>1786</v>
      </c>
      <c r="G1491" s="141" t="s">
        <v>152</v>
      </c>
      <c r="H1491" s="142">
        <v>16.6</v>
      </c>
      <c r="I1491" s="143"/>
      <c r="J1491" s="142">
        <f>ROUND(I1491*H1491,2)</f>
        <v>0</v>
      </c>
      <c r="K1491" s="140" t="s">
        <v>267</v>
      </c>
      <c r="L1491" s="32"/>
      <c r="M1491" s="144" t="s">
        <v>1</v>
      </c>
      <c r="N1491" s="145" t="s">
        <v>42</v>
      </c>
      <c r="P1491" s="146">
        <f>O1491*H1491</f>
        <v>0</v>
      </c>
      <c r="Q1491" s="146">
        <v>0</v>
      </c>
      <c r="R1491" s="146">
        <f>Q1491*H1491</f>
        <v>0</v>
      </c>
      <c r="S1491" s="146">
        <v>0</v>
      </c>
      <c r="T1491" s="147">
        <f>S1491*H1491</f>
        <v>0</v>
      </c>
      <c r="AR1491" s="148" t="s">
        <v>369</v>
      </c>
      <c r="AT1491" s="148" t="s">
        <v>264</v>
      </c>
      <c r="AU1491" s="148" t="s">
        <v>87</v>
      </c>
      <c r="AY1491" s="17" t="s">
        <v>262</v>
      </c>
      <c r="BE1491" s="149">
        <f>IF(N1491="základní",J1491,0)</f>
        <v>0</v>
      </c>
      <c r="BF1491" s="149">
        <f>IF(N1491="snížená",J1491,0)</f>
        <v>0</v>
      </c>
      <c r="BG1491" s="149">
        <f>IF(N1491="zákl. přenesená",J1491,0)</f>
        <v>0</v>
      </c>
      <c r="BH1491" s="149">
        <f>IF(N1491="sníž. přenesená",J1491,0)</f>
        <v>0</v>
      </c>
      <c r="BI1491" s="149">
        <f>IF(N1491="nulová",J1491,0)</f>
        <v>0</v>
      </c>
      <c r="BJ1491" s="17" t="s">
        <v>85</v>
      </c>
      <c r="BK1491" s="149">
        <f>ROUND(I1491*H1491,2)</f>
        <v>0</v>
      </c>
      <c r="BL1491" s="17" t="s">
        <v>369</v>
      </c>
      <c r="BM1491" s="148" t="s">
        <v>1787</v>
      </c>
    </row>
    <row r="1492" spans="2:65" s="1" customFormat="1" ht="21.75" customHeight="1">
      <c r="B1492" s="32"/>
      <c r="C1492" s="178" t="s">
        <v>1788</v>
      </c>
      <c r="D1492" s="178" t="s">
        <v>300</v>
      </c>
      <c r="E1492" s="179" t="s">
        <v>1789</v>
      </c>
      <c r="F1492" s="180" t="s">
        <v>1790</v>
      </c>
      <c r="G1492" s="181" t="s">
        <v>152</v>
      </c>
      <c r="H1492" s="182">
        <v>5.5</v>
      </c>
      <c r="I1492" s="183"/>
      <c r="J1492" s="182">
        <f>ROUND(I1492*H1492,2)</f>
        <v>0</v>
      </c>
      <c r="K1492" s="180" t="s">
        <v>1</v>
      </c>
      <c r="L1492" s="184"/>
      <c r="M1492" s="185" t="s">
        <v>1</v>
      </c>
      <c r="N1492" s="186" t="s">
        <v>42</v>
      </c>
      <c r="P1492" s="146">
        <f>O1492*H1492</f>
        <v>0</v>
      </c>
      <c r="Q1492" s="146">
        <v>0.016</v>
      </c>
      <c r="R1492" s="146">
        <f>Q1492*H1492</f>
        <v>0.088</v>
      </c>
      <c r="S1492" s="146">
        <v>0</v>
      </c>
      <c r="T1492" s="147">
        <f>S1492*H1492</f>
        <v>0</v>
      </c>
      <c r="AR1492" s="148" t="s">
        <v>459</v>
      </c>
      <c r="AT1492" s="148" t="s">
        <v>300</v>
      </c>
      <c r="AU1492" s="148" t="s">
        <v>87</v>
      </c>
      <c r="AY1492" s="17" t="s">
        <v>262</v>
      </c>
      <c r="BE1492" s="149">
        <f>IF(N1492="základní",J1492,0)</f>
        <v>0</v>
      </c>
      <c r="BF1492" s="149">
        <f>IF(N1492="snížená",J1492,0)</f>
        <v>0</v>
      </c>
      <c r="BG1492" s="149">
        <f>IF(N1492="zákl. přenesená",J1492,0)</f>
        <v>0</v>
      </c>
      <c r="BH1492" s="149">
        <f>IF(N1492="sníž. přenesená",J1492,0)</f>
        <v>0</v>
      </c>
      <c r="BI1492" s="149">
        <f>IF(N1492="nulová",J1492,0)</f>
        <v>0</v>
      </c>
      <c r="BJ1492" s="17" t="s">
        <v>85</v>
      </c>
      <c r="BK1492" s="149">
        <f>ROUND(I1492*H1492,2)</f>
        <v>0</v>
      </c>
      <c r="BL1492" s="17" t="s">
        <v>369</v>
      </c>
      <c r="BM1492" s="148" t="s">
        <v>1791</v>
      </c>
    </row>
    <row r="1493" spans="2:47" s="1" customFormat="1" ht="19.5">
      <c r="B1493" s="32"/>
      <c r="D1493" s="151" t="s">
        <v>708</v>
      </c>
      <c r="F1493" s="187" t="s">
        <v>1782</v>
      </c>
      <c r="I1493" s="188"/>
      <c r="L1493" s="32"/>
      <c r="M1493" s="189"/>
      <c r="T1493" s="56"/>
      <c r="AT1493" s="17" t="s">
        <v>708</v>
      </c>
      <c r="AU1493" s="17" t="s">
        <v>87</v>
      </c>
    </row>
    <row r="1494" spans="2:51" s="12" customFormat="1" ht="11.25">
      <c r="B1494" s="150"/>
      <c r="D1494" s="151" t="s">
        <v>270</v>
      </c>
      <c r="E1494" s="152" t="s">
        <v>1</v>
      </c>
      <c r="F1494" s="153" t="s">
        <v>1792</v>
      </c>
      <c r="H1494" s="154">
        <v>5</v>
      </c>
      <c r="I1494" s="155"/>
      <c r="L1494" s="150"/>
      <c r="M1494" s="156"/>
      <c r="T1494" s="157"/>
      <c r="AT1494" s="152" t="s">
        <v>270</v>
      </c>
      <c r="AU1494" s="152" t="s">
        <v>87</v>
      </c>
      <c r="AV1494" s="12" t="s">
        <v>87</v>
      </c>
      <c r="AW1494" s="12" t="s">
        <v>32</v>
      </c>
      <c r="AX1494" s="12" t="s">
        <v>77</v>
      </c>
      <c r="AY1494" s="152" t="s">
        <v>262</v>
      </c>
    </row>
    <row r="1495" spans="2:51" s="13" customFormat="1" ht="11.25">
      <c r="B1495" s="158"/>
      <c r="D1495" s="151" t="s">
        <v>270</v>
      </c>
      <c r="E1495" s="159" t="s">
        <v>1</v>
      </c>
      <c r="F1495" s="160" t="s">
        <v>273</v>
      </c>
      <c r="H1495" s="161">
        <v>5</v>
      </c>
      <c r="I1495" s="162"/>
      <c r="L1495" s="158"/>
      <c r="M1495" s="163"/>
      <c r="T1495" s="164"/>
      <c r="AT1495" s="159" t="s">
        <v>270</v>
      </c>
      <c r="AU1495" s="159" t="s">
        <v>87</v>
      </c>
      <c r="AV1495" s="13" t="s">
        <v>268</v>
      </c>
      <c r="AW1495" s="13" t="s">
        <v>32</v>
      </c>
      <c r="AX1495" s="13" t="s">
        <v>85</v>
      </c>
      <c r="AY1495" s="159" t="s">
        <v>262</v>
      </c>
    </row>
    <row r="1496" spans="2:51" s="12" customFormat="1" ht="11.25">
      <c r="B1496" s="150"/>
      <c r="D1496" s="151" t="s">
        <v>270</v>
      </c>
      <c r="F1496" s="153" t="s">
        <v>1793</v>
      </c>
      <c r="H1496" s="154">
        <v>5.5</v>
      </c>
      <c r="I1496" s="155"/>
      <c r="L1496" s="150"/>
      <c r="M1496" s="156"/>
      <c r="T1496" s="157"/>
      <c r="AT1496" s="152" t="s">
        <v>270</v>
      </c>
      <c r="AU1496" s="152" t="s">
        <v>87</v>
      </c>
      <c r="AV1496" s="12" t="s">
        <v>87</v>
      </c>
      <c r="AW1496" s="12" t="s">
        <v>4</v>
      </c>
      <c r="AX1496" s="12" t="s">
        <v>85</v>
      </c>
      <c r="AY1496" s="152" t="s">
        <v>262</v>
      </c>
    </row>
    <row r="1497" spans="2:65" s="1" customFormat="1" ht="21.75" customHeight="1">
      <c r="B1497" s="32"/>
      <c r="C1497" s="178" t="s">
        <v>1794</v>
      </c>
      <c r="D1497" s="178" t="s">
        <v>300</v>
      </c>
      <c r="E1497" s="179" t="s">
        <v>1795</v>
      </c>
      <c r="F1497" s="180" t="s">
        <v>1796</v>
      </c>
      <c r="G1497" s="181" t="s">
        <v>152</v>
      </c>
      <c r="H1497" s="182">
        <v>11.6</v>
      </c>
      <c r="I1497" s="183"/>
      <c r="J1497" s="182">
        <f>ROUND(I1497*H1497,2)</f>
        <v>0</v>
      </c>
      <c r="K1497" s="180" t="s">
        <v>1</v>
      </c>
      <c r="L1497" s="184"/>
      <c r="M1497" s="185" t="s">
        <v>1</v>
      </c>
      <c r="N1497" s="186" t="s">
        <v>42</v>
      </c>
      <c r="P1497" s="146">
        <f>O1497*H1497</f>
        <v>0</v>
      </c>
      <c r="Q1497" s="146">
        <v>0.014</v>
      </c>
      <c r="R1497" s="146">
        <f>Q1497*H1497</f>
        <v>0.1624</v>
      </c>
      <c r="S1497" s="146">
        <v>0</v>
      </c>
      <c r="T1497" s="147">
        <f>S1497*H1497</f>
        <v>0</v>
      </c>
      <c r="AR1497" s="148" t="s">
        <v>459</v>
      </c>
      <c r="AT1497" s="148" t="s">
        <v>300</v>
      </c>
      <c r="AU1497" s="148" t="s">
        <v>87</v>
      </c>
      <c r="AY1497" s="17" t="s">
        <v>262</v>
      </c>
      <c r="BE1497" s="149">
        <f>IF(N1497="základní",J1497,0)</f>
        <v>0</v>
      </c>
      <c r="BF1497" s="149">
        <f>IF(N1497="snížená",J1497,0)</f>
        <v>0</v>
      </c>
      <c r="BG1497" s="149">
        <f>IF(N1497="zákl. přenesená",J1497,0)</f>
        <v>0</v>
      </c>
      <c r="BH1497" s="149">
        <f>IF(N1497="sníž. přenesená",J1497,0)</f>
        <v>0</v>
      </c>
      <c r="BI1497" s="149">
        <f>IF(N1497="nulová",J1497,0)</f>
        <v>0</v>
      </c>
      <c r="BJ1497" s="17" t="s">
        <v>85</v>
      </c>
      <c r="BK1497" s="149">
        <f>ROUND(I1497*H1497,2)</f>
        <v>0</v>
      </c>
      <c r="BL1497" s="17" t="s">
        <v>369</v>
      </c>
      <c r="BM1497" s="148" t="s">
        <v>1797</v>
      </c>
    </row>
    <row r="1498" spans="2:47" s="1" customFormat="1" ht="19.5">
      <c r="B1498" s="32"/>
      <c r="D1498" s="151" t="s">
        <v>708</v>
      </c>
      <c r="F1498" s="187" t="s">
        <v>1782</v>
      </c>
      <c r="I1498" s="188"/>
      <c r="L1498" s="32"/>
      <c r="M1498" s="189"/>
      <c r="T1498" s="56"/>
      <c r="AT1498" s="17" t="s">
        <v>708</v>
      </c>
      <c r="AU1498" s="17" t="s">
        <v>87</v>
      </c>
    </row>
    <row r="1499" spans="2:51" s="12" customFormat="1" ht="11.25">
      <c r="B1499" s="150"/>
      <c r="D1499" s="151" t="s">
        <v>270</v>
      </c>
      <c r="E1499" s="152" t="s">
        <v>1</v>
      </c>
      <c r="F1499" s="153" t="s">
        <v>1798</v>
      </c>
      <c r="H1499" s="154">
        <v>11.6</v>
      </c>
      <c r="I1499" s="155"/>
      <c r="L1499" s="150"/>
      <c r="M1499" s="156"/>
      <c r="T1499" s="157"/>
      <c r="AT1499" s="152" t="s">
        <v>270</v>
      </c>
      <c r="AU1499" s="152" t="s">
        <v>87</v>
      </c>
      <c r="AV1499" s="12" t="s">
        <v>87</v>
      </c>
      <c r="AW1499" s="12" t="s">
        <v>32</v>
      </c>
      <c r="AX1499" s="12" t="s">
        <v>77</v>
      </c>
      <c r="AY1499" s="152" t="s">
        <v>262</v>
      </c>
    </row>
    <row r="1500" spans="2:51" s="13" customFormat="1" ht="11.25">
      <c r="B1500" s="158"/>
      <c r="D1500" s="151" t="s">
        <v>270</v>
      </c>
      <c r="E1500" s="159" t="s">
        <v>1</v>
      </c>
      <c r="F1500" s="160" t="s">
        <v>273</v>
      </c>
      <c r="H1500" s="161">
        <v>11.6</v>
      </c>
      <c r="I1500" s="162"/>
      <c r="L1500" s="158"/>
      <c r="M1500" s="163"/>
      <c r="T1500" s="164"/>
      <c r="AT1500" s="159" t="s">
        <v>270</v>
      </c>
      <c r="AU1500" s="159" t="s">
        <v>87</v>
      </c>
      <c r="AV1500" s="13" t="s">
        <v>268</v>
      </c>
      <c r="AW1500" s="13" t="s">
        <v>32</v>
      </c>
      <c r="AX1500" s="13" t="s">
        <v>85</v>
      </c>
      <c r="AY1500" s="159" t="s">
        <v>262</v>
      </c>
    </row>
    <row r="1501" spans="2:65" s="1" customFormat="1" ht="33" customHeight="1">
      <c r="B1501" s="32"/>
      <c r="C1501" s="138" t="s">
        <v>1799</v>
      </c>
      <c r="D1501" s="138" t="s">
        <v>264</v>
      </c>
      <c r="E1501" s="139" t="s">
        <v>1800</v>
      </c>
      <c r="F1501" s="140" t="s">
        <v>1801</v>
      </c>
      <c r="G1501" s="141" t="s">
        <v>416</v>
      </c>
      <c r="H1501" s="142">
        <v>35.35</v>
      </c>
      <c r="I1501" s="143"/>
      <c r="J1501" s="142">
        <f>ROUND(I1501*H1501,2)</f>
        <v>0</v>
      </c>
      <c r="K1501" s="140" t="s">
        <v>267</v>
      </c>
      <c r="L1501" s="32"/>
      <c r="M1501" s="144" t="s">
        <v>1</v>
      </c>
      <c r="N1501" s="145" t="s">
        <v>42</v>
      </c>
      <c r="P1501" s="146">
        <f>O1501*H1501</f>
        <v>0</v>
      </c>
      <c r="Q1501" s="146">
        <v>0</v>
      </c>
      <c r="R1501" s="146">
        <f>Q1501*H1501</f>
        <v>0</v>
      </c>
      <c r="S1501" s="146">
        <v>0</v>
      </c>
      <c r="T1501" s="147">
        <f>S1501*H1501</f>
        <v>0</v>
      </c>
      <c r="AR1501" s="148" t="s">
        <v>369</v>
      </c>
      <c r="AT1501" s="148" t="s">
        <v>264</v>
      </c>
      <c r="AU1501" s="148" t="s">
        <v>87</v>
      </c>
      <c r="AY1501" s="17" t="s">
        <v>262</v>
      </c>
      <c r="BE1501" s="149">
        <f>IF(N1501="základní",J1501,0)</f>
        <v>0</v>
      </c>
      <c r="BF1501" s="149">
        <f>IF(N1501="snížená",J1501,0)</f>
        <v>0</v>
      </c>
      <c r="BG1501" s="149">
        <f>IF(N1501="zákl. přenesená",J1501,0)</f>
        <v>0</v>
      </c>
      <c r="BH1501" s="149">
        <f>IF(N1501="sníž. přenesená",J1501,0)</f>
        <v>0</v>
      </c>
      <c r="BI1501" s="149">
        <f>IF(N1501="nulová",J1501,0)</f>
        <v>0</v>
      </c>
      <c r="BJ1501" s="17" t="s">
        <v>85</v>
      </c>
      <c r="BK1501" s="149">
        <f>ROUND(I1501*H1501,2)</f>
        <v>0</v>
      </c>
      <c r="BL1501" s="17" t="s">
        <v>369</v>
      </c>
      <c r="BM1501" s="148" t="s">
        <v>1802</v>
      </c>
    </row>
    <row r="1502" spans="2:65" s="1" customFormat="1" ht="16.5" customHeight="1">
      <c r="B1502" s="32"/>
      <c r="C1502" s="178" t="s">
        <v>1803</v>
      </c>
      <c r="D1502" s="178" t="s">
        <v>300</v>
      </c>
      <c r="E1502" s="179" t="s">
        <v>1804</v>
      </c>
      <c r="F1502" s="180" t="s">
        <v>1805</v>
      </c>
      <c r="G1502" s="181" t="s">
        <v>416</v>
      </c>
      <c r="H1502" s="182">
        <v>38.89</v>
      </c>
      <c r="I1502" s="183"/>
      <c r="J1502" s="182">
        <f>ROUND(I1502*H1502,2)</f>
        <v>0</v>
      </c>
      <c r="K1502" s="180" t="s">
        <v>1</v>
      </c>
      <c r="L1502" s="184"/>
      <c r="M1502" s="185" t="s">
        <v>1</v>
      </c>
      <c r="N1502" s="186" t="s">
        <v>42</v>
      </c>
      <c r="P1502" s="146">
        <f>O1502*H1502</f>
        <v>0</v>
      </c>
      <c r="Q1502" s="146">
        <v>0.0002</v>
      </c>
      <c r="R1502" s="146">
        <f>Q1502*H1502</f>
        <v>0.007778</v>
      </c>
      <c r="S1502" s="146">
        <v>0</v>
      </c>
      <c r="T1502" s="147">
        <f>S1502*H1502</f>
        <v>0</v>
      </c>
      <c r="AR1502" s="148" t="s">
        <v>459</v>
      </c>
      <c r="AT1502" s="148" t="s">
        <v>300</v>
      </c>
      <c r="AU1502" s="148" t="s">
        <v>87</v>
      </c>
      <c r="AY1502" s="17" t="s">
        <v>262</v>
      </c>
      <c r="BE1502" s="149">
        <f>IF(N1502="základní",J1502,0)</f>
        <v>0</v>
      </c>
      <c r="BF1502" s="149">
        <f>IF(N1502="snížená",J1502,0)</f>
        <v>0</v>
      </c>
      <c r="BG1502" s="149">
        <f>IF(N1502="zákl. přenesená",J1502,0)</f>
        <v>0</v>
      </c>
      <c r="BH1502" s="149">
        <f>IF(N1502="sníž. přenesená",J1502,0)</f>
        <v>0</v>
      </c>
      <c r="BI1502" s="149">
        <f>IF(N1502="nulová",J1502,0)</f>
        <v>0</v>
      </c>
      <c r="BJ1502" s="17" t="s">
        <v>85</v>
      </c>
      <c r="BK1502" s="149">
        <f>ROUND(I1502*H1502,2)</f>
        <v>0</v>
      </c>
      <c r="BL1502" s="17" t="s">
        <v>369</v>
      </c>
      <c r="BM1502" s="148" t="s">
        <v>1806</v>
      </c>
    </row>
    <row r="1503" spans="2:47" s="1" customFormat="1" ht="19.5">
      <c r="B1503" s="32"/>
      <c r="D1503" s="151" t="s">
        <v>708</v>
      </c>
      <c r="F1503" s="187" t="s">
        <v>1782</v>
      </c>
      <c r="I1503" s="188"/>
      <c r="L1503" s="32"/>
      <c r="M1503" s="189"/>
      <c r="T1503" s="56"/>
      <c r="AT1503" s="17" t="s">
        <v>708</v>
      </c>
      <c r="AU1503" s="17" t="s">
        <v>87</v>
      </c>
    </row>
    <row r="1504" spans="2:51" s="12" customFormat="1" ht="11.25">
      <c r="B1504" s="150"/>
      <c r="D1504" s="151" t="s">
        <v>270</v>
      </c>
      <c r="E1504" s="152" t="s">
        <v>1</v>
      </c>
      <c r="F1504" s="153" t="s">
        <v>1807</v>
      </c>
      <c r="H1504" s="154">
        <v>12.81</v>
      </c>
      <c r="I1504" s="155"/>
      <c r="L1504" s="150"/>
      <c r="M1504" s="156"/>
      <c r="T1504" s="157"/>
      <c r="AT1504" s="152" t="s">
        <v>270</v>
      </c>
      <c r="AU1504" s="152" t="s">
        <v>87</v>
      </c>
      <c r="AV1504" s="12" t="s">
        <v>87</v>
      </c>
      <c r="AW1504" s="12" t="s">
        <v>32</v>
      </c>
      <c r="AX1504" s="12" t="s">
        <v>77</v>
      </c>
      <c r="AY1504" s="152" t="s">
        <v>262</v>
      </c>
    </row>
    <row r="1505" spans="2:51" s="12" customFormat="1" ht="11.25">
      <c r="B1505" s="150"/>
      <c r="D1505" s="151" t="s">
        <v>270</v>
      </c>
      <c r="E1505" s="152" t="s">
        <v>1</v>
      </c>
      <c r="F1505" s="153" t="s">
        <v>1808</v>
      </c>
      <c r="H1505" s="154">
        <v>22.54</v>
      </c>
      <c r="I1505" s="155"/>
      <c r="L1505" s="150"/>
      <c r="M1505" s="156"/>
      <c r="T1505" s="157"/>
      <c r="AT1505" s="152" t="s">
        <v>270</v>
      </c>
      <c r="AU1505" s="152" t="s">
        <v>87</v>
      </c>
      <c r="AV1505" s="12" t="s">
        <v>87</v>
      </c>
      <c r="AW1505" s="12" t="s">
        <v>32</v>
      </c>
      <c r="AX1505" s="12" t="s">
        <v>77</v>
      </c>
      <c r="AY1505" s="152" t="s">
        <v>262</v>
      </c>
    </row>
    <row r="1506" spans="2:51" s="13" customFormat="1" ht="11.25">
      <c r="B1506" s="158"/>
      <c r="D1506" s="151" t="s">
        <v>270</v>
      </c>
      <c r="E1506" s="159" t="s">
        <v>1</v>
      </c>
      <c r="F1506" s="160" t="s">
        <v>273</v>
      </c>
      <c r="H1506" s="161">
        <v>35.35</v>
      </c>
      <c r="I1506" s="162"/>
      <c r="L1506" s="158"/>
      <c r="M1506" s="163"/>
      <c r="T1506" s="164"/>
      <c r="AT1506" s="159" t="s">
        <v>270</v>
      </c>
      <c r="AU1506" s="159" t="s">
        <v>87</v>
      </c>
      <c r="AV1506" s="13" t="s">
        <v>268</v>
      </c>
      <c r="AW1506" s="13" t="s">
        <v>32</v>
      </c>
      <c r="AX1506" s="13" t="s">
        <v>85</v>
      </c>
      <c r="AY1506" s="159" t="s">
        <v>262</v>
      </c>
    </row>
    <row r="1507" spans="2:51" s="12" customFormat="1" ht="11.25">
      <c r="B1507" s="150"/>
      <c r="D1507" s="151" t="s">
        <v>270</v>
      </c>
      <c r="F1507" s="153" t="s">
        <v>1809</v>
      </c>
      <c r="H1507" s="154">
        <v>38.89</v>
      </c>
      <c r="I1507" s="155"/>
      <c r="L1507" s="150"/>
      <c r="M1507" s="156"/>
      <c r="T1507" s="157"/>
      <c r="AT1507" s="152" t="s">
        <v>270</v>
      </c>
      <c r="AU1507" s="152" t="s">
        <v>87</v>
      </c>
      <c r="AV1507" s="12" t="s">
        <v>87</v>
      </c>
      <c r="AW1507" s="12" t="s">
        <v>4</v>
      </c>
      <c r="AX1507" s="12" t="s">
        <v>85</v>
      </c>
      <c r="AY1507" s="152" t="s">
        <v>262</v>
      </c>
    </row>
    <row r="1508" spans="2:65" s="1" customFormat="1" ht="37.9" customHeight="1">
      <c r="B1508" s="32"/>
      <c r="C1508" s="138" t="s">
        <v>1810</v>
      </c>
      <c r="D1508" s="138" t="s">
        <v>264</v>
      </c>
      <c r="E1508" s="139" t="s">
        <v>1811</v>
      </c>
      <c r="F1508" s="140" t="s">
        <v>1812</v>
      </c>
      <c r="G1508" s="141" t="s">
        <v>152</v>
      </c>
      <c r="H1508" s="142">
        <v>0.27</v>
      </c>
      <c r="I1508" s="143"/>
      <c r="J1508" s="142">
        <f>ROUND(I1508*H1508,2)</f>
        <v>0</v>
      </c>
      <c r="K1508" s="140" t="s">
        <v>267</v>
      </c>
      <c r="L1508" s="32"/>
      <c r="M1508" s="144" t="s">
        <v>1</v>
      </c>
      <c r="N1508" s="145" t="s">
        <v>42</v>
      </c>
      <c r="P1508" s="146">
        <f>O1508*H1508</f>
        <v>0</v>
      </c>
      <c r="Q1508" s="146">
        <v>0.00013</v>
      </c>
      <c r="R1508" s="146">
        <f>Q1508*H1508</f>
        <v>3.51E-05</v>
      </c>
      <c r="S1508" s="146">
        <v>0</v>
      </c>
      <c r="T1508" s="147">
        <f>S1508*H1508</f>
        <v>0</v>
      </c>
      <c r="AR1508" s="148" t="s">
        <v>369</v>
      </c>
      <c r="AT1508" s="148" t="s">
        <v>264</v>
      </c>
      <c r="AU1508" s="148" t="s">
        <v>87</v>
      </c>
      <c r="AY1508" s="17" t="s">
        <v>262</v>
      </c>
      <c r="BE1508" s="149">
        <f>IF(N1508="základní",J1508,0)</f>
        <v>0</v>
      </c>
      <c r="BF1508" s="149">
        <f>IF(N1508="snížená",J1508,0)</f>
        <v>0</v>
      </c>
      <c r="BG1508" s="149">
        <f>IF(N1508="zákl. přenesená",J1508,0)</f>
        <v>0</v>
      </c>
      <c r="BH1508" s="149">
        <f>IF(N1508="sníž. přenesená",J1508,0)</f>
        <v>0</v>
      </c>
      <c r="BI1508" s="149">
        <f>IF(N1508="nulová",J1508,0)</f>
        <v>0</v>
      </c>
      <c r="BJ1508" s="17" t="s">
        <v>85</v>
      </c>
      <c r="BK1508" s="149">
        <f>ROUND(I1508*H1508,2)</f>
        <v>0</v>
      </c>
      <c r="BL1508" s="17" t="s">
        <v>369</v>
      </c>
      <c r="BM1508" s="148" t="s">
        <v>1813</v>
      </c>
    </row>
    <row r="1509" spans="2:51" s="12" customFormat="1" ht="11.25">
      <c r="B1509" s="150"/>
      <c r="D1509" s="151" t="s">
        <v>270</v>
      </c>
      <c r="E1509" s="152" t="s">
        <v>1</v>
      </c>
      <c r="F1509" s="153" t="s">
        <v>1814</v>
      </c>
      <c r="H1509" s="154">
        <v>0.09</v>
      </c>
      <c r="I1509" s="155"/>
      <c r="L1509" s="150"/>
      <c r="M1509" s="156"/>
      <c r="T1509" s="157"/>
      <c r="AT1509" s="152" t="s">
        <v>270</v>
      </c>
      <c r="AU1509" s="152" t="s">
        <v>87</v>
      </c>
      <c r="AV1509" s="12" t="s">
        <v>87</v>
      </c>
      <c r="AW1509" s="12" t="s">
        <v>32</v>
      </c>
      <c r="AX1509" s="12" t="s">
        <v>77</v>
      </c>
      <c r="AY1509" s="152" t="s">
        <v>262</v>
      </c>
    </row>
    <row r="1510" spans="2:51" s="12" customFormat="1" ht="11.25">
      <c r="B1510" s="150"/>
      <c r="D1510" s="151" t="s">
        <v>270</v>
      </c>
      <c r="E1510" s="152" t="s">
        <v>1</v>
      </c>
      <c r="F1510" s="153" t="s">
        <v>1815</v>
      </c>
      <c r="H1510" s="154">
        <v>0.09</v>
      </c>
      <c r="I1510" s="155"/>
      <c r="L1510" s="150"/>
      <c r="M1510" s="156"/>
      <c r="T1510" s="157"/>
      <c r="AT1510" s="152" t="s">
        <v>270</v>
      </c>
      <c r="AU1510" s="152" t="s">
        <v>87</v>
      </c>
      <c r="AV1510" s="12" t="s">
        <v>87</v>
      </c>
      <c r="AW1510" s="12" t="s">
        <v>32</v>
      </c>
      <c r="AX1510" s="12" t="s">
        <v>77</v>
      </c>
      <c r="AY1510" s="152" t="s">
        <v>262</v>
      </c>
    </row>
    <row r="1511" spans="2:51" s="12" customFormat="1" ht="11.25">
      <c r="B1511" s="150"/>
      <c r="D1511" s="151" t="s">
        <v>270</v>
      </c>
      <c r="E1511" s="152" t="s">
        <v>1</v>
      </c>
      <c r="F1511" s="153" t="s">
        <v>1816</v>
      </c>
      <c r="H1511" s="154">
        <v>0.09</v>
      </c>
      <c r="I1511" s="155"/>
      <c r="L1511" s="150"/>
      <c r="M1511" s="156"/>
      <c r="T1511" s="157"/>
      <c r="AT1511" s="152" t="s">
        <v>270</v>
      </c>
      <c r="AU1511" s="152" t="s">
        <v>87</v>
      </c>
      <c r="AV1511" s="12" t="s">
        <v>87</v>
      </c>
      <c r="AW1511" s="12" t="s">
        <v>32</v>
      </c>
      <c r="AX1511" s="12" t="s">
        <v>77</v>
      </c>
      <c r="AY1511" s="152" t="s">
        <v>262</v>
      </c>
    </row>
    <row r="1512" spans="2:51" s="13" customFormat="1" ht="11.25">
      <c r="B1512" s="158"/>
      <c r="D1512" s="151" t="s">
        <v>270</v>
      </c>
      <c r="E1512" s="159" t="s">
        <v>1</v>
      </c>
      <c r="F1512" s="160" t="s">
        <v>273</v>
      </c>
      <c r="H1512" s="161">
        <v>0.27</v>
      </c>
      <c r="I1512" s="162"/>
      <c r="L1512" s="158"/>
      <c r="M1512" s="163"/>
      <c r="T1512" s="164"/>
      <c r="AT1512" s="159" t="s">
        <v>270</v>
      </c>
      <c r="AU1512" s="159" t="s">
        <v>87</v>
      </c>
      <c r="AV1512" s="13" t="s">
        <v>268</v>
      </c>
      <c r="AW1512" s="13" t="s">
        <v>32</v>
      </c>
      <c r="AX1512" s="13" t="s">
        <v>85</v>
      </c>
      <c r="AY1512" s="159" t="s">
        <v>262</v>
      </c>
    </row>
    <row r="1513" spans="2:65" s="1" customFormat="1" ht="24.2" customHeight="1">
      <c r="B1513" s="32"/>
      <c r="C1513" s="178" t="s">
        <v>1817</v>
      </c>
      <c r="D1513" s="178" t="s">
        <v>300</v>
      </c>
      <c r="E1513" s="179" t="s">
        <v>1818</v>
      </c>
      <c r="F1513" s="180" t="s">
        <v>1819</v>
      </c>
      <c r="G1513" s="181" t="s">
        <v>684</v>
      </c>
      <c r="H1513" s="182">
        <v>6</v>
      </c>
      <c r="I1513" s="183"/>
      <c r="J1513" s="182">
        <f>ROUND(I1513*H1513,2)</f>
        <v>0</v>
      </c>
      <c r="K1513" s="180" t="s">
        <v>1</v>
      </c>
      <c r="L1513" s="184"/>
      <c r="M1513" s="185" t="s">
        <v>1</v>
      </c>
      <c r="N1513" s="186" t="s">
        <v>42</v>
      </c>
      <c r="P1513" s="146">
        <f>O1513*H1513</f>
        <v>0</v>
      </c>
      <c r="Q1513" s="146">
        <v>0.00109</v>
      </c>
      <c r="R1513" s="146">
        <f>Q1513*H1513</f>
        <v>0.006540000000000001</v>
      </c>
      <c r="S1513" s="146">
        <v>0</v>
      </c>
      <c r="T1513" s="147">
        <f>S1513*H1513</f>
        <v>0</v>
      </c>
      <c r="AR1513" s="148" t="s">
        <v>459</v>
      </c>
      <c r="AT1513" s="148" t="s">
        <v>300</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369</v>
      </c>
      <c r="BM1513" s="148" t="s">
        <v>1820</v>
      </c>
    </row>
    <row r="1514" spans="2:47" s="1" customFormat="1" ht="19.5">
      <c r="B1514" s="32"/>
      <c r="D1514" s="151" t="s">
        <v>708</v>
      </c>
      <c r="F1514" s="187" t="s">
        <v>1782</v>
      </c>
      <c r="I1514" s="188"/>
      <c r="L1514" s="32"/>
      <c r="M1514" s="189"/>
      <c r="T1514" s="56"/>
      <c r="AT1514" s="17" t="s">
        <v>708</v>
      </c>
      <c r="AU1514" s="17" t="s">
        <v>87</v>
      </c>
    </row>
    <row r="1515" spans="2:51" s="12" customFormat="1" ht="11.25">
      <c r="B1515" s="150"/>
      <c r="D1515" s="151" t="s">
        <v>270</v>
      </c>
      <c r="E1515" s="152" t="s">
        <v>1</v>
      </c>
      <c r="F1515" s="153" t="s">
        <v>1821</v>
      </c>
      <c r="H1515" s="154">
        <v>6</v>
      </c>
      <c r="I1515" s="155"/>
      <c r="L1515" s="150"/>
      <c r="M1515" s="156"/>
      <c r="T1515" s="157"/>
      <c r="AT1515" s="152" t="s">
        <v>270</v>
      </c>
      <c r="AU1515" s="152" t="s">
        <v>87</v>
      </c>
      <c r="AV1515" s="12" t="s">
        <v>87</v>
      </c>
      <c r="AW1515" s="12" t="s">
        <v>32</v>
      </c>
      <c r="AX1515" s="12" t="s">
        <v>77</v>
      </c>
      <c r="AY1515" s="152" t="s">
        <v>262</v>
      </c>
    </row>
    <row r="1516" spans="2:51" s="13" customFormat="1" ht="11.25">
      <c r="B1516" s="158"/>
      <c r="D1516" s="151" t="s">
        <v>270</v>
      </c>
      <c r="E1516" s="159" t="s">
        <v>1</v>
      </c>
      <c r="F1516" s="160" t="s">
        <v>273</v>
      </c>
      <c r="H1516" s="161">
        <v>6</v>
      </c>
      <c r="I1516" s="162"/>
      <c r="L1516" s="158"/>
      <c r="M1516" s="163"/>
      <c r="T1516" s="164"/>
      <c r="AT1516" s="159" t="s">
        <v>270</v>
      </c>
      <c r="AU1516" s="159" t="s">
        <v>87</v>
      </c>
      <c r="AV1516" s="13" t="s">
        <v>268</v>
      </c>
      <c r="AW1516" s="13" t="s">
        <v>32</v>
      </c>
      <c r="AX1516" s="13" t="s">
        <v>85</v>
      </c>
      <c r="AY1516" s="159" t="s">
        <v>262</v>
      </c>
    </row>
    <row r="1517" spans="2:65" s="1" customFormat="1" ht="24.2" customHeight="1">
      <c r="B1517" s="32"/>
      <c r="C1517" s="178" t="s">
        <v>1822</v>
      </c>
      <c r="D1517" s="178" t="s">
        <v>300</v>
      </c>
      <c r="E1517" s="179" t="s">
        <v>1823</v>
      </c>
      <c r="F1517" s="180" t="s">
        <v>1824</v>
      </c>
      <c r="G1517" s="181" t="s">
        <v>684</v>
      </c>
      <c r="H1517" s="182">
        <v>3</v>
      </c>
      <c r="I1517" s="183"/>
      <c r="J1517" s="182">
        <f>ROUND(I1517*H1517,2)</f>
        <v>0</v>
      </c>
      <c r="K1517" s="180" t="s">
        <v>1</v>
      </c>
      <c r="L1517" s="184"/>
      <c r="M1517" s="185" t="s">
        <v>1</v>
      </c>
      <c r="N1517" s="186" t="s">
        <v>42</v>
      </c>
      <c r="P1517" s="146">
        <f>O1517*H1517</f>
        <v>0</v>
      </c>
      <c r="Q1517" s="146">
        <v>0.00109</v>
      </c>
      <c r="R1517" s="146">
        <f>Q1517*H1517</f>
        <v>0.0032700000000000003</v>
      </c>
      <c r="S1517" s="146">
        <v>0</v>
      </c>
      <c r="T1517" s="147">
        <f>S1517*H1517</f>
        <v>0</v>
      </c>
      <c r="AR1517" s="148" t="s">
        <v>459</v>
      </c>
      <c r="AT1517" s="148" t="s">
        <v>300</v>
      </c>
      <c r="AU1517" s="148" t="s">
        <v>87</v>
      </c>
      <c r="AY1517" s="17" t="s">
        <v>262</v>
      </c>
      <c r="BE1517" s="149">
        <f>IF(N1517="základní",J1517,0)</f>
        <v>0</v>
      </c>
      <c r="BF1517" s="149">
        <f>IF(N1517="snížená",J1517,0)</f>
        <v>0</v>
      </c>
      <c r="BG1517" s="149">
        <f>IF(N1517="zákl. přenesená",J1517,0)</f>
        <v>0</v>
      </c>
      <c r="BH1517" s="149">
        <f>IF(N1517="sníž. přenesená",J1517,0)</f>
        <v>0</v>
      </c>
      <c r="BI1517" s="149">
        <f>IF(N1517="nulová",J1517,0)</f>
        <v>0</v>
      </c>
      <c r="BJ1517" s="17" t="s">
        <v>85</v>
      </c>
      <c r="BK1517" s="149">
        <f>ROUND(I1517*H1517,2)</f>
        <v>0</v>
      </c>
      <c r="BL1517" s="17" t="s">
        <v>369</v>
      </c>
      <c r="BM1517" s="148" t="s">
        <v>1825</v>
      </c>
    </row>
    <row r="1518" spans="2:47" s="1" customFormat="1" ht="19.5">
      <c r="B1518" s="32"/>
      <c r="D1518" s="151" t="s">
        <v>708</v>
      </c>
      <c r="F1518" s="187" t="s">
        <v>1782</v>
      </c>
      <c r="I1518" s="188"/>
      <c r="L1518" s="32"/>
      <c r="M1518" s="189"/>
      <c r="T1518" s="56"/>
      <c r="AT1518" s="17" t="s">
        <v>708</v>
      </c>
      <c r="AU1518" s="17" t="s">
        <v>87</v>
      </c>
    </row>
    <row r="1519" spans="2:51" s="12" customFormat="1" ht="11.25">
      <c r="B1519" s="150"/>
      <c r="D1519" s="151" t="s">
        <v>270</v>
      </c>
      <c r="E1519" s="152" t="s">
        <v>1</v>
      </c>
      <c r="F1519" s="153" t="s">
        <v>1826</v>
      </c>
      <c r="H1519" s="154">
        <v>3</v>
      </c>
      <c r="I1519" s="155"/>
      <c r="L1519" s="150"/>
      <c r="M1519" s="156"/>
      <c r="T1519" s="157"/>
      <c r="AT1519" s="152" t="s">
        <v>270</v>
      </c>
      <c r="AU1519" s="152" t="s">
        <v>87</v>
      </c>
      <c r="AV1519" s="12" t="s">
        <v>87</v>
      </c>
      <c r="AW1519" s="12" t="s">
        <v>32</v>
      </c>
      <c r="AX1519" s="12" t="s">
        <v>77</v>
      </c>
      <c r="AY1519" s="152" t="s">
        <v>262</v>
      </c>
    </row>
    <row r="1520" spans="2:51" s="13" customFormat="1" ht="11.25">
      <c r="B1520" s="158"/>
      <c r="D1520" s="151" t="s">
        <v>270</v>
      </c>
      <c r="E1520" s="159" t="s">
        <v>1</v>
      </c>
      <c r="F1520" s="160" t="s">
        <v>273</v>
      </c>
      <c r="H1520" s="161">
        <v>3</v>
      </c>
      <c r="I1520" s="162"/>
      <c r="L1520" s="158"/>
      <c r="M1520" s="163"/>
      <c r="T1520" s="164"/>
      <c r="AT1520" s="159" t="s">
        <v>270</v>
      </c>
      <c r="AU1520" s="159" t="s">
        <v>87</v>
      </c>
      <c r="AV1520" s="13" t="s">
        <v>268</v>
      </c>
      <c r="AW1520" s="13" t="s">
        <v>32</v>
      </c>
      <c r="AX1520" s="13" t="s">
        <v>85</v>
      </c>
      <c r="AY1520" s="159" t="s">
        <v>262</v>
      </c>
    </row>
    <row r="1521" spans="2:65" s="1" customFormat="1" ht="16.5" customHeight="1">
      <c r="B1521" s="32"/>
      <c r="C1521" s="178" t="s">
        <v>1827</v>
      </c>
      <c r="D1521" s="178" t="s">
        <v>300</v>
      </c>
      <c r="E1521" s="179" t="s">
        <v>1828</v>
      </c>
      <c r="F1521" s="180" t="s">
        <v>1829</v>
      </c>
      <c r="G1521" s="181" t="s">
        <v>684</v>
      </c>
      <c r="H1521" s="182">
        <v>1</v>
      </c>
      <c r="I1521" s="183"/>
      <c r="J1521" s="182">
        <f>ROUND(I1521*H1521,2)</f>
        <v>0</v>
      </c>
      <c r="K1521" s="180" t="s">
        <v>1</v>
      </c>
      <c r="L1521" s="184"/>
      <c r="M1521" s="185" t="s">
        <v>1</v>
      </c>
      <c r="N1521" s="186" t="s">
        <v>42</v>
      </c>
      <c r="P1521" s="146">
        <f>O1521*H1521</f>
        <v>0</v>
      </c>
      <c r="Q1521" s="146">
        <v>0.00109</v>
      </c>
      <c r="R1521" s="146">
        <f>Q1521*H1521</f>
        <v>0.00109</v>
      </c>
      <c r="S1521" s="146">
        <v>0</v>
      </c>
      <c r="T1521" s="147">
        <f>S1521*H1521</f>
        <v>0</v>
      </c>
      <c r="AR1521" s="148" t="s">
        <v>459</v>
      </c>
      <c r="AT1521" s="148" t="s">
        <v>300</v>
      </c>
      <c r="AU1521" s="148" t="s">
        <v>87</v>
      </c>
      <c r="AY1521" s="17" t="s">
        <v>262</v>
      </c>
      <c r="BE1521" s="149">
        <f>IF(N1521="základní",J1521,0)</f>
        <v>0</v>
      </c>
      <c r="BF1521" s="149">
        <f>IF(N1521="snížená",J1521,0)</f>
        <v>0</v>
      </c>
      <c r="BG1521" s="149">
        <f>IF(N1521="zákl. přenesená",J1521,0)</f>
        <v>0</v>
      </c>
      <c r="BH1521" s="149">
        <f>IF(N1521="sníž. přenesená",J1521,0)</f>
        <v>0</v>
      </c>
      <c r="BI1521" s="149">
        <f>IF(N1521="nulová",J1521,0)</f>
        <v>0</v>
      </c>
      <c r="BJ1521" s="17" t="s">
        <v>85</v>
      </c>
      <c r="BK1521" s="149">
        <f>ROUND(I1521*H1521,2)</f>
        <v>0</v>
      </c>
      <c r="BL1521" s="17" t="s">
        <v>369</v>
      </c>
      <c r="BM1521" s="148" t="s">
        <v>1830</v>
      </c>
    </row>
    <row r="1522" spans="2:47" s="1" customFormat="1" ht="19.5">
      <c r="B1522" s="32"/>
      <c r="D1522" s="151" t="s">
        <v>708</v>
      </c>
      <c r="F1522" s="187" t="s">
        <v>1782</v>
      </c>
      <c r="I1522" s="188"/>
      <c r="L1522" s="32"/>
      <c r="M1522" s="189"/>
      <c r="T1522" s="56"/>
      <c r="AT1522" s="17" t="s">
        <v>708</v>
      </c>
      <c r="AU1522" s="17" t="s">
        <v>87</v>
      </c>
    </row>
    <row r="1523" spans="2:51" s="12" customFormat="1" ht="11.25">
      <c r="B1523" s="150"/>
      <c r="D1523" s="151" t="s">
        <v>270</v>
      </c>
      <c r="E1523" s="152" t="s">
        <v>1</v>
      </c>
      <c r="F1523" s="153" t="s">
        <v>1831</v>
      </c>
      <c r="H1523" s="154">
        <v>1</v>
      </c>
      <c r="I1523" s="155"/>
      <c r="L1523" s="150"/>
      <c r="M1523" s="156"/>
      <c r="T1523" s="157"/>
      <c r="AT1523" s="152" t="s">
        <v>270</v>
      </c>
      <c r="AU1523" s="152" t="s">
        <v>87</v>
      </c>
      <c r="AV1523" s="12" t="s">
        <v>87</v>
      </c>
      <c r="AW1523" s="12" t="s">
        <v>32</v>
      </c>
      <c r="AX1523" s="12" t="s">
        <v>77</v>
      </c>
      <c r="AY1523" s="152" t="s">
        <v>262</v>
      </c>
    </row>
    <row r="1524" spans="2:51" s="13" customFormat="1" ht="11.25">
      <c r="B1524" s="158"/>
      <c r="D1524" s="151" t="s">
        <v>270</v>
      </c>
      <c r="E1524" s="159" t="s">
        <v>1</v>
      </c>
      <c r="F1524" s="160" t="s">
        <v>273</v>
      </c>
      <c r="H1524" s="161">
        <v>1</v>
      </c>
      <c r="I1524" s="162"/>
      <c r="L1524" s="158"/>
      <c r="M1524" s="163"/>
      <c r="T1524" s="164"/>
      <c r="AT1524" s="159" t="s">
        <v>270</v>
      </c>
      <c r="AU1524" s="159" t="s">
        <v>87</v>
      </c>
      <c r="AV1524" s="13" t="s">
        <v>268</v>
      </c>
      <c r="AW1524" s="13" t="s">
        <v>32</v>
      </c>
      <c r="AX1524" s="13" t="s">
        <v>85</v>
      </c>
      <c r="AY1524" s="159" t="s">
        <v>262</v>
      </c>
    </row>
    <row r="1525" spans="2:65" s="1" customFormat="1" ht="24.2" customHeight="1">
      <c r="B1525" s="32"/>
      <c r="C1525" s="138" t="s">
        <v>1832</v>
      </c>
      <c r="D1525" s="138" t="s">
        <v>264</v>
      </c>
      <c r="E1525" s="139" t="s">
        <v>1833</v>
      </c>
      <c r="F1525" s="140" t="s">
        <v>1834</v>
      </c>
      <c r="G1525" s="141" t="s">
        <v>416</v>
      </c>
      <c r="H1525" s="142">
        <v>3.36</v>
      </c>
      <c r="I1525" s="143"/>
      <c r="J1525" s="142">
        <f>ROUND(I1525*H1525,2)</f>
        <v>0</v>
      </c>
      <c r="K1525" s="140" t="s">
        <v>267</v>
      </c>
      <c r="L1525" s="32"/>
      <c r="M1525" s="144" t="s">
        <v>1</v>
      </c>
      <c r="N1525" s="145" t="s">
        <v>42</v>
      </c>
      <c r="P1525" s="146">
        <f>O1525*H1525</f>
        <v>0</v>
      </c>
      <c r="Q1525" s="146">
        <v>0</v>
      </c>
      <c r="R1525" s="146">
        <f>Q1525*H1525</f>
        <v>0</v>
      </c>
      <c r="S1525" s="146">
        <v>0</v>
      </c>
      <c r="T1525" s="147">
        <f>S1525*H1525</f>
        <v>0</v>
      </c>
      <c r="AR1525" s="148" t="s">
        <v>369</v>
      </c>
      <c r="AT1525" s="148" t="s">
        <v>264</v>
      </c>
      <c r="AU1525" s="148" t="s">
        <v>87</v>
      </c>
      <c r="AY1525" s="17" t="s">
        <v>262</v>
      </c>
      <c r="BE1525" s="149">
        <f>IF(N1525="základní",J1525,0)</f>
        <v>0</v>
      </c>
      <c r="BF1525" s="149">
        <f>IF(N1525="snížená",J1525,0)</f>
        <v>0</v>
      </c>
      <c r="BG1525" s="149">
        <f>IF(N1525="zákl. přenesená",J1525,0)</f>
        <v>0</v>
      </c>
      <c r="BH1525" s="149">
        <f>IF(N1525="sníž. přenesená",J1525,0)</f>
        <v>0</v>
      </c>
      <c r="BI1525" s="149">
        <f>IF(N1525="nulová",J1525,0)</f>
        <v>0</v>
      </c>
      <c r="BJ1525" s="17" t="s">
        <v>85</v>
      </c>
      <c r="BK1525" s="149">
        <f>ROUND(I1525*H1525,2)</f>
        <v>0</v>
      </c>
      <c r="BL1525" s="17" t="s">
        <v>369</v>
      </c>
      <c r="BM1525" s="148" t="s">
        <v>1835</v>
      </c>
    </row>
    <row r="1526" spans="2:65" s="1" customFormat="1" ht="21.75" customHeight="1">
      <c r="B1526" s="32"/>
      <c r="C1526" s="178" t="s">
        <v>1836</v>
      </c>
      <c r="D1526" s="178" t="s">
        <v>300</v>
      </c>
      <c r="E1526" s="179" t="s">
        <v>1837</v>
      </c>
      <c r="F1526" s="180" t="s">
        <v>1838</v>
      </c>
      <c r="G1526" s="181" t="s">
        <v>416</v>
      </c>
      <c r="H1526" s="182">
        <v>3.36</v>
      </c>
      <c r="I1526" s="183"/>
      <c r="J1526" s="182">
        <f>ROUND(I1526*H1526,2)</f>
        <v>0</v>
      </c>
      <c r="K1526" s="180" t="s">
        <v>267</v>
      </c>
      <c r="L1526" s="184"/>
      <c r="M1526" s="185" t="s">
        <v>1</v>
      </c>
      <c r="N1526" s="186" t="s">
        <v>42</v>
      </c>
      <c r="P1526" s="146">
        <f>O1526*H1526</f>
        <v>0</v>
      </c>
      <c r="Q1526" s="146">
        <v>0.0035</v>
      </c>
      <c r="R1526" s="146">
        <f>Q1526*H1526</f>
        <v>0.01176</v>
      </c>
      <c r="S1526" s="146">
        <v>0</v>
      </c>
      <c r="T1526" s="147">
        <f>S1526*H1526</f>
        <v>0</v>
      </c>
      <c r="AR1526" s="148" t="s">
        <v>459</v>
      </c>
      <c r="AT1526" s="148" t="s">
        <v>300</v>
      </c>
      <c r="AU1526" s="148" t="s">
        <v>87</v>
      </c>
      <c r="AY1526" s="17" t="s">
        <v>262</v>
      </c>
      <c r="BE1526" s="149">
        <f>IF(N1526="základní",J1526,0)</f>
        <v>0</v>
      </c>
      <c r="BF1526" s="149">
        <f>IF(N1526="snížená",J1526,0)</f>
        <v>0</v>
      </c>
      <c r="BG1526" s="149">
        <f>IF(N1526="zákl. přenesená",J1526,0)</f>
        <v>0</v>
      </c>
      <c r="BH1526" s="149">
        <f>IF(N1526="sníž. přenesená",J1526,0)</f>
        <v>0</v>
      </c>
      <c r="BI1526" s="149">
        <f>IF(N1526="nulová",J1526,0)</f>
        <v>0</v>
      </c>
      <c r="BJ1526" s="17" t="s">
        <v>85</v>
      </c>
      <c r="BK1526" s="149">
        <f>ROUND(I1526*H1526,2)</f>
        <v>0</v>
      </c>
      <c r="BL1526" s="17" t="s">
        <v>369</v>
      </c>
      <c r="BM1526" s="148" t="s">
        <v>1839</v>
      </c>
    </row>
    <row r="1527" spans="2:47" s="1" customFormat="1" ht="19.5">
      <c r="B1527" s="32"/>
      <c r="D1527" s="151" t="s">
        <v>708</v>
      </c>
      <c r="F1527" s="187" t="s">
        <v>1782</v>
      </c>
      <c r="I1527" s="188"/>
      <c r="L1527" s="32"/>
      <c r="M1527" s="189"/>
      <c r="T1527" s="56"/>
      <c r="AT1527" s="17" t="s">
        <v>708</v>
      </c>
      <c r="AU1527" s="17" t="s">
        <v>87</v>
      </c>
    </row>
    <row r="1528" spans="2:51" s="12" customFormat="1" ht="11.25">
      <c r="B1528" s="150"/>
      <c r="D1528" s="151" t="s">
        <v>270</v>
      </c>
      <c r="E1528" s="152" t="s">
        <v>1</v>
      </c>
      <c r="F1528" s="153" t="s">
        <v>1840</v>
      </c>
      <c r="H1528" s="154">
        <v>3.36</v>
      </c>
      <c r="I1528" s="155"/>
      <c r="L1528" s="150"/>
      <c r="M1528" s="156"/>
      <c r="T1528" s="157"/>
      <c r="AT1528" s="152" t="s">
        <v>270</v>
      </c>
      <c r="AU1528" s="152" t="s">
        <v>87</v>
      </c>
      <c r="AV1528" s="12" t="s">
        <v>87</v>
      </c>
      <c r="AW1528" s="12" t="s">
        <v>32</v>
      </c>
      <c r="AX1528" s="12" t="s">
        <v>77</v>
      </c>
      <c r="AY1528" s="152" t="s">
        <v>262</v>
      </c>
    </row>
    <row r="1529" spans="2:51" s="13" customFormat="1" ht="11.25">
      <c r="B1529" s="158"/>
      <c r="D1529" s="151" t="s">
        <v>270</v>
      </c>
      <c r="E1529" s="159" t="s">
        <v>1</v>
      </c>
      <c r="F1529" s="160" t="s">
        <v>273</v>
      </c>
      <c r="H1529" s="161">
        <v>3.36</v>
      </c>
      <c r="I1529" s="162"/>
      <c r="L1529" s="158"/>
      <c r="M1529" s="163"/>
      <c r="T1529" s="164"/>
      <c r="AT1529" s="159" t="s">
        <v>270</v>
      </c>
      <c r="AU1529" s="159" t="s">
        <v>87</v>
      </c>
      <c r="AV1529" s="13" t="s">
        <v>268</v>
      </c>
      <c r="AW1529" s="13" t="s">
        <v>32</v>
      </c>
      <c r="AX1529" s="13" t="s">
        <v>85</v>
      </c>
      <c r="AY1529" s="159" t="s">
        <v>262</v>
      </c>
    </row>
    <row r="1530" spans="2:65" s="1" customFormat="1" ht="49.15" customHeight="1">
      <c r="B1530" s="32"/>
      <c r="C1530" s="138" t="s">
        <v>1841</v>
      </c>
      <c r="D1530" s="138" t="s">
        <v>264</v>
      </c>
      <c r="E1530" s="139" t="s">
        <v>1842</v>
      </c>
      <c r="F1530" s="140" t="s">
        <v>1843</v>
      </c>
      <c r="G1530" s="141" t="s">
        <v>684</v>
      </c>
      <c r="H1530" s="142">
        <v>12</v>
      </c>
      <c r="I1530" s="143"/>
      <c r="J1530" s="142">
        <f>ROUND(I1530*H1530,2)</f>
        <v>0</v>
      </c>
      <c r="K1530" s="140" t="s">
        <v>1</v>
      </c>
      <c r="L1530" s="32"/>
      <c r="M1530" s="144" t="s">
        <v>1</v>
      </c>
      <c r="N1530" s="145" t="s">
        <v>42</v>
      </c>
      <c r="P1530" s="146">
        <f>O1530*H1530</f>
        <v>0</v>
      </c>
      <c r="Q1530" s="146">
        <v>0</v>
      </c>
      <c r="R1530" s="146">
        <f>Q1530*H1530</f>
        <v>0</v>
      </c>
      <c r="S1530" s="146">
        <v>0</v>
      </c>
      <c r="T1530" s="147">
        <f>S1530*H1530</f>
        <v>0</v>
      </c>
      <c r="AR1530" s="148" t="s">
        <v>369</v>
      </c>
      <c r="AT1530" s="148" t="s">
        <v>264</v>
      </c>
      <c r="AU1530" s="148" t="s">
        <v>87</v>
      </c>
      <c r="AY1530" s="17" t="s">
        <v>262</v>
      </c>
      <c r="BE1530" s="149">
        <f>IF(N1530="základní",J1530,0)</f>
        <v>0</v>
      </c>
      <c r="BF1530" s="149">
        <f>IF(N1530="snížená",J1530,0)</f>
        <v>0</v>
      </c>
      <c r="BG1530" s="149">
        <f>IF(N1530="zákl. přenesená",J1530,0)</f>
        <v>0</v>
      </c>
      <c r="BH1530" s="149">
        <f>IF(N1530="sníž. přenesená",J1530,0)</f>
        <v>0</v>
      </c>
      <c r="BI1530" s="149">
        <f>IF(N1530="nulová",J1530,0)</f>
        <v>0</v>
      </c>
      <c r="BJ1530" s="17" t="s">
        <v>85</v>
      </c>
      <c r="BK1530" s="149">
        <f>ROUND(I1530*H1530,2)</f>
        <v>0</v>
      </c>
      <c r="BL1530" s="17" t="s">
        <v>369</v>
      </c>
      <c r="BM1530" s="148" t="s">
        <v>1844</v>
      </c>
    </row>
    <row r="1531" spans="2:65" s="1" customFormat="1" ht="49.15" customHeight="1">
      <c r="B1531" s="32"/>
      <c r="C1531" s="178" t="s">
        <v>1845</v>
      </c>
      <c r="D1531" s="178" t="s">
        <v>300</v>
      </c>
      <c r="E1531" s="179" t="s">
        <v>1846</v>
      </c>
      <c r="F1531" s="180" t="s">
        <v>1847</v>
      </c>
      <c r="G1531" s="181" t="s">
        <v>684</v>
      </c>
      <c r="H1531" s="182">
        <v>12</v>
      </c>
      <c r="I1531" s="183"/>
      <c r="J1531" s="182">
        <f>ROUND(I1531*H1531,2)</f>
        <v>0</v>
      </c>
      <c r="K1531" s="180" t="s">
        <v>1</v>
      </c>
      <c r="L1531" s="184"/>
      <c r="M1531" s="185" t="s">
        <v>1</v>
      </c>
      <c r="N1531" s="186" t="s">
        <v>42</v>
      </c>
      <c r="P1531" s="146">
        <f>O1531*H1531</f>
        <v>0</v>
      </c>
      <c r="Q1531" s="146">
        <v>0.00269</v>
      </c>
      <c r="R1531" s="146">
        <f>Q1531*H1531</f>
        <v>0.03228</v>
      </c>
      <c r="S1531" s="146">
        <v>0</v>
      </c>
      <c r="T1531" s="147">
        <f>S1531*H1531</f>
        <v>0</v>
      </c>
      <c r="AR1531" s="148" t="s">
        <v>459</v>
      </c>
      <c r="AT1531" s="148" t="s">
        <v>300</v>
      </c>
      <c r="AU1531" s="148" t="s">
        <v>87</v>
      </c>
      <c r="AY1531" s="17" t="s">
        <v>262</v>
      </c>
      <c r="BE1531" s="149">
        <f>IF(N1531="základní",J1531,0)</f>
        <v>0</v>
      </c>
      <c r="BF1531" s="149">
        <f>IF(N1531="snížená",J1531,0)</f>
        <v>0</v>
      </c>
      <c r="BG1531" s="149">
        <f>IF(N1531="zákl. přenesená",J1531,0)</f>
        <v>0</v>
      </c>
      <c r="BH1531" s="149">
        <f>IF(N1531="sníž. přenesená",J1531,0)</f>
        <v>0</v>
      </c>
      <c r="BI1531" s="149">
        <f>IF(N1531="nulová",J1531,0)</f>
        <v>0</v>
      </c>
      <c r="BJ1531" s="17" t="s">
        <v>85</v>
      </c>
      <c r="BK1531" s="149">
        <f>ROUND(I1531*H1531,2)</f>
        <v>0</v>
      </c>
      <c r="BL1531" s="17" t="s">
        <v>369</v>
      </c>
      <c r="BM1531" s="148" t="s">
        <v>1848</v>
      </c>
    </row>
    <row r="1532" spans="2:47" s="1" customFormat="1" ht="19.5">
      <c r="B1532" s="32"/>
      <c r="D1532" s="151" t="s">
        <v>708</v>
      </c>
      <c r="F1532" s="187" t="s">
        <v>1782</v>
      </c>
      <c r="I1532" s="188"/>
      <c r="L1532" s="32"/>
      <c r="M1532" s="189"/>
      <c r="T1532" s="56"/>
      <c r="AT1532" s="17" t="s">
        <v>708</v>
      </c>
      <c r="AU1532" s="17" t="s">
        <v>87</v>
      </c>
    </row>
    <row r="1533" spans="2:51" s="12" customFormat="1" ht="11.25">
      <c r="B1533" s="150"/>
      <c r="D1533" s="151" t="s">
        <v>270</v>
      </c>
      <c r="E1533" s="152" t="s">
        <v>1</v>
      </c>
      <c r="F1533" s="153" t="s">
        <v>1849</v>
      </c>
      <c r="H1533" s="154">
        <v>12</v>
      </c>
      <c r="I1533" s="155"/>
      <c r="L1533" s="150"/>
      <c r="M1533" s="156"/>
      <c r="T1533" s="157"/>
      <c r="AT1533" s="152" t="s">
        <v>270</v>
      </c>
      <c r="AU1533" s="152" t="s">
        <v>87</v>
      </c>
      <c r="AV1533" s="12" t="s">
        <v>87</v>
      </c>
      <c r="AW1533" s="12" t="s">
        <v>32</v>
      </c>
      <c r="AX1533" s="12" t="s">
        <v>77</v>
      </c>
      <c r="AY1533" s="152" t="s">
        <v>262</v>
      </c>
    </row>
    <row r="1534" spans="2:51" s="13" customFormat="1" ht="11.25">
      <c r="B1534" s="158"/>
      <c r="D1534" s="151" t="s">
        <v>270</v>
      </c>
      <c r="E1534" s="159" t="s">
        <v>1</v>
      </c>
      <c r="F1534" s="160" t="s">
        <v>273</v>
      </c>
      <c r="H1534" s="161">
        <v>12</v>
      </c>
      <c r="I1534" s="162"/>
      <c r="L1534" s="158"/>
      <c r="M1534" s="163"/>
      <c r="T1534" s="164"/>
      <c r="AT1534" s="159" t="s">
        <v>270</v>
      </c>
      <c r="AU1534" s="159" t="s">
        <v>87</v>
      </c>
      <c r="AV1534" s="13" t="s">
        <v>268</v>
      </c>
      <c r="AW1534" s="13" t="s">
        <v>32</v>
      </c>
      <c r="AX1534" s="13" t="s">
        <v>85</v>
      </c>
      <c r="AY1534" s="159" t="s">
        <v>262</v>
      </c>
    </row>
    <row r="1535" spans="2:65" s="1" customFormat="1" ht="49.15" customHeight="1">
      <c r="B1535" s="32"/>
      <c r="C1535" s="138" t="s">
        <v>1850</v>
      </c>
      <c r="D1535" s="138" t="s">
        <v>264</v>
      </c>
      <c r="E1535" s="139" t="s">
        <v>1851</v>
      </c>
      <c r="F1535" s="140" t="s">
        <v>1843</v>
      </c>
      <c r="G1535" s="141" t="s">
        <v>684</v>
      </c>
      <c r="H1535" s="142">
        <v>7</v>
      </c>
      <c r="I1535" s="143"/>
      <c r="J1535" s="142">
        <f>ROUND(I1535*H1535,2)</f>
        <v>0</v>
      </c>
      <c r="K1535" s="140" t="s">
        <v>1</v>
      </c>
      <c r="L1535" s="32"/>
      <c r="M1535" s="144" t="s">
        <v>1</v>
      </c>
      <c r="N1535" s="145" t="s">
        <v>42</v>
      </c>
      <c r="P1535" s="146">
        <f>O1535*H1535</f>
        <v>0</v>
      </c>
      <c r="Q1535" s="146">
        <v>0</v>
      </c>
      <c r="R1535" s="146">
        <f>Q1535*H1535</f>
        <v>0</v>
      </c>
      <c r="S1535" s="146">
        <v>0</v>
      </c>
      <c r="T1535" s="147">
        <f>S1535*H1535</f>
        <v>0</v>
      </c>
      <c r="AR1535" s="148" t="s">
        <v>369</v>
      </c>
      <c r="AT1535" s="148" t="s">
        <v>264</v>
      </c>
      <c r="AU1535" s="148" t="s">
        <v>87</v>
      </c>
      <c r="AY1535" s="17" t="s">
        <v>262</v>
      </c>
      <c r="BE1535" s="149">
        <f>IF(N1535="základní",J1535,0)</f>
        <v>0</v>
      </c>
      <c r="BF1535" s="149">
        <f>IF(N1535="snížená",J1535,0)</f>
        <v>0</v>
      </c>
      <c r="BG1535" s="149">
        <f>IF(N1535="zákl. přenesená",J1535,0)</f>
        <v>0</v>
      </c>
      <c r="BH1535" s="149">
        <f>IF(N1535="sníž. přenesená",J1535,0)</f>
        <v>0</v>
      </c>
      <c r="BI1535" s="149">
        <f>IF(N1535="nulová",J1535,0)</f>
        <v>0</v>
      </c>
      <c r="BJ1535" s="17" t="s">
        <v>85</v>
      </c>
      <c r="BK1535" s="149">
        <f>ROUND(I1535*H1535,2)</f>
        <v>0</v>
      </c>
      <c r="BL1535" s="17" t="s">
        <v>369</v>
      </c>
      <c r="BM1535" s="148" t="s">
        <v>1852</v>
      </c>
    </row>
    <row r="1536" spans="2:65" s="1" customFormat="1" ht="44.25" customHeight="1">
      <c r="B1536" s="32"/>
      <c r="C1536" s="178" t="s">
        <v>1853</v>
      </c>
      <c r="D1536" s="178" t="s">
        <v>300</v>
      </c>
      <c r="E1536" s="179" t="s">
        <v>1854</v>
      </c>
      <c r="F1536" s="180" t="s">
        <v>1855</v>
      </c>
      <c r="G1536" s="181" t="s">
        <v>684</v>
      </c>
      <c r="H1536" s="182">
        <v>7</v>
      </c>
      <c r="I1536" s="183"/>
      <c r="J1536" s="182">
        <f>ROUND(I1536*H1536,2)</f>
        <v>0</v>
      </c>
      <c r="K1536" s="180" t="s">
        <v>1</v>
      </c>
      <c r="L1536" s="184"/>
      <c r="M1536" s="185" t="s">
        <v>1</v>
      </c>
      <c r="N1536" s="186" t="s">
        <v>42</v>
      </c>
      <c r="P1536" s="146">
        <f>O1536*H1536</f>
        <v>0</v>
      </c>
      <c r="Q1536" s="146">
        <v>0.00269</v>
      </c>
      <c r="R1536" s="146">
        <f>Q1536*H1536</f>
        <v>0.01883</v>
      </c>
      <c r="S1536" s="146">
        <v>0</v>
      </c>
      <c r="T1536" s="147">
        <f>S1536*H1536</f>
        <v>0</v>
      </c>
      <c r="AR1536" s="148" t="s">
        <v>459</v>
      </c>
      <c r="AT1536" s="148" t="s">
        <v>300</v>
      </c>
      <c r="AU1536" s="148" t="s">
        <v>87</v>
      </c>
      <c r="AY1536" s="17" t="s">
        <v>262</v>
      </c>
      <c r="BE1536" s="149">
        <f>IF(N1536="základní",J1536,0)</f>
        <v>0</v>
      </c>
      <c r="BF1536" s="149">
        <f>IF(N1536="snížená",J1536,0)</f>
        <v>0</v>
      </c>
      <c r="BG1536" s="149">
        <f>IF(N1536="zákl. přenesená",J1536,0)</f>
        <v>0</v>
      </c>
      <c r="BH1536" s="149">
        <f>IF(N1536="sníž. přenesená",J1536,0)</f>
        <v>0</v>
      </c>
      <c r="BI1536" s="149">
        <f>IF(N1536="nulová",J1536,0)</f>
        <v>0</v>
      </c>
      <c r="BJ1536" s="17" t="s">
        <v>85</v>
      </c>
      <c r="BK1536" s="149">
        <f>ROUND(I1536*H1536,2)</f>
        <v>0</v>
      </c>
      <c r="BL1536" s="17" t="s">
        <v>369</v>
      </c>
      <c r="BM1536" s="148" t="s">
        <v>1856</v>
      </c>
    </row>
    <row r="1537" spans="2:47" s="1" customFormat="1" ht="19.5">
      <c r="B1537" s="32"/>
      <c r="D1537" s="151" t="s">
        <v>708</v>
      </c>
      <c r="F1537" s="187" t="s">
        <v>1782</v>
      </c>
      <c r="I1537" s="188"/>
      <c r="L1537" s="32"/>
      <c r="M1537" s="189"/>
      <c r="T1537" s="56"/>
      <c r="AT1537" s="17" t="s">
        <v>708</v>
      </c>
      <c r="AU1537" s="17" t="s">
        <v>87</v>
      </c>
    </row>
    <row r="1538" spans="2:51" s="12" customFormat="1" ht="11.25">
      <c r="B1538" s="150"/>
      <c r="D1538" s="151" t="s">
        <v>270</v>
      </c>
      <c r="E1538" s="152" t="s">
        <v>1</v>
      </c>
      <c r="F1538" s="153" t="s">
        <v>1857</v>
      </c>
      <c r="H1538" s="154">
        <v>7</v>
      </c>
      <c r="I1538" s="155"/>
      <c r="L1538" s="150"/>
      <c r="M1538" s="156"/>
      <c r="T1538" s="157"/>
      <c r="AT1538" s="152" t="s">
        <v>270</v>
      </c>
      <c r="AU1538" s="152" t="s">
        <v>87</v>
      </c>
      <c r="AV1538" s="12" t="s">
        <v>87</v>
      </c>
      <c r="AW1538" s="12" t="s">
        <v>32</v>
      </c>
      <c r="AX1538" s="12" t="s">
        <v>77</v>
      </c>
      <c r="AY1538" s="152" t="s">
        <v>262</v>
      </c>
    </row>
    <row r="1539" spans="2:51" s="13" customFormat="1" ht="11.25">
      <c r="B1539" s="158"/>
      <c r="D1539" s="151" t="s">
        <v>270</v>
      </c>
      <c r="E1539" s="159" t="s">
        <v>1</v>
      </c>
      <c r="F1539" s="160" t="s">
        <v>273</v>
      </c>
      <c r="H1539" s="161">
        <v>7</v>
      </c>
      <c r="I1539" s="162"/>
      <c r="L1539" s="158"/>
      <c r="M1539" s="163"/>
      <c r="T1539" s="164"/>
      <c r="AT1539" s="159" t="s">
        <v>270</v>
      </c>
      <c r="AU1539" s="159" t="s">
        <v>87</v>
      </c>
      <c r="AV1539" s="13" t="s">
        <v>268</v>
      </c>
      <c r="AW1539" s="13" t="s">
        <v>32</v>
      </c>
      <c r="AX1539" s="13" t="s">
        <v>85</v>
      </c>
      <c r="AY1539" s="159" t="s">
        <v>262</v>
      </c>
    </row>
    <row r="1540" spans="2:65" s="1" customFormat="1" ht="49.15" customHeight="1">
      <c r="B1540" s="32"/>
      <c r="C1540" s="138" t="s">
        <v>1858</v>
      </c>
      <c r="D1540" s="138" t="s">
        <v>264</v>
      </c>
      <c r="E1540" s="139" t="s">
        <v>1859</v>
      </c>
      <c r="F1540" s="140" t="s">
        <v>1860</v>
      </c>
      <c r="G1540" s="141" t="s">
        <v>684</v>
      </c>
      <c r="H1540" s="142">
        <v>4</v>
      </c>
      <c r="I1540" s="143"/>
      <c r="J1540" s="142">
        <f>ROUND(I1540*H1540,2)</f>
        <v>0</v>
      </c>
      <c r="K1540" s="140" t="s">
        <v>267</v>
      </c>
      <c r="L1540" s="32"/>
      <c r="M1540" s="144" t="s">
        <v>1</v>
      </c>
      <c r="N1540" s="145" t="s">
        <v>42</v>
      </c>
      <c r="P1540" s="146">
        <f>O1540*H1540</f>
        <v>0</v>
      </c>
      <c r="Q1540" s="146">
        <v>0</v>
      </c>
      <c r="R1540" s="146">
        <f>Q1540*H1540</f>
        <v>0</v>
      </c>
      <c r="S1540" s="146">
        <v>0</v>
      </c>
      <c r="T1540" s="147">
        <f>S1540*H1540</f>
        <v>0</v>
      </c>
      <c r="AR1540" s="148" t="s">
        <v>369</v>
      </c>
      <c r="AT1540" s="148" t="s">
        <v>264</v>
      </c>
      <c r="AU1540" s="148" t="s">
        <v>87</v>
      </c>
      <c r="AY1540" s="17" t="s">
        <v>262</v>
      </c>
      <c r="BE1540" s="149">
        <f>IF(N1540="základní",J1540,0)</f>
        <v>0</v>
      </c>
      <c r="BF1540" s="149">
        <f>IF(N1540="snížená",J1540,0)</f>
        <v>0</v>
      </c>
      <c r="BG1540" s="149">
        <f>IF(N1540="zákl. přenesená",J1540,0)</f>
        <v>0</v>
      </c>
      <c r="BH1540" s="149">
        <f>IF(N1540="sníž. přenesená",J1540,0)</f>
        <v>0</v>
      </c>
      <c r="BI1540" s="149">
        <f>IF(N1540="nulová",J1540,0)</f>
        <v>0</v>
      </c>
      <c r="BJ1540" s="17" t="s">
        <v>85</v>
      </c>
      <c r="BK1540" s="149">
        <f>ROUND(I1540*H1540,2)</f>
        <v>0</v>
      </c>
      <c r="BL1540" s="17" t="s">
        <v>369</v>
      </c>
      <c r="BM1540" s="148" t="s">
        <v>1861</v>
      </c>
    </row>
    <row r="1541" spans="2:51" s="12" customFormat="1" ht="11.25">
      <c r="B1541" s="150"/>
      <c r="D1541" s="151" t="s">
        <v>270</v>
      </c>
      <c r="E1541" s="152" t="s">
        <v>1</v>
      </c>
      <c r="F1541" s="153" t="s">
        <v>1862</v>
      </c>
      <c r="H1541" s="154">
        <v>4</v>
      </c>
      <c r="I1541" s="155"/>
      <c r="L1541" s="150"/>
      <c r="M1541" s="156"/>
      <c r="T1541" s="157"/>
      <c r="AT1541" s="152" t="s">
        <v>270</v>
      </c>
      <c r="AU1541" s="152" t="s">
        <v>87</v>
      </c>
      <c r="AV1541" s="12" t="s">
        <v>87</v>
      </c>
      <c r="AW1541" s="12" t="s">
        <v>32</v>
      </c>
      <c r="AX1541" s="12" t="s">
        <v>77</v>
      </c>
      <c r="AY1541" s="152" t="s">
        <v>262</v>
      </c>
    </row>
    <row r="1542" spans="2:51" s="13" customFormat="1" ht="11.25">
      <c r="B1542" s="158"/>
      <c r="D1542" s="151" t="s">
        <v>270</v>
      </c>
      <c r="E1542" s="159" t="s">
        <v>1</v>
      </c>
      <c r="F1542" s="160" t="s">
        <v>273</v>
      </c>
      <c r="H1542" s="161">
        <v>4</v>
      </c>
      <c r="I1542" s="162"/>
      <c r="L1542" s="158"/>
      <c r="M1542" s="163"/>
      <c r="T1542" s="164"/>
      <c r="AT1542" s="159" t="s">
        <v>270</v>
      </c>
      <c r="AU1542" s="159" t="s">
        <v>87</v>
      </c>
      <c r="AV1542" s="13" t="s">
        <v>268</v>
      </c>
      <c r="AW1542" s="13" t="s">
        <v>32</v>
      </c>
      <c r="AX1542" s="13" t="s">
        <v>85</v>
      </c>
      <c r="AY1542" s="159" t="s">
        <v>262</v>
      </c>
    </row>
    <row r="1543" spans="2:65" s="1" customFormat="1" ht="33" customHeight="1">
      <c r="B1543" s="32"/>
      <c r="C1543" s="178" t="s">
        <v>1863</v>
      </c>
      <c r="D1543" s="178" t="s">
        <v>300</v>
      </c>
      <c r="E1543" s="179" t="s">
        <v>1864</v>
      </c>
      <c r="F1543" s="180" t="s">
        <v>1865</v>
      </c>
      <c r="G1543" s="181" t="s">
        <v>416</v>
      </c>
      <c r="H1543" s="182">
        <v>57</v>
      </c>
      <c r="I1543" s="183"/>
      <c r="J1543" s="182">
        <f>ROUND(I1543*H1543,2)</f>
        <v>0</v>
      </c>
      <c r="K1543" s="180" t="s">
        <v>267</v>
      </c>
      <c r="L1543" s="184"/>
      <c r="M1543" s="185" t="s">
        <v>1</v>
      </c>
      <c r="N1543" s="186" t="s">
        <v>42</v>
      </c>
      <c r="P1543" s="146">
        <f>O1543*H1543</f>
        <v>0</v>
      </c>
      <c r="Q1543" s="146">
        <v>0.00015</v>
      </c>
      <c r="R1543" s="146">
        <f>Q1543*H1543</f>
        <v>0.008549999999999999</v>
      </c>
      <c r="S1543" s="146">
        <v>0</v>
      </c>
      <c r="T1543" s="147">
        <f>S1543*H1543</f>
        <v>0</v>
      </c>
      <c r="AR1543" s="148" t="s">
        <v>459</v>
      </c>
      <c r="AT1543" s="148" t="s">
        <v>300</v>
      </c>
      <c r="AU1543" s="148" t="s">
        <v>87</v>
      </c>
      <c r="AY1543" s="17" t="s">
        <v>262</v>
      </c>
      <c r="BE1543" s="149">
        <f>IF(N1543="základní",J1543,0)</f>
        <v>0</v>
      </c>
      <c r="BF1543" s="149">
        <f>IF(N1543="snížená",J1543,0)</f>
        <v>0</v>
      </c>
      <c r="BG1543" s="149">
        <f>IF(N1543="zákl. přenesená",J1543,0)</f>
        <v>0</v>
      </c>
      <c r="BH1543" s="149">
        <f>IF(N1543="sníž. přenesená",J1543,0)</f>
        <v>0</v>
      </c>
      <c r="BI1543" s="149">
        <f>IF(N1543="nulová",J1543,0)</f>
        <v>0</v>
      </c>
      <c r="BJ1543" s="17" t="s">
        <v>85</v>
      </c>
      <c r="BK1543" s="149">
        <f>ROUND(I1543*H1543,2)</f>
        <v>0</v>
      </c>
      <c r="BL1543" s="17" t="s">
        <v>369</v>
      </c>
      <c r="BM1543" s="148" t="s">
        <v>1866</v>
      </c>
    </row>
    <row r="1544" spans="2:51" s="12" customFormat="1" ht="11.25">
      <c r="B1544" s="150"/>
      <c r="D1544" s="151" t="s">
        <v>270</v>
      </c>
      <c r="E1544" s="152" t="s">
        <v>1</v>
      </c>
      <c r="F1544" s="153" t="s">
        <v>1867</v>
      </c>
      <c r="H1544" s="154">
        <v>57</v>
      </c>
      <c r="I1544" s="155"/>
      <c r="L1544" s="150"/>
      <c r="M1544" s="156"/>
      <c r="T1544" s="157"/>
      <c r="AT1544" s="152" t="s">
        <v>270</v>
      </c>
      <c r="AU1544" s="152" t="s">
        <v>87</v>
      </c>
      <c r="AV1544" s="12" t="s">
        <v>87</v>
      </c>
      <c r="AW1544" s="12" t="s">
        <v>32</v>
      </c>
      <c r="AX1544" s="12" t="s">
        <v>77</v>
      </c>
      <c r="AY1544" s="152" t="s">
        <v>262</v>
      </c>
    </row>
    <row r="1545" spans="2:51" s="13" customFormat="1" ht="11.25">
      <c r="B1545" s="158"/>
      <c r="D1545" s="151" t="s">
        <v>270</v>
      </c>
      <c r="E1545" s="159" t="s">
        <v>1</v>
      </c>
      <c r="F1545" s="160" t="s">
        <v>273</v>
      </c>
      <c r="H1545" s="161">
        <v>57</v>
      </c>
      <c r="I1545" s="162"/>
      <c r="L1545" s="158"/>
      <c r="M1545" s="163"/>
      <c r="T1545" s="164"/>
      <c r="AT1545" s="159" t="s">
        <v>270</v>
      </c>
      <c r="AU1545" s="159" t="s">
        <v>87</v>
      </c>
      <c r="AV1545" s="13" t="s">
        <v>268</v>
      </c>
      <c r="AW1545" s="13" t="s">
        <v>32</v>
      </c>
      <c r="AX1545" s="13" t="s">
        <v>85</v>
      </c>
      <c r="AY1545" s="159" t="s">
        <v>262</v>
      </c>
    </row>
    <row r="1546" spans="2:65" s="1" customFormat="1" ht="66.75" customHeight="1">
      <c r="B1546" s="32"/>
      <c r="C1546" s="138" t="s">
        <v>1868</v>
      </c>
      <c r="D1546" s="138" t="s">
        <v>264</v>
      </c>
      <c r="E1546" s="139" t="s">
        <v>1869</v>
      </c>
      <c r="F1546" s="140" t="s">
        <v>1870</v>
      </c>
      <c r="G1546" s="141" t="s">
        <v>416</v>
      </c>
      <c r="H1546" s="142">
        <v>11.12</v>
      </c>
      <c r="I1546" s="143"/>
      <c r="J1546" s="142">
        <f>ROUND(I1546*H1546,2)</f>
        <v>0</v>
      </c>
      <c r="K1546" s="140" t="s">
        <v>1</v>
      </c>
      <c r="L1546" s="32"/>
      <c r="M1546" s="144" t="s">
        <v>1</v>
      </c>
      <c r="N1546" s="145" t="s">
        <v>42</v>
      </c>
      <c r="P1546" s="146">
        <f>O1546*H1546</f>
        <v>0</v>
      </c>
      <c r="Q1546" s="146">
        <v>0</v>
      </c>
      <c r="R1546" s="146">
        <f>Q1546*H1546</f>
        <v>0</v>
      </c>
      <c r="S1546" s="146">
        <v>0</v>
      </c>
      <c r="T1546" s="147">
        <f>S1546*H1546</f>
        <v>0</v>
      </c>
      <c r="AR1546" s="148" t="s">
        <v>369</v>
      </c>
      <c r="AT1546" s="148" t="s">
        <v>264</v>
      </c>
      <c r="AU1546" s="148" t="s">
        <v>87</v>
      </c>
      <c r="AY1546" s="17" t="s">
        <v>262</v>
      </c>
      <c r="BE1546" s="149">
        <f>IF(N1546="základní",J1546,0)</f>
        <v>0</v>
      </c>
      <c r="BF1546" s="149">
        <f>IF(N1546="snížená",J1546,0)</f>
        <v>0</v>
      </c>
      <c r="BG1546" s="149">
        <f>IF(N1546="zákl. přenesená",J1546,0)</f>
        <v>0</v>
      </c>
      <c r="BH1546" s="149">
        <f>IF(N1546="sníž. přenesená",J1546,0)</f>
        <v>0</v>
      </c>
      <c r="BI1546" s="149">
        <f>IF(N1546="nulová",J1546,0)</f>
        <v>0</v>
      </c>
      <c r="BJ1546" s="17" t="s">
        <v>85</v>
      </c>
      <c r="BK1546" s="149">
        <f>ROUND(I1546*H1546,2)</f>
        <v>0</v>
      </c>
      <c r="BL1546" s="17" t="s">
        <v>369</v>
      </c>
      <c r="BM1546" s="148" t="s">
        <v>1871</v>
      </c>
    </row>
    <row r="1547" spans="2:47" s="1" customFormat="1" ht="117">
      <c r="B1547" s="32"/>
      <c r="D1547" s="151" t="s">
        <v>708</v>
      </c>
      <c r="F1547" s="187" t="s">
        <v>1872</v>
      </c>
      <c r="I1547" s="188"/>
      <c r="L1547" s="32"/>
      <c r="M1547" s="189"/>
      <c r="T1547" s="56"/>
      <c r="AT1547" s="17" t="s">
        <v>708</v>
      </c>
      <c r="AU1547" s="17" t="s">
        <v>87</v>
      </c>
    </row>
    <row r="1548" spans="2:51" s="12" customFormat="1" ht="11.25">
      <c r="B1548" s="150"/>
      <c r="D1548" s="151" t="s">
        <v>270</v>
      </c>
      <c r="E1548" s="152" t="s">
        <v>1</v>
      </c>
      <c r="F1548" s="153" t="s">
        <v>1873</v>
      </c>
      <c r="H1548" s="154">
        <v>11.12</v>
      </c>
      <c r="I1548" s="155"/>
      <c r="L1548" s="150"/>
      <c r="M1548" s="156"/>
      <c r="T1548" s="157"/>
      <c r="AT1548" s="152" t="s">
        <v>270</v>
      </c>
      <c r="AU1548" s="152" t="s">
        <v>87</v>
      </c>
      <c r="AV1548" s="12" t="s">
        <v>87</v>
      </c>
      <c r="AW1548" s="12" t="s">
        <v>32</v>
      </c>
      <c r="AX1548" s="12" t="s">
        <v>77</v>
      </c>
      <c r="AY1548" s="152" t="s">
        <v>262</v>
      </c>
    </row>
    <row r="1549" spans="2:51" s="13" customFormat="1" ht="11.25">
      <c r="B1549" s="158"/>
      <c r="D1549" s="151" t="s">
        <v>270</v>
      </c>
      <c r="E1549" s="159" t="s">
        <v>1</v>
      </c>
      <c r="F1549" s="160" t="s">
        <v>273</v>
      </c>
      <c r="H1549" s="161">
        <v>11.12</v>
      </c>
      <c r="I1549" s="162"/>
      <c r="L1549" s="158"/>
      <c r="M1549" s="163"/>
      <c r="T1549" s="164"/>
      <c r="AT1549" s="159" t="s">
        <v>270</v>
      </c>
      <c r="AU1549" s="159" t="s">
        <v>87</v>
      </c>
      <c r="AV1549" s="13" t="s">
        <v>268</v>
      </c>
      <c r="AW1549" s="13" t="s">
        <v>32</v>
      </c>
      <c r="AX1549" s="13" t="s">
        <v>85</v>
      </c>
      <c r="AY1549" s="159" t="s">
        <v>262</v>
      </c>
    </row>
    <row r="1550" spans="2:65" s="1" customFormat="1" ht="66.75" customHeight="1">
      <c r="B1550" s="32"/>
      <c r="C1550" s="138" t="s">
        <v>1874</v>
      </c>
      <c r="D1550" s="138" t="s">
        <v>264</v>
      </c>
      <c r="E1550" s="139" t="s">
        <v>1875</v>
      </c>
      <c r="F1550" s="140" t="s">
        <v>1876</v>
      </c>
      <c r="G1550" s="141" t="s">
        <v>416</v>
      </c>
      <c r="H1550" s="142">
        <v>10.41</v>
      </c>
      <c r="I1550" s="143"/>
      <c r="J1550" s="142">
        <f>ROUND(I1550*H1550,2)</f>
        <v>0</v>
      </c>
      <c r="K1550" s="140" t="s">
        <v>1</v>
      </c>
      <c r="L1550" s="32"/>
      <c r="M1550" s="144" t="s">
        <v>1</v>
      </c>
      <c r="N1550" s="145" t="s">
        <v>42</v>
      </c>
      <c r="P1550" s="146">
        <f>O1550*H1550</f>
        <v>0</v>
      </c>
      <c r="Q1550" s="146">
        <v>0</v>
      </c>
      <c r="R1550" s="146">
        <f>Q1550*H1550</f>
        <v>0</v>
      </c>
      <c r="S1550" s="146">
        <v>0</v>
      </c>
      <c r="T1550" s="147">
        <f>S1550*H1550</f>
        <v>0</v>
      </c>
      <c r="AR1550" s="148" t="s">
        <v>369</v>
      </c>
      <c r="AT1550" s="148" t="s">
        <v>264</v>
      </c>
      <c r="AU1550" s="148" t="s">
        <v>87</v>
      </c>
      <c r="AY1550" s="17" t="s">
        <v>262</v>
      </c>
      <c r="BE1550" s="149">
        <f>IF(N1550="základní",J1550,0)</f>
        <v>0</v>
      </c>
      <c r="BF1550" s="149">
        <f>IF(N1550="snížená",J1550,0)</f>
        <v>0</v>
      </c>
      <c r="BG1550" s="149">
        <f>IF(N1550="zákl. přenesená",J1550,0)</f>
        <v>0</v>
      </c>
      <c r="BH1550" s="149">
        <f>IF(N1550="sníž. přenesená",J1550,0)</f>
        <v>0</v>
      </c>
      <c r="BI1550" s="149">
        <f>IF(N1550="nulová",J1550,0)</f>
        <v>0</v>
      </c>
      <c r="BJ1550" s="17" t="s">
        <v>85</v>
      </c>
      <c r="BK1550" s="149">
        <f>ROUND(I1550*H1550,2)</f>
        <v>0</v>
      </c>
      <c r="BL1550" s="17" t="s">
        <v>369</v>
      </c>
      <c r="BM1550" s="148" t="s">
        <v>1877</v>
      </c>
    </row>
    <row r="1551" spans="2:47" s="1" customFormat="1" ht="117">
      <c r="B1551" s="32"/>
      <c r="D1551" s="151" t="s">
        <v>708</v>
      </c>
      <c r="F1551" s="187" t="s">
        <v>1872</v>
      </c>
      <c r="I1551" s="188"/>
      <c r="L1551" s="32"/>
      <c r="M1551" s="189"/>
      <c r="T1551" s="56"/>
      <c r="AT1551" s="17" t="s">
        <v>708</v>
      </c>
      <c r="AU1551" s="17" t="s">
        <v>87</v>
      </c>
    </row>
    <row r="1552" spans="2:51" s="12" customFormat="1" ht="11.25">
      <c r="B1552" s="150"/>
      <c r="D1552" s="151" t="s">
        <v>270</v>
      </c>
      <c r="E1552" s="152" t="s">
        <v>1</v>
      </c>
      <c r="F1552" s="153" t="s">
        <v>1878</v>
      </c>
      <c r="H1552" s="154">
        <v>10.41</v>
      </c>
      <c r="I1552" s="155"/>
      <c r="L1552" s="150"/>
      <c r="M1552" s="156"/>
      <c r="T1552" s="157"/>
      <c r="AT1552" s="152" t="s">
        <v>270</v>
      </c>
      <c r="AU1552" s="152" t="s">
        <v>87</v>
      </c>
      <c r="AV1552" s="12" t="s">
        <v>87</v>
      </c>
      <c r="AW1552" s="12" t="s">
        <v>32</v>
      </c>
      <c r="AX1552" s="12" t="s">
        <v>77</v>
      </c>
      <c r="AY1552" s="152" t="s">
        <v>262</v>
      </c>
    </row>
    <row r="1553" spans="2:51" s="13" customFormat="1" ht="11.25">
      <c r="B1553" s="158"/>
      <c r="D1553" s="151" t="s">
        <v>270</v>
      </c>
      <c r="E1553" s="159" t="s">
        <v>1</v>
      </c>
      <c r="F1553" s="160" t="s">
        <v>273</v>
      </c>
      <c r="H1553" s="161">
        <v>10.41</v>
      </c>
      <c r="I1553" s="162"/>
      <c r="L1553" s="158"/>
      <c r="M1553" s="163"/>
      <c r="T1553" s="164"/>
      <c r="AT1553" s="159" t="s">
        <v>270</v>
      </c>
      <c r="AU1553" s="159" t="s">
        <v>87</v>
      </c>
      <c r="AV1553" s="13" t="s">
        <v>268</v>
      </c>
      <c r="AW1553" s="13" t="s">
        <v>32</v>
      </c>
      <c r="AX1553" s="13" t="s">
        <v>85</v>
      </c>
      <c r="AY1553" s="159" t="s">
        <v>262</v>
      </c>
    </row>
    <row r="1554" spans="2:65" s="1" customFormat="1" ht="76.35" customHeight="1">
      <c r="B1554" s="32"/>
      <c r="C1554" s="138" t="s">
        <v>1879</v>
      </c>
      <c r="D1554" s="138" t="s">
        <v>264</v>
      </c>
      <c r="E1554" s="139" t="s">
        <v>1880</v>
      </c>
      <c r="F1554" s="140" t="s">
        <v>1881</v>
      </c>
      <c r="G1554" s="141" t="s">
        <v>416</v>
      </c>
      <c r="H1554" s="142">
        <v>8.31</v>
      </c>
      <c r="I1554" s="143"/>
      <c r="J1554" s="142">
        <f>ROUND(I1554*H1554,2)</f>
        <v>0</v>
      </c>
      <c r="K1554" s="140" t="s">
        <v>1</v>
      </c>
      <c r="L1554" s="32"/>
      <c r="M1554" s="144" t="s">
        <v>1</v>
      </c>
      <c r="N1554" s="145" t="s">
        <v>42</v>
      </c>
      <c r="P1554" s="146">
        <f>O1554*H1554</f>
        <v>0</v>
      </c>
      <c r="Q1554" s="146">
        <v>0</v>
      </c>
      <c r="R1554" s="146">
        <f>Q1554*H1554</f>
        <v>0</v>
      </c>
      <c r="S1554" s="146">
        <v>0</v>
      </c>
      <c r="T1554" s="147">
        <f>S1554*H1554</f>
        <v>0</v>
      </c>
      <c r="AR1554" s="148" t="s">
        <v>369</v>
      </c>
      <c r="AT1554" s="148" t="s">
        <v>264</v>
      </c>
      <c r="AU1554" s="148" t="s">
        <v>87</v>
      </c>
      <c r="AY1554" s="17" t="s">
        <v>262</v>
      </c>
      <c r="BE1554" s="149">
        <f>IF(N1554="základní",J1554,0)</f>
        <v>0</v>
      </c>
      <c r="BF1554" s="149">
        <f>IF(N1554="snížená",J1554,0)</f>
        <v>0</v>
      </c>
      <c r="BG1554" s="149">
        <f>IF(N1554="zákl. přenesená",J1554,0)</f>
        <v>0</v>
      </c>
      <c r="BH1554" s="149">
        <f>IF(N1554="sníž. přenesená",J1554,0)</f>
        <v>0</v>
      </c>
      <c r="BI1554" s="149">
        <f>IF(N1554="nulová",J1554,0)</f>
        <v>0</v>
      </c>
      <c r="BJ1554" s="17" t="s">
        <v>85</v>
      </c>
      <c r="BK1554" s="149">
        <f>ROUND(I1554*H1554,2)</f>
        <v>0</v>
      </c>
      <c r="BL1554" s="17" t="s">
        <v>369</v>
      </c>
      <c r="BM1554" s="148" t="s">
        <v>1882</v>
      </c>
    </row>
    <row r="1555" spans="2:47" s="1" customFormat="1" ht="87.75">
      <c r="B1555" s="32"/>
      <c r="D1555" s="151" t="s">
        <v>708</v>
      </c>
      <c r="F1555" s="187" t="s">
        <v>1883</v>
      </c>
      <c r="I1555" s="188"/>
      <c r="L1555" s="32"/>
      <c r="M1555" s="189"/>
      <c r="T1555" s="56"/>
      <c r="AT1555" s="17" t="s">
        <v>708</v>
      </c>
      <c r="AU1555" s="17" t="s">
        <v>87</v>
      </c>
    </row>
    <row r="1556" spans="2:51" s="12" customFormat="1" ht="11.25">
      <c r="B1556" s="150"/>
      <c r="D1556" s="151" t="s">
        <v>270</v>
      </c>
      <c r="E1556" s="152" t="s">
        <v>1</v>
      </c>
      <c r="F1556" s="153" t="s">
        <v>1884</v>
      </c>
      <c r="H1556" s="154">
        <v>8.31</v>
      </c>
      <c r="I1556" s="155"/>
      <c r="L1556" s="150"/>
      <c r="M1556" s="156"/>
      <c r="T1556" s="157"/>
      <c r="AT1556" s="152" t="s">
        <v>270</v>
      </c>
      <c r="AU1556" s="152" t="s">
        <v>87</v>
      </c>
      <c r="AV1556" s="12" t="s">
        <v>87</v>
      </c>
      <c r="AW1556" s="12" t="s">
        <v>32</v>
      </c>
      <c r="AX1556" s="12" t="s">
        <v>77</v>
      </c>
      <c r="AY1556" s="152" t="s">
        <v>262</v>
      </c>
    </row>
    <row r="1557" spans="2:51" s="13" customFormat="1" ht="11.25">
      <c r="B1557" s="158"/>
      <c r="D1557" s="151" t="s">
        <v>270</v>
      </c>
      <c r="E1557" s="159" t="s">
        <v>1</v>
      </c>
      <c r="F1557" s="160" t="s">
        <v>273</v>
      </c>
      <c r="H1557" s="161">
        <v>8.31</v>
      </c>
      <c r="I1557" s="162"/>
      <c r="L1557" s="158"/>
      <c r="M1557" s="163"/>
      <c r="T1557" s="164"/>
      <c r="AT1557" s="159" t="s">
        <v>270</v>
      </c>
      <c r="AU1557" s="159" t="s">
        <v>87</v>
      </c>
      <c r="AV1557" s="13" t="s">
        <v>268</v>
      </c>
      <c r="AW1557" s="13" t="s">
        <v>32</v>
      </c>
      <c r="AX1557" s="13" t="s">
        <v>85</v>
      </c>
      <c r="AY1557" s="159" t="s">
        <v>262</v>
      </c>
    </row>
    <row r="1558" spans="2:65" s="1" customFormat="1" ht="76.35" customHeight="1">
      <c r="B1558" s="32"/>
      <c r="C1558" s="138" t="s">
        <v>1885</v>
      </c>
      <c r="D1558" s="138" t="s">
        <v>264</v>
      </c>
      <c r="E1558" s="139" t="s">
        <v>1886</v>
      </c>
      <c r="F1558" s="140" t="s">
        <v>1887</v>
      </c>
      <c r="G1558" s="141" t="s">
        <v>416</v>
      </c>
      <c r="H1558" s="142">
        <v>17.54</v>
      </c>
      <c r="I1558" s="143"/>
      <c r="J1558" s="142">
        <f>ROUND(I1558*H1558,2)</f>
        <v>0</v>
      </c>
      <c r="K1558" s="140" t="s">
        <v>1</v>
      </c>
      <c r="L1558" s="32"/>
      <c r="M1558" s="144" t="s">
        <v>1</v>
      </c>
      <c r="N1558" s="145" t="s">
        <v>42</v>
      </c>
      <c r="P1558" s="146">
        <f>O1558*H1558</f>
        <v>0</v>
      </c>
      <c r="Q1558" s="146">
        <v>0</v>
      </c>
      <c r="R1558" s="146">
        <f>Q1558*H1558</f>
        <v>0</v>
      </c>
      <c r="S1558" s="146">
        <v>0</v>
      </c>
      <c r="T1558" s="147">
        <f>S1558*H1558</f>
        <v>0</v>
      </c>
      <c r="AR1558" s="148" t="s">
        <v>369</v>
      </c>
      <c r="AT1558" s="148" t="s">
        <v>264</v>
      </c>
      <c r="AU1558" s="148" t="s">
        <v>87</v>
      </c>
      <c r="AY1558" s="17" t="s">
        <v>262</v>
      </c>
      <c r="BE1558" s="149">
        <f>IF(N1558="základní",J1558,0)</f>
        <v>0</v>
      </c>
      <c r="BF1558" s="149">
        <f>IF(N1558="snížená",J1558,0)</f>
        <v>0</v>
      </c>
      <c r="BG1558" s="149">
        <f>IF(N1558="zákl. přenesená",J1558,0)</f>
        <v>0</v>
      </c>
      <c r="BH1558" s="149">
        <f>IF(N1558="sníž. přenesená",J1558,0)</f>
        <v>0</v>
      </c>
      <c r="BI1558" s="149">
        <f>IF(N1558="nulová",J1558,0)</f>
        <v>0</v>
      </c>
      <c r="BJ1558" s="17" t="s">
        <v>85</v>
      </c>
      <c r="BK1558" s="149">
        <f>ROUND(I1558*H1558,2)</f>
        <v>0</v>
      </c>
      <c r="BL1558" s="17" t="s">
        <v>369</v>
      </c>
      <c r="BM1558" s="148" t="s">
        <v>1888</v>
      </c>
    </row>
    <row r="1559" spans="2:47" s="1" customFormat="1" ht="107.25">
      <c r="B1559" s="32"/>
      <c r="D1559" s="151" t="s">
        <v>708</v>
      </c>
      <c r="F1559" s="187" t="s">
        <v>1889</v>
      </c>
      <c r="I1559" s="188"/>
      <c r="L1559" s="32"/>
      <c r="M1559" s="189"/>
      <c r="T1559" s="56"/>
      <c r="AT1559" s="17" t="s">
        <v>708</v>
      </c>
      <c r="AU1559" s="17" t="s">
        <v>87</v>
      </c>
    </row>
    <row r="1560" spans="2:51" s="12" customFormat="1" ht="11.25">
      <c r="B1560" s="150"/>
      <c r="D1560" s="151" t="s">
        <v>270</v>
      </c>
      <c r="E1560" s="152" t="s">
        <v>1</v>
      </c>
      <c r="F1560" s="153" t="s">
        <v>1890</v>
      </c>
      <c r="H1560" s="154">
        <v>17.54</v>
      </c>
      <c r="I1560" s="155"/>
      <c r="L1560" s="150"/>
      <c r="M1560" s="156"/>
      <c r="T1560" s="157"/>
      <c r="AT1560" s="152" t="s">
        <v>270</v>
      </c>
      <c r="AU1560" s="152" t="s">
        <v>87</v>
      </c>
      <c r="AV1560" s="12" t="s">
        <v>87</v>
      </c>
      <c r="AW1560" s="12" t="s">
        <v>32</v>
      </c>
      <c r="AX1560" s="12" t="s">
        <v>77</v>
      </c>
      <c r="AY1560" s="152" t="s">
        <v>262</v>
      </c>
    </row>
    <row r="1561" spans="2:51" s="13" customFormat="1" ht="11.25">
      <c r="B1561" s="158"/>
      <c r="D1561" s="151" t="s">
        <v>270</v>
      </c>
      <c r="E1561" s="159" t="s">
        <v>1</v>
      </c>
      <c r="F1561" s="160" t="s">
        <v>273</v>
      </c>
      <c r="H1561" s="161">
        <v>17.54</v>
      </c>
      <c r="I1561" s="162"/>
      <c r="L1561" s="158"/>
      <c r="M1561" s="163"/>
      <c r="T1561" s="164"/>
      <c r="AT1561" s="159" t="s">
        <v>270</v>
      </c>
      <c r="AU1561" s="159" t="s">
        <v>87</v>
      </c>
      <c r="AV1561" s="13" t="s">
        <v>268</v>
      </c>
      <c r="AW1561" s="13" t="s">
        <v>32</v>
      </c>
      <c r="AX1561" s="13" t="s">
        <v>85</v>
      </c>
      <c r="AY1561" s="159" t="s">
        <v>262</v>
      </c>
    </row>
    <row r="1562" spans="2:65" s="1" customFormat="1" ht="76.35" customHeight="1">
      <c r="B1562" s="32"/>
      <c r="C1562" s="138" t="s">
        <v>1891</v>
      </c>
      <c r="D1562" s="138" t="s">
        <v>264</v>
      </c>
      <c r="E1562" s="139" t="s">
        <v>1892</v>
      </c>
      <c r="F1562" s="140" t="s">
        <v>1893</v>
      </c>
      <c r="G1562" s="141" t="s">
        <v>416</v>
      </c>
      <c r="H1562" s="142">
        <v>8.31</v>
      </c>
      <c r="I1562" s="143"/>
      <c r="J1562" s="142">
        <f>ROUND(I1562*H1562,2)</f>
        <v>0</v>
      </c>
      <c r="K1562" s="140" t="s">
        <v>1</v>
      </c>
      <c r="L1562" s="32"/>
      <c r="M1562" s="144" t="s">
        <v>1</v>
      </c>
      <c r="N1562" s="145" t="s">
        <v>42</v>
      </c>
      <c r="P1562" s="146">
        <f>O1562*H1562</f>
        <v>0</v>
      </c>
      <c r="Q1562" s="146">
        <v>0</v>
      </c>
      <c r="R1562" s="146">
        <f>Q1562*H1562</f>
        <v>0</v>
      </c>
      <c r="S1562" s="146">
        <v>0</v>
      </c>
      <c r="T1562" s="147">
        <f>S1562*H1562</f>
        <v>0</v>
      </c>
      <c r="AR1562" s="148" t="s">
        <v>369</v>
      </c>
      <c r="AT1562" s="148" t="s">
        <v>264</v>
      </c>
      <c r="AU1562" s="148" t="s">
        <v>87</v>
      </c>
      <c r="AY1562" s="17" t="s">
        <v>262</v>
      </c>
      <c r="BE1562" s="149">
        <f>IF(N1562="základní",J1562,0)</f>
        <v>0</v>
      </c>
      <c r="BF1562" s="149">
        <f>IF(N1562="snížená",J1562,0)</f>
        <v>0</v>
      </c>
      <c r="BG1562" s="149">
        <f>IF(N1562="zákl. přenesená",J1562,0)</f>
        <v>0</v>
      </c>
      <c r="BH1562" s="149">
        <f>IF(N1562="sníž. přenesená",J1562,0)</f>
        <v>0</v>
      </c>
      <c r="BI1562" s="149">
        <f>IF(N1562="nulová",J1562,0)</f>
        <v>0</v>
      </c>
      <c r="BJ1562" s="17" t="s">
        <v>85</v>
      </c>
      <c r="BK1562" s="149">
        <f>ROUND(I1562*H1562,2)</f>
        <v>0</v>
      </c>
      <c r="BL1562" s="17" t="s">
        <v>369</v>
      </c>
      <c r="BM1562" s="148" t="s">
        <v>1894</v>
      </c>
    </row>
    <row r="1563" spans="2:47" s="1" customFormat="1" ht="136.5">
      <c r="B1563" s="32"/>
      <c r="D1563" s="151" t="s">
        <v>708</v>
      </c>
      <c r="F1563" s="187" t="s">
        <v>1895</v>
      </c>
      <c r="I1563" s="188"/>
      <c r="L1563" s="32"/>
      <c r="M1563" s="189"/>
      <c r="T1563" s="56"/>
      <c r="AT1563" s="17" t="s">
        <v>708</v>
      </c>
      <c r="AU1563" s="17" t="s">
        <v>87</v>
      </c>
    </row>
    <row r="1564" spans="2:51" s="12" customFormat="1" ht="11.25">
      <c r="B1564" s="150"/>
      <c r="D1564" s="151" t="s">
        <v>270</v>
      </c>
      <c r="E1564" s="152" t="s">
        <v>1</v>
      </c>
      <c r="F1564" s="153" t="s">
        <v>1896</v>
      </c>
      <c r="H1564" s="154">
        <v>8.31</v>
      </c>
      <c r="I1564" s="155"/>
      <c r="L1564" s="150"/>
      <c r="M1564" s="156"/>
      <c r="T1564" s="157"/>
      <c r="AT1564" s="152" t="s">
        <v>270</v>
      </c>
      <c r="AU1564" s="152" t="s">
        <v>87</v>
      </c>
      <c r="AV1564" s="12" t="s">
        <v>87</v>
      </c>
      <c r="AW1564" s="12" t="s">
        <v>32</v>
      </c>
      <c r="AX1564" s="12" t="s">
        <v>77</v>
      </c>
      <c r="AY1564" s="152" t="s">
        <v>262</v>
      </c>
    </row>
    <row r="1565" spans="2:51" s="13" customFormat="1" ht="11.25">
      <c r="B1565" s="158"/>
      <c r="D1565" s="151" t="s">
        <v>270</v>
      </c>
      <c r="E1565" s="159" t="s">
        <v>1</v>
      </c>
      <c r="F1565" s="160" t="s">
        <v>273</v>
      </c>
      <c r="H1565" s="161">
        <v>8.31</v>
      </c>
      <c r="I1565" s="162"/>
      <c r="L1565" s="158"/>
      <c r="M1565" s="163"/>
      <c r="T1565" s="164"/>
      <c r="AT1565" s="159" t="s">
        <v>270</v>
      </c>
      <c r="AU1565" s="159" t="s">
        <v>87</v>
      </c>
      <c r="AV1565" s="13" t="s">
        <v>268</v>
      </c>
      <c r="AW1565" s="13" t="s">
        <v>32</v>
      </c>
      <c r="AX1565" s="13" t="s">
        <v>85</v>
      </c>
      <c r="AY1565" s="159" t="s">
        <v>262</v>
      </c>
    </row>
    <row r="1566" spans="2:65" s="1" customFormat="1" ht="76.35" customHeight="1">
      <c r="B1566" s="32"/>
      <c r="C1566" s="138" t="s">
        <v>1897</v>
      </c>
      <c r="D1566" s="138" t="s">
        <v>264</v>
      </c>
      <c r="E1566" s="139" t="s">
        <v>1898</v>
      </c>
      <c r="F1566" s="140" t="s">
        <v>1899</v>
      </c>
      <c r="G1566" s="141" t="s">
        <v>416</v>
      </c>
      <c r="H1566" s="142">
        <v>15.27</v>
      </c>
      <c r="I1566" s="143"/>
      <c r="J1566" s="142">
        <f>ROUND(I1566*H1566,2)</f>
        <v>0</v>
      </c>
      <c r="K1566" s="140" t="s">
        <v>1</v>
      </c>
      <c r="L1566" s="32"/>
      <c r="M1566" s="144" t="s">
        <v>1</v>
      </c>
      <c r="N1566" s="145" t="s">
        <v>42</v>
      </c>
      <c r="P1566" s="146">
        <f>O1566*H1566</f>
        <v>0</v>
      </c>
      <c r="Q1566" s="146">
        <v>0</v>
      </c>
      <c r="R1566" s="146">
        <f>Q1566*H1566</f>
        <v>0</v>
      </c>
      <c r="S1566" s="146">
        <v>0</v>
      </c>
      <c r="T1566" s="147">
        <f>S1566*H1566</f>
        <v>0</v>
      </c>
      <c r="AR1566" s="148" t="s">
        <v>369</v>
      </c>
      <c r="AT1566" s="148" t="s">
        <v>264</v>
      </c>
      <c r="AU1566" s="148" t="s">
        <v>87</v>
      </c>
      <c r="AY1566" s="17" t="s">
        <v>262</v>
      </c>
      <c r="BE1566" s="149">
        <f>IF(N1566="základní",J1566,0)</f>
        <v>0</v>
      </c>
      <c r="BF1566" s="149">
        <f>IF(N1566="snížená",J1566,0)</f>
        <v>0</v>
      </c>
      <c r="BG1566" s="149">
        <f>IF(N1566="zákl. přenesená",J1566,0)</f>
        <v>0</v>
      </c>
      <c r="BH1566" s="149">
        <f>IF(N1566="sníž. přenesená",J1566,0)</f>
        <v>0</v>
      </c>
      <c r="BI1566" s="149">
        <f>IF(N1566="nulová",J1566,0)</f>
        <v>0</v>
      </c>
      <c r="BJ1566" s="17" t="s">
        <v>85</v>
      </c>
      <c r="BK1566" s="149">
        <f>ROUND(I1566*H1566,2)</f>
        <v>0</v>
      </c>
      <c r="BL1566" s="17" t="s">
        <v>369</v>
      </c>
      <c r="BM1566" s="148" t="s">
        <v>1900</v>
      </c>
    </row>
    <row r="1567" spans="2:47" s="1" customFormat="1" ht="126.75">
      <c r="B1567" s="32"/>
      <c r="D1567" s="151" t="s">
        <v>708</v>
      </c>
      <c r="F1567" s="187" t="s">
        <v>1901</v>
      </c>
      <c r="I1567" s="188"/>
      <c r="L1567" s="32"/>
      <c r="M1567" s="189"/>
      <c r="T1567" s="56"/>
      <c r="AT1567" s="17" t="s">
        <v>708</v>
      </c>
      <c r="AU1567" s="17" t="s">
        <v>87</v>
      </c>
    </row>
    <row r="1568" spans="2:51" s="12" customFormat="1" ht="11.25">
      <c r="B1568" s="150"/>
      <c r="D1568" s="151" t="s">
        <v>270</v>
      </c>
      <c r="E1568" s="152" t="s">
        <v>1</v>
      </c>
      <c r="F1568" s="153" t="s">
        <v>1902</v>
      </c>
      <c r="H1568" s="154">
        <v>15.27</v>
      </c>
      <c r="I1568" s="155"/>
      <c r="L1568" s="150"/>
      <c r="M1568" s="156"/>
      <c r="T1568" s="157"/>
      <c r="AT1568" s="152" t="s">
        <v>270</v>
      </c>
      <c r="AU1568" s="152" t="s">
        <v>87</v>
      </c>
      <c r="AV1568" s="12" t="s">
        <v>87</v>
      </c>
      <c r="AW1568" s="12" t="s">
        <v>32</v>
      </c>
      <c r="AX1568" s="12" t="s">
        <v>77</v>
      </c>
      <c r="AY1568" s="152" t="s">
        <v>262</v>
      </c>
    </row>
    <row r="1569" spans="2:51" s="13" customFormat="1" ht="11.25">
      <c r="B1569" s="158"/>
      <c r="D1569" s="151" t="s">
        <v>270</v>
      </c>
      <c r="E1569" s="159" t="s">
        <v>1</v>
      </c>
      <c r="F1569" s="160" t="s">
        <v>273</v>
      </c>
      <c r="H1569" s="161">
        <v>15.27</v>
      </c>
      <c r="I1569" s="162"/>
      <c r="L1569" s="158"/>
      <c r="M1569" s="163"/>
      <c r="T1569" s="164"/>
      <c r="AT1569" s="159" t="s">
        <v>270</v>
      </c>
      <c r="AU1569" s="159" t="s">
        <v>87</v>
      </c>
      <c r="AV1569" s="13" t="s">
        <v>268</v>
      </c>
      <c r="AW1569" s="13" t="s">
        <v>32</v>
      </c>
      <c r="AX1569" s="13" t="s">
        <v>85</v>
      </c>
      <c r="AY1569" s="159" t="s">
        <v>262</v>
      </c>
    </row>
    <row r="1570" spans="2:65" s="1" customFormat="1" ht="76.35" customHeight="1">
      <c r="B1570" s="32"/>
      <c r="C1570" s="138" t="s">
        <v>1903</v>
      </c>
      <c r="D1570" s="138" t="s">
        <v>264</v>
      </c>
      <c r="E1570" s="139" t="s">
        <v>1904</v>
      </c>
      <c r="F1570" s="140" t="s">
        <v>1905</v>
      </c>
      <c r="G1570" s="141" t="s">
        <v>416</v>
      </c>
      <c r="H1570" s="142">
        <v>2.86</v>
      </c>
      <c r="I1570" s="143"/>
      <c r="J1570" s="142">
        <f>ROUND(I1570*H1570,2)</f>
        <v>0</v>
      </c>
      <c r="K1570" s="140" t="s">
        <v>1</v>
      </c>
      <c r="L1570" s="32"/>
      <c r="M1570" s="144" t="s">
        <v>1</v>
      </c>
      <c r="N1570" s="145" t="s">
        <v>42</v>
      </c>
      <c r="P1570" s="146">
        <f>O1570*H1570</f>
        <v>0</v>
      </c>
      <c r="Q1570" s="146">
        <v>0</v>
      </c>
      <c r="R1570" s="146">
        <f>Q1570*H1570</f>
        <v>0</v>
      </c>
      <c r="S1570" s="146">
        <v>0</v>
      </c>
      <c r="T1570" s="147">
        <f>S1570*H1570</f>
        <v>0</v>
      </c>
      <c r="AR1570" s="148" t="s">
        <v>369</v>
      </c>
      <c r="AT1570" s="148" t="s">
        <v>264</v>
      </c>
      <c r="AU1570" s="148" t="s">
        <v>87</v>
      </c>
      <c r="AY1570" s="17" t="s">
        <v>262</v>
      </c>
      <c r="BE1570" s="149">
        <f>IF(N1570="základní",J1570,0)</f>
        <v>0</v>
      </c>
      <c r="BF1570" s="149">
        <f>IF(N1570="snížená",J1570,0)</f>
        <v>0</v>
      </c>
      <c r="BG1570" s="149">
        <f>IF(N1570="zákl. přenesená",J1570,0)</f>
        <v>0</v>
      </c>
      <c r="BH1570" s="149">
        <f>IF(N1570="sníž. přenesená",J1570,0)</f>
        <v>0</v>
      </c>
      <c r="BI1570" s="149">
        <f>IF(N1570="nulová",J1570,0)</f>
        <v>0</v>
      </c>
      <c r="BJ1570" s="17" t="s">
        <v>85</v>
      </c>
      <c r="BK1570" s="149">
        <f>ROUND(I1570*H1570,2)</f>
        <v>0</v>
      </c>
      <c r="BL1570" s="17" t="s">
        <v>369</v>
      </c>
      <c r="BM1570" s="148" t="s">
        <v>1906</v>
      </c>
    </row>
    <row r="1571" spans="2:47" s="1" customFormat="1" ht="126.75">
      <c r="B1571" s="32"/>
      <c r="D1571" s="151" t="s">
        <v>708</v>
      </c>
      <c r="F1571" s="187" t="s">
        <v>1907</v>
      </c>
      <c r="I1571" s="188"/>
      <c r="L1571" s="32"/>
      <c r="M1571" s="189"/>
      <c r="T1571" s="56"/>
      <c r="AT1571" s="17" t="s">
        <v>708</v>
      </c>
      <c r="AU1571" s="17" t="s">
        <v>87</v>
      </c>
    </row>
    <row r="1572" spans="2:51" s="12" customFormat="1" ht="11.25">
      <c r="B1572" s="150"/>
      <c r="D1572" s="151" t="s">
        <v>270</v>
      </c>
      <c r="E1572" s="152" t="s">
        <v>1</v>
      </c>
      <c r="F1572" s="153" t="s">
        <v>1908</v>
      </c>
      <c r="H1572" s="154">
        <v>2.86</v>
      </c>
      <c r="I1572" s="155"/>
      <c r="L1572" s="150"/>
      <c r="M1572" s="156"/>
      <c r="T1572" s="157"/>
      <c r="AT1572" s="152" t="s">
        <v>270</v>
      </c>
      <c r="AU1572" s="152" t="s">
        <v>87</v>
      </c>
      <c r="AV1572" s="12" t="s">
        <v>87</v>
      </c>
      <c r="AW1572" s="12" t="s">
        <v>32</v>
      </c>
      <c r="AX1572" s="12" t="s">
        <v>77</v>
      </c>
      <c r="AY1572" s="152" t="s">
        <v>262</v>
      </c>
    </row>
    <row r="1573" spans="2:51" s="13" customFormat="1" ht="11.25">
      <c r="B1573" s="158"/>
      <c r="D1573" s="151" t="s">
        <v>270</v>
      </c>
      <c r="E1573" s="159" t="s">
        <v>1</v>
      </c>
      <c r="F1573" s="160" t="s">
        <v>273</v>
      </c>
      <c r="H1573" s="161">
        <v>2.86</v>
      </c>
      <c r="I1573" s="162"/>
      <c r="L1573" s="158"/>
      <c r="M1573" s="163"/>
      <c r="T1573" s="164"/>
      <c r="AT1573" s="159" t="s">
        <v>270</v>
      </c>
      <c r="AU1573" s="159" t="s">
        <v>87</v>
      </c>
      <c r="AV1573" s="13" t="s">
        <v>268</v>
      </c>
      <c r="AW1573" s="13" t="s">
        <v>32</v>
      </c>
      <c r="AX1573" s="13" t="s">
        <v>85</v>
      </c>
      <c r="AY1573" s="159" t="s">
        <v>262</v>
      </c>
    </row>
    <row r="1574" spans="2:65" s="1" customFormat="1" ht="76.35" customHeight="1">
      <c r="B1574" s="32"/>
      <c r="C1574" s="138" t="s">
        <v>1909</v>
      </c>
      <c r="D1574" s="138" t="s">
        <v>264</v>
      </c>
      <c r="E1574" s="139" t="s">
        <v>1910</v>
      </c>
      <c r="F1574" s="140" t="s">
        <v>1911</v>
      </c>
      <c r="G1574" s="141" t="s">
        <v>416</v>
      </c>
      <c r="H1574" s="142">
        <v>10.59</v>
      </c>
      <c r="I1574" s="143"/>
      <c r="J1574" s="142">
        <f>ROUND(I1574*H1574,2)</f>
        <v>0</v>
      </c>
      <c r="K1574" s="140" t="s">
        <v>1</v>
      </c>
      <c r="L1574" s="32"/>
      <c r="M1574" s="144" t="s">
        <v>1</v>
      </c>
      <c r="N1574" s="145" t="s">
        <v>42</v>
      </c>
      <c r="P1574" s="146">
        <f>O1574*H1574</f>
        <v>0</v>
      </c>
      <c r="Q1574" s="146">
        <v>0</v>
      </c>
      <c r="R1574" s="146">
        <f>Q1574*H1574</f>
        <v>0</v>
      </c>
      <c r="S1574" s="146">
        <v>0</v>
      </c>
      <c r="T1574" s="147">
        <f>S1574*H1574</f>
        <v>0</v>
      </c>
      <c r="AR1574" s="148" t="s">
        <v>369</v>
      </c>
      <c r="AT1574" s="148" t="s">
        <v>264</v>
      </c>
      <c r="AU1574" s="148" t="s">
        <v>87</v>
      </c>
      <c r="AY1574" s="17" t="s">
        <v>262</v>
      </c>
      <c r="BE1574" s="149">
        <f>IF(N1574="základní",J1574,0)</f>
        <v>0</v>
      </c>
      <c r="BF1574" s="149">
        <f>IF(N1574="snížená",J1574,0)</f>
        <v>0</v>
      </c>
      <c r="BG1574" s="149">
        <f>IF(N1574="zákl. přenesená",J1574,0)</f>
        <v>0</v>
      </c>
      <c r="BH1574" s="149">
        <f>IF(N1574="sníž. přenesená",J1574,0)</f>
        <v>0</v>
      </c>
      <c r="BI1574" s="149">
        <f>IF(N1574="nulová",J1574,0)</f>
        <v>0</v>
      </c>
      <c r="BJ1574" s="17" t="s">
        <v>85</v>
      </c>
      <c r="BK1574" s="149">
        <f>ROUND(I1574*H1574,2)</f>
        <v>0</v>
      </c>
      <c r="BL1574" s="17" t="s">
        <v>369</v>
      </c>
      <c r="BM1574" s="148" t="s">
        <v>1912</v>
      </c>
    </row>
    <row r="1575" spans="2:47" s="1" customFormat="1" ht="136.5">
      <c r="B1575" s="32"/>
      <c r="D1575" s="151" t="s">
        <v>708</v>
      </c>
      <c r="F1575" s="187" t="s">
        <v>1913</v>
      </c>
      <c r="I1575" s="188"/>
      <c r="L1575" s="32"/>
      <c r="M1575" s="189"/>
      <c r="T1575" s="56"/>
      <c r="AT1575" s="17" t="s">
        <v>708</v>
      </c>
      <c r="AU1575" s="17" t="s">
        <v>87</v>
      </c>
    </row>
    <row r="1576" spans="2:51" s="12" customFormat="1" ht="11.25">
      <c r="B1576" s="150"/>
      <c r="D1576" s="151" t="s">
        <v>270</v>
      </c>
      <c r="E1576" s="152" t="s">
        <v>1</v>
      </c>
      <c r="F1576" s="153" t="s">
        <v>1914</v>
      </c>
      <c r="H1576" s="154">
        <v>10.59</v>
      </c>
      <c r="I1576" s="155"/>
      <c r="L1576" s="150"/>
      <c r="M1576" s="156"/>
      <c r="T1576" s="157"/>
      <c r="AT1576" s="152" t="s">
        <v>270</v>
      </c>
      <c r="AU1576" s="152" t="s">
        <v>87</v>
      </c>
      <c r="AV1576" s="12" t="s">
        <v>87</v>
      </c>
      <c r="AW1576" s="12" t="s">
        <v>32</v>
      </c>
      <c r="AX1576" s="12" t="s">
        <v>77</v>
      </c>
      <c r="AY1576" s="152" t="s">
        <v>262</v>
      </c>
    </row>
    <row r="1577" spans="2:51" s="13" customFormat="1" ht="11.25">
      <c r="B1577" s="158"/>
      <c r="D1577" s="151" t="s">
        <v>270</v>
      </c>
      <c r="E1577" s="159" t="s">
        <v>1</v>
      </c>
      <c r="F1577" s="160" t="s">
        <v>273</v>
      </c>
      <c r="H1577" s="161">
        <v>10.59</v>
      </c>
      <c r="I1577" s="162"/>
      <c r="L1577" s="158"/>
      <c r="M1577" s="163"/>
      <c r="T1577" s="164"/>
      <c r="AT1577" s="159" t="s">
        <v>270</v>
      </c>
      <c r="AU1577" s="159" t="s">
        <v>87</v>
      </c>
      <c r="AV1577" s="13" t="s">
        <v>268</v>
      </c>
      <c r="AW1577" s="13" t="s">
        <v>32</v>
      </c>
      <c r="AX1577" s="13" t="s">
        <v>85</v>
      </c>
      <c r="AY1577" s="159" t="s">
        <v>262</v>
      </c>
    </row>
    <row r="1578" spans="2:65" s="1" customFormat="1" ht="76.35" customHeight="1">
      <c r="B1578" s="32"/>
      <c r="C1578" s="138" t="s">
        <v>1915</v>
      </c>
      <c r="D1578" s="138" t="s">
        <v>264</v>
      </c>
      <c r="E1578" s="139" t="s">
        <v>1916</v>
      </c>
      <c r="F1578" s="140" t="s">
        <v>1917</v>
      </c>
      <c r="G1578" s="141" t="s">
        <v>416</v>
      </c>
      <c r="H1578" s="142">
        <v>3.71</v>
      </c>
      <c r="I1578" s="143"/>
      <c r="J1578" s="142">
        <f>ROUND(I1578*H1578,2)</f>
        <v>0</v>
      </c>
      <c r="K1578" s="140" t="s">
        <v>1</v>
      </c>
      <c r="L1578" s="32"/>
      <c r="M1578" s="144" t="s">
        <v>1</v>
      </c>
      <c r="N1578" s="145" t="s">
        <v>42</v>
      </c>
      <c r="P1578" s="146">
        <f>O1578*H1578</f>
        <v>0</v>
      </c>
      <c r="Q1578" s="146">
        <v>0</v>
      </c>
      <c r="R1578" s="146">
        <f>Q1578*H1578</f>
        <v>0</v>
      </c>
      <c r="S1578" s="146">
        <v>0</v>
      </c>
      <c r="T1578" s="147">
        <f>S1578*H1578</f>
        <v>0</v>
      </c>
      <c r="AR1578" s="148" t="s">
        <v>369</v>
      </c>
      <c r="AT1578" s="148" t="s">
        <v>264</v>
      </c>
      <c r="AU1578" s="148" t="s">
        <v>87</v>
      </c>
      <c r="AY1578" s="17" t="s">
        <v>262</v>
      </c>
      <c r="BE1578" s="149">
        <f>IF(N1578="základní",J1578,0)</f>
        <v>0</v>
      </c>
      <c r="BF1578" s="149">
        <f>IF(N1578="snížená",J1578,0)</f>
        <v>0</v>
      </c>
      <c r="BG1578" s="149">
        <f>IF(N1578="zákl. přenesená",J1578,0)</f>
        <v>0</v>
      </c>
      <c r="BH1578" s="149">
        <f>IF(N1578="sníž. přenesená",J1578,0)</f>
        <v>0</v>
      </c>
      <c r="BI1578" s="149">
        <f>IF(N1578="nulová",J1578,0)</f>
        <v>0</v>
      </c>
      <c r="BJ1578" s="17" t="s">
        <v>85</v>
      </c>
      <c r="BK1578" s="149">
        <f>ROUND(I1578*H1578,2)</f>
        <v>0</v>
      </c>
      <c r="BL1578" s="17" t="s">
        <v>369</v>
      </c>
      <c r="BM1578" s="148" t="s">
        <v>1918</v>
      </c>
    </row>
    <row r="1579" spans="2:47" s="1" customFormat="1" ht="117">
      <c r="B1579" s="32"/>
      <c r="D1579" s="151" t="s">
        <v>708</v>
      </c>
      <c r="F1579" s="187" t="s">
        <v>1919</v>
      </c>
      <c r="I1579" s="188"/>
      <c r="L1579" s="32"/>
      <c r="M1579" s="189"/>
      <c r="T1579" s="56"/>
      <c r="AT1579" s="17" t="s">
        <v>708</v>
      </c>
      <c r="AU1579" s="17" t="s">
        <v>87</v>
      </c>
    </row>
    <row r="1580" spans="2:51" s="12" customFormat="1" ht="11.25">
      <c r="B1580" s="150"/>
      <c r="D1580" s="151" t="s">
        <v>270</v>
      </c>
      <c r="E1580" s="152" t="s">
        <v>1</v>
      </c>
      <c r="F1580" s="153" t="s">
        <v>1920</v>
      </c>
      <c r="H1580" s="154">
        <v>3.71</v>
      </c>
      <c r="I1580" s="155"/>
      <c r="L1580" s="150"/>
      <c r="M1580" s="156"/>
      <c r="T1580" s="157"/>
      <c r="AT1580" s="152" t="s">
        <v>270</v>
      </c>
      <c r="AU1580" s="152" t="s">
        <v>87</v>
      </c>
      <c r="AV1580" s="12" t="s">
        <v>87</v>
      </c>
      <c r="AW1580" s="12" t="s">
        <v>32</v>
      </c>
      <c r="AX1580" s="12" t="s">
        <v>77</v>
      </c>
      <c r="AY1580" s="152" t="s">
        <v>262</v>
      </c>
    </row>
    <row r="1581" spans="2:51" s="13" customFormat="1" ht="11.25">
      <c r="B1581" s="158"/>
      <c r="D1581" s="151" t="s">
        <v>270</v>
      </c>
      <c r="E1581" s="159" t="s">
        <v>1</v>
      </c>
      <c r="F1581" s="160" t="s">
        <v>273</v>
      </c>
      <c r="H1581" s="161">
        <v>3.71</v>
      </c>
      <c r="I1581" s="162"/>
      <c r="L1581" s="158"/>
      <c r="M1581" s="163"/>
      <c r="T1581" s="164"/>
      <c r="AT1581" s="159" t="s">
        <v>270</v>
      </c>
      <c r="AU1581" s="159" t="s">
        <v>87</v>
      </c>
      <c r="AV1581" s="13" t="s">
        <v>268</v>
      </c>
      <c r="AW1581" s="13" t="s">
        <v>32</v>
      </c>
      <c r="AX1581" s="13" t="s">
        <v>85</v>
      </c>
      <c r="AY1581" s="159" t="s">
        <v>262</v>
      </c>
    </row>
    <row r="1582" spans="2:65" s="1" customFormat="1" ht="62.65" customHeight="1">
      <c r="B1582" s="32"/>
      <c r="C1582" s="138" t="s">
        <v>1921</v>
      </c>
      <c r="D1582" s="138" t="s">
        <v>264</v>
      </c>
      <c r="E1582" s="139" t="s">
        <v>1922</v>
      </c>
      <c r="F1582" s="140" t="s">
        <v>1923</v>
      </c>
      <c r="G1582" s="141" t="s">
        <v>416</v>
      </c>
      <c r="H1582" s="142">
        <v>3.34</v>
      </c>
      <c r="I1582" s="143"/>
      <c r="J1582" s="142">
        <f>ROUND(I1582*H1582,2)</f>
        <v>0</v>
      </c>
      <c r="K1582" s="140" t="s">
        <v>1</v>
      </c>
      <c r="L1582" s="32"/>
      <c r="M1582" s="144" t="s">
        <v>1</v>
      </c>
      <c r="N1582" s="145" t="s">
        <v>42</v>
      </c>
      <c r="P1582" s="146">
        <f>O1582*H1582</f>
        <v>0</v>
      </c>
      <c r="Q1582" s="146">
        <v>0</v>
      </c>
      <c r="R1582" s="146">
        <f>Q1582*H1582</f>
        <v>0</v>
      </c>
      <c r="S1582" s="146">
        <v>0</v>
      </c>
      <c r="T1582" s="147">
        <f>S1582*H1582</f>
        <v>0</v>
      </c>
      <c r="AR1582" s="148" t="s">
        <v>369</v>
      </c>
      <c r="AT1582" s="148" t="s">
        <v>264</v>
      </c>
      <c r="AU1582" s="148" t="s">
        <v>87</v>
      </c>
      <c r="AY1582" s="17" t="s">
        <v>262</v>
      </c>
      <c r="BE1582" s="149">
        <f>IF(N1582="základní",J1582,0)</f>
        <v>0</v>
      </c>
      <c r="BF1582" s="149">
        <f>IF(N1582="snížená",J1582,0)</f>
        <v>0</v>
      </c>
      <c r="BG1582" s="149">
        <f>IF(N1582="zákl. přenesená",J1582,0)</f>
        <v>0</v>
      </c>
      <c r="BH1582" s="149">
        <f>IF(N1582="sníž. přenesená",J1582,0)</f>
        <v>0</v>
      </c>
      <c r="BI1582" s="149">
        <f>IF(N1582="nulová",J1582,0)</f>
        <v>0</v>
      </c>
      <c r="BJ1582" s="17" t="s">
        <v>85</v>
      </c>
      <c r="BK1582" s="149">
        <f>ROUND(I1582*H1582,2)</f>
        <v>0</v>
      </c>
      <c r="BL1582" s="17" t="s">
        <v>369</v>
      </c>
      <c r="BM1582" s="148" t="s">
        <v>1924</v>
      </c>
    </row>
    <row r="1583" spans="2:47" s="1" customFormat="1" ht="126.75">
      <c r="B1583" s="32"/>
      <c r="D1583" s="151" t="s">
        <v>708</v>
      </c>
      <c r="F1583" s="187" t="s">
        <v>1925</v>
      </c>
      <c r="I1583" s="188"/>
      <c r="L1583" s="32"/>
      <c r="M1583" s="189"/>
      <c r="T1583" s="56"/>
      <c r="AT1583" s="17" t="s">
        <v>708</v>
      </c>
      <c r="AU1583" s="17" t="s">
        <v>87</v>
      </c>
    </row>
    <row r="1584" spans="2:51" s="12" customFormat="1" ht="11.25">
      <c r="B1584" s="150"/>
      <c r="D1584" s="151" t="s">
        <v>270</v>
      </c>
      <c r="E1584" s="152" t="s">
        <v>1</v>
      </c>
      <c r="F1584" s="153" t="s">
        <v>1926</v>
      </c>
      <c r="H1584" s="154">
        <v>3.34</v>
      </c>
      <c r="I1584" s="155"/>
      <c r="L1584" s="150"/>
      <c r="M1584" s="156"/>
      <c r="T1584" s="157"/>
      <c r="AT1584" s="152" t="s">
        <v>270</v>
      </c>
      <c r="AU1584" s="152" t="s">
        <v>87</v>
      </c>
      <c r="AV1584" s="12" t="s">
        <v>87</v>
      </c>
      <c r="AW1584" s="12" t="s">
        <v>32</v>
      </c>
      <c r="AX1584" s="12" t="s">
        <v>77</v>
      </c>
      <c r="AY1584" s="152" t="s">
        <v>262</v>
      </c>
    </row>
    <row r="1585" spans="2:51" s="13" customFormat="1" ht="11.25">
      <c r="B1585" s="158"/>
      <c r="D1585" s="151" t="s">
        <v>270</v>
      </c>
      <c r="E1585" s="159" t="s">
        <v>1</v>
      </c>
      <c r="F1585" s="160" t="s">
        <v>273</v>
      </c>
      <c r="H1585" s="161">
        <v>3.34</v>
      </c>
      <c r="I1585" s="162"/>
      <c r="L1585" s="158"/>
      <c r="M1585" s="163"/>
      <c r="T1585" s="164"/>
      <c r="AT1585" s="159" t="s">
        <v>270</v>
      </c>
      <c r="AU1585" s="159" t="s">
        <v>87</v>
      </c>
      <c r="AV1585" s="13" t="s">
        <v>268</v>
      </c>
      <c r="AW1585" s="13" t="s">
        <v>32</v>
      </c>
      <c r="AX1585" s="13" t="s">
        <v>85</v>
      </c>
      <c r="AY1585" s="159" t="s">
        <v>262</v>
      </c>
    </row>
    <row r="1586" spans="2:65" s="1" customFormat="1" ht="55.5" customHeight="1">
      <c r="B1586" s="32"/>
      <c r="C1586" s="138" t="s">
        <v>1927</v>
      </c>
      <c r="D1586" s="138" t="s">
        <v>264</v>
      </c>
      <c r="E1586" s="139" t="s">
        <v>1928</v>
      </c>
      <c r="F1586" s="140" t="s">
        <v>1929</v>
      </c>
      <c r="G1586" s="141" t="s">
        <v>416</v>
      </c>
      <c r="H1586" s="142">
        <v>2.38</v>
      </c>
      <c r="I1586" s="143"/>
      <c r="J1586" s="142">
        <f>ROUND(I1586*H1586,2)</f>
        <v>0</v>
      </c>
      <c r="K1586" s="140" t="s">
        <v>1</v>
      </c>
      <c r="L1586" s="32"/>
      <c r="M1586" s="144" t="s">
        <v>1</v>
      </c>
      <c r="N1586" s="145" t="s">
        <v>42</v>
      </c>
      <c r="P1586" s="146">
        <f>O1586*H1586</f>
        <v>0</v>
      </c>
      <c r="Q1586" s="146">
        <v>0</v>
      </c>
      <c r="R1586" s="146">
        <f>Q1586*H1586</f>
        <v>0</v>
      </c>
      <c r="S1586" s="146">
        <v>0</v>
      </c>
      <c r="T1586" s="147">
        <f>S1586*H1586</f>
        <v>0</v>
      </c>
      <c r="AR1586" s="148" t="s">
        <v>369</v>
      </c>
      <c r="AT1586" s="148" t="s">
        <v>264</v>
      </c>
      <c r="AU1586" s="148" t="s">
        <v>87</v>
      </c>
      <c r="AY1586" s="17" t="s">
        <v>262</v>
      </c>
      <c r="BE1586" s="149">
        <f>IF(N1586="základní",J1586,0)</f>
        <v>0</v>
      </c>
      <c r="BF1586" s="149">
        <f>IF(N1586="snížená",J1586,0)</f>
        <v>0</v>
      </c>
      <c r="BG1586" s="149">
        <f>IF(N1586="zákl. přenesená",J1586,0)</f>
        <v>0</v>
      </c>
      <c r="BH1586" s="149">
        <f>IF(N1586="sníž. přenesená",J1586,0)</f>
        <v>0</v>
      </c>
      <c r="BI1586" s="149">
        <f>IF(N1586="nulová",J1586,0)</f>
        <v>0</v>
      </c>
      <c r="BJ1586" s="17" t="s">
        <v>85</v>
      </c>
      <c r="BK1586" s="149">
        <f>ROUND(I1586*H1586,2)</f>
        <v>0</v>
      </c>
      <c r="BL1586" s="17" t="s">
        <v>369</v>
      </c>
      <c r="BM1586" s="148" t="s">
        <v>1930</v>
      </c>
    </row>
    <row r="1587" spans="2:47" s="1" customFormat="1" ht="107.25">
      <c r="B1587" s="32"/>
      <c r="D1587" s="151" t="s">
        <v>708</v>
      </c>
      <c r="F1587" s="187" t="s">
        <v>1931</v>
      </c>
      <c r="I1587" s="188"/>
      <c r="L1587" s="32"/>
      <c r="M1587" s="189"/>
      <c r="T1587" s="56"/>
      <c r="AT1587" s="17" t="s">
        <v>708</v>
      </c>
      <c r="AU1587" s="17" t="s">
        <v>87</v>
      </c>
    </row>
    <row r="1588" spans="2:51" s="12" customFormat="1" ht="11.25">
      <c r="B1588" s="150"/>
      <c r="D1588" s="151" t="s">
        <v>270</v>
      </c>
      <c r="E1588" s="152" t="s">
        <v>1</v>
      </c>
      <c r="F1588" s="153" t="s">
        <v>1932</v>
      </c>
      <c r="H1588" s="154">
        <v>2.38</v>
      </c>
      <c r="I1588" s="155"/>
      <c r="L1588" s="150"/>
      <c r="M1588" s="156"/>
      <c r="T1588" s="157"/>
      <c r="AT1588" s="152" t="s">
        <v>270</v>
      </c>
      <c r="AU1588" s="152" t="s">
        <v>87</v>
      </c>
      <c r="AV1588" s="12" t="s">
        <v>87</v>
      </c>
      <c r="AW1588" s="12" t="s">
        <v>32</v>
      </c>
      <c r="AX1588" s="12" t="s">
        <v>77</v>
      </c>
      <c r="AY1588" s="152" t="s">
        <v>262</v>
      </c>
    </row>
    <row r="1589" spans="2:51" s="13" customFormat="1" ht="11.25">
      <c r="B1589" s="158"/>
      <c r="D1589" s="151" t="s">
        <v>270</v>
      </c>
      <c r="E1589" s="159" t="s">
        <v>1</v>
      </c>
      <c r="F1589" s="160" t="s">
        <v>273</v>
      </c>
      <c r="H1589" s="161">
        <v>2.38</v>
      </c>
      <c r="I1589" s="162"/>
      <c r="L1589" s="158"/>
      <c r="M1589" s="163"/>
      <c r="T1589" s="164"/>
      <c r="AT1589" s="159" t="s">
        <v>270</v>
      </c>
      <c r="AU1589" s="159" t="s">
        <v>87</v>
      </c>
      <c r="AV1589" s="13" t="s">
        <v>268</v>
      </c>
      <c r="AW1589" s="13" t="s">
        <v>32</v>
      </c>
      <c r="AX1589" s="13" t="s">
        <v>85</v>
      </c>
      <c r="AY1589" s="159" t="s">
        <v>262</v>
      </c>
    </row>
    <row r="1590" spans="2:65" s="1" customFormat="1" ht="49.15" customHeight="1">
      <c r="B1590" s="32"/>
      <c r="C1590" s="138" t="s">
        <v>1933</v>
      </c>
      <c r="D1590" s="138" t="s">
        <v>264</v>
      </c>
      <c r="E1590" s="139" t="s">
        <v>1934</v>
      </c>
      <c r="F1590" s="140" t="s">
        <v>1935</v>
      </c>
      <c r="G1590" s="141" t="s">
        <v>416</v>
      </c>
      <c r="H1590" s="142">
        <v>12.61</v>
      </c>
      <c r="I1590" s="143"/>
      <c r="J1590" s="142">
        <f>ROUND(I1590*H1590,2)</f>
        <v>0</v>
      </c>
      <c r="K1590" s="140" t="s">
        <v>1</v>
      </c>
      <c r="L1590" s="32"/>
      <c r="M1590" s="144" t="s">
        <v>1</v>
      </c>
      <c r="N1590" s="145" t="s">
        <v>42</v>
      </c>
      <c r="P1590" s="146">
        <f>O1590*H1590</f>
        <v>0</v>
      </c>
      <c r="Q1590" s="146">
        <v>0</v>
      </c>
      <c r="R1590" s="146">
        <f>Q1590*H1590</f>
        <v>0</v>
      </c>
      <c r="S1590" s="146">
        <v>0</v>
      </c>
      <c r="T1590" s="147">
        <f>S1590*H1590</f>
        <v>0</v>
      </c>
      <c r="AR1590" s="148" t="s">
        <v>369</v>
      </c>
      <c r="AT1590" s="148" t="s">
        <v>264</v>
      </c>
      <c r="AU1590" s="148" t="s">
        <v>87</v>
      </c>
      <c r="AY1590" s="17" t="s">
        <v>262</v>
      </c>
      <c r="BE1590" s="149">
        <f>IF(N1590="základní",J1590,0)</f>
        <v>0</v>
      </c>
      <c r="BF1590" s="149">
        <f>IF(N1590="snížená",J1590,0)</f>
        <v>0</v>
      </c>
      <c r="BG1590" s="149">
        <f>IF(N1590="zákl. přenesená",J1590,0)</f>
        <v>0</v>
      </c>
      <c r="BH1590" s="149">
        <f>IF(N1590="sníž. přenesená",J1590,0)</f>
        <v>0</v>
      </c>
      <c r="BI1590" s="149">
        <f>IF(N1590="nulová",J1590,0)</f>
        <v>0</v>
      </c>
      <c r="BJ1590" s="17" t="s">
        <v>85</v>
      </c>
      <c r="BK1590" s="149">
        <f>ROUND(I1590*H1590,2)</f>
        <v>0</v>
      </c>
      <c r="BL1590" s="17" t="s">
        <v>369</v>
      </c>
      <c r="BM1590" s="148" t="s">
        <v>1936</v>
      </c>
    </row>
    <row r="1591" spans="2:47" s="1" customFormat="1" ht="87.75">
      <c r="B1591" s="32"/>
      <c r="D1591" s="151" t="s">
        <v>708</v>
      </c>
      <c r="F1591" s="187" t="s">
        <v>1937</v>
      </c>
      <c r="I1591" s="188"/>
      <c r="L1591" s="32"/>
      <c r="M1591" s="189"/>
      <c r="T1591" s="56"/>
      <c r="AT1591" s="17" t="s">
        <v>708</v>
      </c>
      <c r="AU1591" s="17" t="s">
        <v>87</v>
      </c>
    </row>
    <row r="1592" spans="2:51" s="12" customFormat="1" ht="11.25">
      <c r="B1592" s="150"/>
      <c r="D1592" s="151" t="s">
        <v>270</v>
      </c>
      <c r="E1592" s="152" t="s">
        <v>1</v>
      </c>
      <c r="F1592" s="153" t="s">
        <v>1938</v>
      </c>
      <c r="H1592" s="154">
        <v>12.61</v>
      </c>
      <c r="I1592" s="155"/>
      <c r="L1592" s="150"/>
      <c r="M1592" s="156"/>
      <c r="T1592" s="157"/>
      <c r="AT1592" s="152" t="s">
        <v>270</v>
      </c>
      <c r="AU1592" s="152" t="s">
        <v>87</v>
      </c>
      <c r="AV1592" s="12" t="s">
        <v>87</v>
      </c>
      <c r="AW1592" s="12" t="s">
        <v>32</v>
      </c>
      <c r="AX1592" s="12" t="s">
        <v>77</v>
      </c>
      <c r="AY1592" s="152" t="s">
        <v>262</v>
      </c>
    </row>
    <row r="1593" spans="2:51" s="13" customFormat="1" ht="11.25">
      <c r="B1593" s="158"/>
      <c r="D1593" s="151" t="s">
        <v>270</v>
      </c>
      <c r="E1593" s="159" t="s">
        <v>1</v>
      </c>
      <c r="F1593" s="160" t="s">
        <v>273</v>
      </c>
      <c r="H1593" s="161">
        <v>12.61</v>
      </c>
      <c r="I1593" s="162"/>
      <c r="L1593" s="158"/>
      <c r="M1593" s="163"/>
      <c r="T1593" s="164"/>
      <c r="AT1593" s="159" t="s">
        <v>270</v>
      </c>
      <c r="AU1593" s="159" t="s">
        <v>87</v>
      </c>
      <c r="AV1593" s="13" t="s">
        <v>268</v>
      </c>
      <c r="AW1593" s="13" t="s">
        <v>32</v>
      </c>
      <c r="AX1593" s="13" t="s">
        <v>85</v>
      </c>
      <c r="AY1593" s="159" t="s">
        <v>262</v>
      </c>
    </row>
    <row r="1594" spans="2:65" s="1" customFormat="1" ht="44.25" customHeight="1">
      <c r="B1594" s="32"/>
      <c r="C1594" s="138" t="s">
        <v>1939</v>
      </c>
      <c r="D1594" s="138" t="s">
        <v>264</v>
      </c>
      <c r="E1594" s="139" t="s">
        <v>1940</v>
      </c>
      <c r="F1594" s="140" t="s">
        <v>1941</v>
      </c>
      <c r="G1594" s="141" t="s">
        <v>416</v>
      </c>
      <c r="H1594" s="142">
        <v>9.26</v>
      </c>
      <c r="I1594" s="143"/>
      <c r="J1594" s="142">
        <f>ROUND(I1594*H1594,2)</f>
        <v>0</v>
      </c>
      <c r="K1594" s="140" t="s">
        <v>1</v>
      </c>
      <c r="L1594" s="32"/>
      <c r="M1594" s="144" t="s">
        <v>1</v>
      </c>
      <c r="N1594" s="145" t="s">
        <v>42</v>
      </c>
      <c r="P1594" s="146">
        <f>O1594*H1594</f>
        <v>0</v>
      </c>
      <c r="Q1594" s="146">
        <v>0</v>
      </c>
      <c r="R1594" s="146">
        <f>Q1594*H1594</f>
        <v>0</v>
      </c>
      <c r="S1594" s="146">
        <v>0</v>
      </c>
      <c r="T1594" s="147">
        <f>S1594*H1594</f>
        <v>0</v>
      </c>
      <c r="AR1594" s="148" t="s">
        <v>369</v>
      </c>
      <c r="AT1594" s="148" t="s">
        <v>264</v>
      </c>
      <c r="AU1594" s="148" t="s">
        <v>87</v>
      </c>
      <c r="AY1594" s="17" t="s">
        <v>262</v>
      </c>
      <c r="BE1594" s="149">
        <f>IF(N1594="základní",J1594,0)</f>
        <v>0</v>
      </c>
      <c r="BF1594" s="149">
        <f>IF(N1594="snížená",J1594,0)</f>
        <v>0</v>
      </c>
      <c r="BG1594" s="149">
        <f>IF(N1594="zákl. přenesená",J1594,0)</f>
        <v>0</v>
      </c>
      <c r="BH1594" s="149">
        <f>IF(N1594="sníž. přenesená",J1594,0)</f>
        <v>0</v>
      </c>
      <c r="BI1594" s="149">
        <f>IF(N1594="nulová",J1594,0)</f>
        <v>0</v>
      </c>
      <c r="BJ1594" s="17" t="s">
        <v>85</v>
      </c>
      <c r="BK1594" s="149">
        <f>ROUND(I1594*H1594,2)</f>
        <v>0</v>
      </c>
      <c r="BL1594" s="17" t="s">
        <v>369</v>
      </c>
      <c r="BM1594" s="148" t="s">
        <v>1942</v>
      </c>
    </row>
    <row r="1595" spans="2:47" s="1" customFormat="1" ht="78">
      <c r="B1595" s="32"/>
      <c r="D1595" s="151" t="s">
        <v>708</v>
      </c>
      <c r="F1595" s="187" t="s">
        <v>1943</v>
      </c>
      <c r="I1595" s="188"/>
      <c r="L1595" s="32"/>
      <c r="M1595" s="189"/>
      <c r="T1595" s="56"/>
      <c r="AT1595" s="17" t="s">
        <v>708</v>
      </c>
      <c r="AU1595" s="17" t="s">
        <v>87</v>
      </c>
    </row>
    <row r="1596" spans="2:51" s="12" customFormat="1" ht="11.25">
      <c r="B1596" s="150"/>
      <c r="D1596" s="151" t="s">
        <v>270</v>
      </c>
      <c r="E1596" s="152" t="s">
        <v>1</v>
      </c>
      <c r="F1596" s="153" t="s">
        <v>1944</v>
      </c>
      <c r="H1596" s="154">
        <v>9.26</v>
      </c>
      <c r="I1596" s="155"/>
      <c r="L1596" s="150"/>
      <c r="M1596" s="156"/>
      <c r="T1596" s="157"/>
      <c r="AT1596" s="152" t="s">
        <v>270</v>
      </c>
      <c r="AU1596" s="152" t="s">
        <v>87</v>
      </c>
      <c r="AV1596" s="12" t="s">
        <v>87</v>
      </c>
      <c r="AW1596" s="12" t="s">
        <v>32</v>
      </c>
      <c r="AX1596" s="12" t="s">
        <v>77</v>
      </c>
      <c r="AY1596" s="152" t="s">
        <v>262</v>
      </c>
    </row>
    <row r="1597" spans="2:51" s="13" customFormat="1" ht="11.25">
      <c r="B1597" s="158"/>
      <c r="D1597" s="151" t="s">
        <v>270</v>
      </c>
      <c r="E1597" s="159" t="s">
        <v>1</v>
      </c>
      <c r="F1597" s="160" t="s">
        <v>273</v>
      </c>
      <c r="H1597" s="161">
        <v>9.26</v>
      </c>
      <c r="I1597" s="162"/>
      <c r="L1597" s="158"/>
      <c r="M1597" s="163"/>
      <c r="T1597" s="164"/>
      <c r="AT1597" s="159" t="s">
        <v>270</v>
      </c>
      <c r="AU1597" s="159" t="s">
        <v>87</v>
      </c>
      <c r="AV1597" s="13" t="s">
        <v>268</v>
      </c>
      <c r="AW1597" s="13" t="s">
        <v>32</v>
      </c>
      <c r="AX1597" s="13" t="s">
        <v>85</v>
      </c>
      <c r="AY1597" s="159" t="s">
        <v>262</v>
      </c>
    </row>
    <row r="1598" spans="2:65" s="1" customFormat="1" ht="66.75" customHeight="1">
      <c r="B1598" s="32"/>
      <c r="C1598" s="138" t="s">
        <v>1945</v>
      </c>
      <c r="D1598" s="138" t="s">
        <v>264</v>
      </c>
      <c r="E1598" s="139" t="s">
        <v>1946</v>
      </c>
      <c r="F1598" s="140" t="s">
        <v>1947</v>
      </c>
      <c r="G1598" s="141" t="s">
        <v>416</v>
      </c>
      <c r="H1598" s="142">
        <v>6.61</v>
      </c>
      <c r="I1598" s="143"/>
      <c r="J1598" s="142">
        <f>ROUND(I1598*H1598,2)</f>
        <v>0</v>
      </c>
      <c r="K1598" s="140" t="s">
        <v>1</v>
      </c>
      <c r="L1598" s="32"/>
      <c r="M1598" s="144" t="s">
        <v>1</v>
      </c>
      <c r="N1598" s="145" t="s">
        <v>42</v>
      </c>
      <c r="P1598" s="146">
        <f>O1598*H1598</f>
        <v>0</v>
      </c>
      <c r="Q1598" s="146">
        <v>0</v>
      </c>
      <c r="R1598" s="146">
        <f>Q1598*H1598</f>
        <v>0</v>
      </c>
      <c r="S1598" s="146">
        <v>0</v>
      </c>
      <c r="T1598" s="147">
        <f>S1598*H1598</f>
        <v>0</v>
      </c>
      <c r="AR1598" s="148" t="s">
        <v>369</v>
      </c>
      <c r="AT1598" s="148" t="s">
        <v>264</v>
      </c>
      <c r="AU1598" s="148" t="s">
        <v>87</v>
      </c>
      <c r="AY1598" s="17" t="s">
        <v>262</v>
      </c>
      <c r="BE1598" s="149">
        <f>IF(N1598="základní",J1598,0)</f>
        <v>0</v>
      </c>
      <c r="BF1598" s="149">
        <f>IF(N1598="snížená",J1598,0)</f>
        <v>0</v>
      </c>
      <c r="BG1598" s="149">
        <f>IF(N1598="zákl. přenesená",J1598,0)</f>
        <v>0</v>
      </c>
      <c r="BH1598" s="149">
        <f>IF(N1598="sníž. přenesená",J1598,0)</f>
        <v>0</v>
      </c>
      <c r="BI1598" s="149">
        <f>IF(N1598="nulová",J1598,0)</f>
        <v>0</v>
      </c>
      <c r="BJ1598" s="17" t="s">
        <v>85</v>
      </c>
      <c r="BK1598" s="149">
        <f>ROUND(I1598*H1598,2)</f>
        <v>0</v>
      </c>
      <c r="BL1598" s="17" t="s">
        <v>369</v>
      </c>
      <c r="BM1598" s="148" t="s">
        <v>1948</v>
      </c>
    </row>
    <row r="1599" spans="2:47" s="1" customFormat="1" ht="68.25">
      <c r="B1599" s="32"/>
      <c r="D1599" s="151" t="s">
        <v>708</v>
      </c>
      <c r="F1599" s="187" t="s">
        <v>1949</v>
      </c>
      <c r="I1599" s="188"/>
      <c r="L1599" s="32"/>
      <c r="M1599" s="189"/>
      <c r="T1599" s="56"/>
      <c r="AT1599" s="17" t="s">
        <v>708</v>
      </c>
      <c r="AU1599" s="17" t="s">
        <v>87</v>
      </c>
    </row>
    <row r="1600" spans="2:51" s="12" customFormat="1" ht="11.25">
      <c r="B1600" s="150"/>
      <c r="D1600" s="151" t="s">
        <v>270</v>
      </c>
      <c r="E1600" s="152" t="s">
        <v>1</v>
      </c>
      <c r="F1600" s="153" t="s">
        <v>1950</v>
      </c>
      <c r="H1600" s="154">
        <v>6.61</v>
      </c>
      <c r="I1600" s="155"/>
      <c r="L1600" s="150"/>
      <c r="M1600" s="156"/>
      <c r="T1600" s="157"/>
      <c r="AT1600" s="152" t="s">
        <v>270</v>
      </c>
      <c r="AU1600" s="152" t="s">
        <v>87</v>
      </c>
      <c r="AV1600" s="12" t="s">
        <v>87</v>
      </c>
      <c r="AW1600" s="12" t="s">
        <v>32</v>
      </c>
      <c r="AX1600" s="12" t="s">
        <v>77</v>
      </c>
      <c r="AY1600" s="152" t="s">
        <v>262</v>
      </c>
    </row>
    <row r="1601" spans="2:51" s="13" customFormat="1" ht="11.25">
      <c r="B1601" s="158"/>
      <c r="D1601" s="151" t="s">
        <v>270</v>
      </c>
      <c r="E1601" s="159" t="s">
        <v>1</v>
      </c>
      <c r="F1601" s="160" t="s">
        <v>273</v>
      </c>
      <c r="H1601" s="161">
        <v>6.61</v>
      </c>
      <c r="I1601" s="162"/>
      <c r="L1601" s="158"/>
      <c r="M1601" s="163"/>
      <c r="T1601" s="164"/>
      <c r="AT1601" s="159" t="s">
        <v>270</v>
      </c>
      <c r="AU1601" s="159" t="s">
        <v>87</v>
      </c>
      <c r="AV1601" s="13" t="s">
        <v>268</v>
      </c>
      <c r="AW1601" s="13" t="s">
        <v>32</v>
      </c>
      <c r="AX1601" s="13" t="s">
        <v>85</v>
      </c>
      <c r="AY1601" s="159" t="s">
        <v>262</v>
      </c>
    </row>
    <row r="1602" spans="2:65" s="1" customFormat="1" ht="49.15" customHeight="1">
      <c r="B1602" s="32"/>
      <c r="C1602" s="138" t="s">
        <v>1951</v>
      </c>
      <c r="D1602" s="138" t="s">
        <v>264</v>
      </c>
      <c r="E1602" s="139" t="s">
        <v>1952</v>
      </c>
      <c r="F1602" s="140" t="s">
        <v>1953</v>
      </c>
      <c r="G1602" s="141" t="s">
        <v>416</v>
      </c>
      <c r="H1602" s="142">
        <v>18.37</v>
      </c>
      <c r="I1602" s="143"/>
      <c r="J1602" s="142">
        <f>ROUND(I1602*H1602,2)</f>
        <v>0</v>
      </c>
      <c r="K1602" s="140" t="s">
        <v>1</v>
      </c>
      <c r="L1602" s="32"/>
      <c r="M1602" s="144" t="s">
        <v>1</v>
      </c>
      <c r="N1602" s="145" t="s">
        <v>42</v>
      </c>
      <c r="P1602" s="146">
        <f>O1602*H1602</f>
        <v>0</v>
      </c>
      <c r="Q1602" s="146">
        <v>0</v>
      </c>
      <c r="R1602" s="146">
        <f>Q1602*H1602</f>
        <v>0</v>
      </c>
      <c r="S1602" s="146">
        <v>0</v>
      </c>
      <c r="T1602" s="147">
        <f>S1602*H1602</f>
        <v>0</v>
      </c>
      <c r="AR1602" s="148" t="s">
        <v>369</v>
      </c>
      <c r="AT1602" s="148" t="s">
        <v>264</v>
      </c>
      <c r="AU1602" s="148" t="s">
        <v>87</v>
      </c>
      <c r="AY1602" s="17" t="s">
        <v>262</v>
      </c>
      <c r="BE1602" s="149">
        <f>IF(N1602="základní",J1602,0)</f>
        <v>0</v>
      </c>
      <c r="BF1602" s="149">
        <f>IF(N1602="snížená",J1602,0)</f>
        <v>0</v>
      </c>
      <c r="BG1602" s="149">
        <f>IF(N1602="zákl. přenesená",J1602,0)</f>
        <v>0</v>
      </c>
      <c r="BH1602" s="149">
        <f>IF(N1602="sníž. přenesená",J1602,0)</f>
        <v>0</v>
      </c>
      <c r="BI1602" s="149">
        <f>IF(N1602="nulová",J1602,0)</f>
        <v>0</v>
      </c>
      <c r="BJ1602" s="17" t="s">
        <v>85</v>
      </c>
      <c r="BK1602" s="149">
        <f>ROUND(I1602*H1602,2)</f>
        <v>0</v>
      </c>
      <c r="BL1602" s="17" t="s">
        <v>369</v>
      </c>
      <c r="BM1602" s="148" t="s">
        <v>1954</v>
      </c>
    </row>
    <row r="1603" spans="2:47" s="1" customFormat="1" ht="87.75">
      <c r="B1603" s="32"/>
      <c r="D1603" s="151" t="s">
        <v>708</v>
      </c>
      <c r="F1603" s="187" t="s">
        <v>1955</v>
      </c>
      <c r="I1603" s="188"/>
      <c r="L1603" s="32"/>
      <c r="M1603" s="189"/>
      <c r="T1603" s="56"/>
      <c r="AT1603" s="17" t="s">
        <v>708</v>
      </c>
      <c r="AU1603" s="17" t="s">
        <v>87</v>
      </c>
    </row>
    <row r="1604" spans="2:51" s="12" customFormat="1" ht="11.25">
      <c r="B1604" s="150"/>
      <c r="D1604" s="151" t="s">
        <v>270</v>
      </c>
      <c r="E1604" s="152" t="s">
        <v>1</v>
      </c>
      <c r="F1604" s="153" t="s">
        <v>1956</v>
      </c>
      <c r="H1604" s="154">
        <v>18.37</v>
      </c>
      <c r="I1604" s="155"/>
      <c r="L1604" s="150"/>
      <c r="M1604" s="156"/>
      <c r="T1604" s="157"/>
      <c r="AT1604" s="152" t="s">
        <v>270</v>
      </c>
      <c r="AU1604" s="152" t="s">
        <v>87</v>
      </c>
      <c r="AV1604" s="12" t="s">
        <v>87</v>
      </c>
      <c r="AW1604" s="12" t="s">
        <v>32</v>
      </c>
      <c r="AX1604" s="12" t="s">
        <v>77</v>
      </c>
      <c r="AY1604" s="152" t="s">
        <v>262</v>
      </c>
    </row>
    <row r="1605" spans="2:51" s="13" customFormat="1" ht="11.25">
      <c r="B1605" s="158"/>
      <c r="D1605" s="151" t="s">
        <v>270</v>
      </c>
      <c r="E1605" s="159" t="s">
        <v>1</v>
      </c>
      <c r="F1605" s="160" t="s">
        <v>273</v>
      </c>
      <c r="H1605" s="161">
        <v>18.37</v>
      </c>
      <c r="I1605" s="162"/>
      <c r="L1605" s="158"/>
      <c r="M1605" s="163"/>
      <c r="T1605" s="164"/>
      <c r="AT1605" s="159" t="s">
        <v>270</v>
      </c>
      <c r="AU1605" s="159" t="s">
        <v>87</v>
      </c>
      <c r="AV1605" s="13" t="s">
        <v>268</v>
      </c>
      <c r="AW1605" s="13" t="s">
        <v>32</v>
      </c>
      <c r="AX1605" s="13" t="s">
        <v>85</v>
      </c>
      <c r="AY1605" s="159" t="s">
        <v>262</v>
      </c>
    </row>
    <row r="1606" spans="2:65" s="1" customFormat="1" ht="44.25" customHeight="1">
      <c r="B1606" s="32"/>
      <c r="C1606" s="138" t="s">
        <v>1957</v>
      </c>
      <c r="D1606" s="138" t="s">
        <v>264</v>
      </c>
      <c r="E1606" s="139" t="s">
        <v>1958</v>
      </c>
      <c r="F1606" s="140" t="s">
        <v>1959</v>
      </c>
      <c r="G1606" s="141" t="s">
        <v>416</v>
      </c>
      <c r="H1606" s="142">
        <v>18.95</v>
      </c>
      <c r="I1606" s="143"/>
      <c r="J1606" s="142">
        <f>ROUND(I1606*H1606,2)</f>
        <v>0</v>
      </c>
      <c r="K1606" s="140" t="s">
        <v>1</v>
      </c>
      <c r="L1606" s="32"/>
      <c r="M1606" s="144" t="s">
        <v>1</v>
      </c>
      <c r="N1606" s="145" t="s">
        <v>42</v>
      </c>
      <c r="P1606" s="146">
        <f>O1606*H1606</f>
        <v>0</v>
      </c>
      <c r="Q1606" s="146">
        <v>0</v>
      </c>
      <c r="R1606" s="146">
        <f>Q1606*H1606</f>
        <v>0</v>
      </c>
      <c r="S1606" s="146">
        <v>0</v>
      </c>
      <c r="T1606" s="147">
        <f>S1606*H1606</f>
        <v>0</v>
      </c>
      <c r="AR1606" s="148" t="s">
        <v>369</v>
      </c>
      <c r="AT1606" s="148" t="s">
        <v>264</v>
      </c>
      <c r="AU1606" s="148" t="s">
        <v>87</v>
      </c>
      <c r="AY1606" s="17" t="s">
        <v>262</v>
      </c>
      <c r="BE1606" s="149">
        <f>IF(N1606="základní",J1606,0)</f>
        <v>0</v>
      </c>
      <c r="BF1606" s="149">
        <f>IF(N1606="snížená",J1606,0)</f>
        <v>0</v>
      </c>
      <c r="BG1606" s="149">
        <f>IF(N1606="zákl. přenesená",J1606,0)</f>
        <v>0</v>
      </c>
      <c r="BH1606" s="149">
        <f>IF(N1606="sníž. přenesená",J1606,0)</f>
        <v>0</v>
      </c>
      <c r="BI1606" s="149">
        <f>IF(N1606="nulová",J1606,0)</f>
        <v>0</v>
      </c>
      <c r="BJ1606" s="17" t="s">
        <v>85</v>
      </c>
      <c r="BK1606" s="149">
        <f>ROUND(I1606*H1606,2)</f>
        <v>0</v>
      </c>
      <c r="BL1606" s="17" t="s">
        <v>369</v>
      </c>
      <c r="BM1606" s="148" t="s">
        <v>1960</v>
      </c>
    </row>
    <row r="1607" spans="2:47" s="1" customFormat="1" ht="48.75">
      <c r="B1607" s="32"/>
      <c r="D1607" s="151" t="s">
        <v>708</v>
      </c>
      <c r="F1607" s="187" t="s">
        <v>1961</v>
      </c>
      <c r="I1607" s="188"/>
      <c r="L1607" s="32"/>
      <c r="M1607" s="189"/>
      <c r="T1607" s="56"/>
      <c r="AT1607" s="17" t="s">
        <v>708</v>
      </c>
      <c r="AU1607" s="17" t="s">
        <v>87</v>
      </c>
    </row>
    <row r="1608" spans="2:51" s="12" customFormat="1" ht="11.25">
      <c r="B1608" s="150"/>
      <c r="D1608" s="151" t="s">
        <v>270</v>
      </c>
      <c r="E1608" s="152" t="s">
        <v>1</v>
      </c>
      <c r="F1608" s="153" t="s">
        <v>1962</v>
      </c>
      <c r="H1608" s="154">
        <v>18.95</v>
      </c>
      <c r="I1608" s="155"/>
      <c r="L1608" s="150"/>
      <c r="M1608" s="156"/>
      <c r="T1608" s="157"/>
      <c r="AT1608" s="152" t="s">
        <v>270</v>
      </c>
      <c r="AU1608" s="152" t="s">
        <v>87</v>
      </c>
      <c r="AV1608" s="12" t="s">
        <v>87</v>
      </c>
      <c r="AW1608" s="12" t="s">
        <v>32</v>
      </c>
      <c r="AX1608" s="12" t="s">
        <v>77</v>
      </c>
      <c r="AY1608" s="152" t="s">
        <v>262</v>
      </c>
    </row>
    <row r="1609" spans="2:51" s="13" customFormat="1" ht="11.25">
      <c r="B1609" s="158"/>
      <c r="D1609" s="151" t="s">
        <v>270</v>
      </c>
      <c r="E1609" s="159" t="s">
        <v>1</v>
      </c>
      <c r="F1609" s="160" t="s">
        <v>273</v>
      </c>
      <c r="H1609" s="161">
        <v>18.95</v>
      </c>
      <c r="I1609" s="162"/>
      <c r="L1609" s="158"/>
      <c r="M1609" s="163"/>
      <c r="T1609" s="164"/>
      <c r="AT1609" s="159" t="s">
        <v>270</v>
      </c>
      <c r="AU1609" s="159" t="s">
        <v>87</v>
      </c>
      <c r="AV1609" s="13" t="s">
        <v>268</v>
      </c>
      <c r="AW1609" s="13" t="s">
        <v>32</v>
      </c>
      <c r="AX1609" s="13" t="s">
        <v>85</v>
      </c>
      <c r="AY1609" s="159" t="s">
        <v>262</v>
      </c>
    </row>
    <row r="1610" spans="2:65" s="1" customFormat="1" ht="44.25" customHeight="1">
      <c r="B1610" s="32"/>
      <c r="C1610" s="138" t="s">
        <v>1963</v>
      </c>
      <c r="D1610" s="138" t="s">
        <v>264</v>
      </c>
      <c r="E1610" s="139" t="s">
        <v>1964</v>
      </c>
      <c r="F1610" s="140" t="s">
        <v>1965</v>
      </c>
      <c r="G1610" s="141" t="s">
        <v>416</v>
      </c>
      <c r="H1610" s="142">
        <v>15.16</v>
      </c>
      <c r="I1610" s="143"/>
      <c r="J1610" s="142">
        <f>ROUND(I1610*H1610,2)</f>
        <v>0</v>
      </c>
      <c r="K1610" s="140" t="s">
        <v>1</v>
      </c>
      <c r="L1610" s="32"/>
      <c r="M1610" s="144" t="s">
        <v>1</v>
      </c>
      <c r="N1610" s="145" t="s">
        <v>42</v>
      </c>
      <c r="P1610" s="146">
        <f>O1610*H1610</f>
        <v>0</v>
      </c>
      <c r="Q1610" s="146">
        <v>0</v>
      </c>
      <c r="R1610" s="146">
        <f>Q1610*H1610</f>
        <v>0</v>
      </c>
      <c r="S1610" s="146">
        <v>0</v>
      </c>
      <c r="T1610" s="147">
        <f>S1610*H1610</f>
        <v>0</v>
      </c>
      <c r="AR1610" s="148" t="s">
        <v>369</v>
      </c>
      <c r="AT1610" s="148" t="s">
        <v>264</v>
      </c>
      <c r="AU1610" s="148" t="s">
        <v>87</v>
      </c>
      <c r="AY1610" s="17" t="s">
        <v>262</v>
      </c>
      <c r="BE1610" s="149">
        <f>IF(N1610="základní",J1610,0)</f>
        <v>0</v>
      </c>
      <c r="BF1610" s="149">
        <f>IF(N1610="snížená",J1610,0)</f>
        <v>0</v>
      </c>
      <c r="BG1610" s="149">
        <f>IF(N1610="zákl. přenesená",J1610,0)</f>
        <v>0</v>
      </c>
      <c r="BH1610" s="149">
        <f>IF(N1610="sníž. přenesená",J1610,0)</f>
        <v>0</v>
      </c>
      <c r="BI1610" s="149">
        <f>IF(N1610="nulová",J1610,0)</f>
        <v>0</v>
      </c>
      <c r="BJ1610" s="17" t="s">
        <v>85</v>
      </c>
      <c r="BK1610" s="149">
        <f>ROUND(I1610*H1610,2)</f>
        <v>0</v>
      </c>
      <c r="BL1610" s="17" t="s">
        <v>369</v>
      </c>
      <c r="BM1610" s="148" t="s">
        <v>1966</v>
      </c>
    </row>
    <row r="1611" spans="2:47" s="1" customFormat="1" ht="48.75">
      <c r="B1611" s="32"/>
      <c r="D1611" s="151" t="s">
        <v>708</v>
      </c>
      <c r="F1611" s="187" t="s">
        <v>1961</v>
      </c>
      <c r="I1611" s="188"/>
      <c r="L1611" s="32"/>
      <c r="M1611" s="189"/>
      <c r="T1611" s="56"/>
      <c r="AT1611" s="17" t="s">
        <v>708</v>
      </c>
      <c r="AU1611" s="17" t="s">
        <v>87</v>
      </c>
    </row>
    <row r="1612" spans="2:51" s="12" customFormat="1" ht="11.25">
      <c r="B1612" s="150"/>
      <c r="D1612" s="151" t="s">
        <v>270</v>
      </c>
      <c r="E1612" s="152" t="s">
        <v>1</v>
      </c>
      <c r="F1612" s="153" t="s">
        <v>1967</v>
      </c>
      <c r="H1612" s="154">
        <v>15.16</v>
      </c>
      <c r="I1612" s="155"/>
      <c r="L1612" s="150"/>
      <c r="M1612" s="156"/>
      <c r="T1612" s="157"/>
      <c r="AT1612" s="152" t="s">
        <v>270</v>
      </c>
      <c r="AU1612" s="152" t="s">
        <v>87</v>
      </c>
      <c r="AV1612" s="12" t="s">
        <v>87</v>
      </c>
      <c r="AW1612" s="12" t="s">
        <v>32</v>
      </c>
      <c r="AX1612" s="12" t="s">
        <v>77</v>
      </c>
      <c r="AY1612" s="152" t="s">
        <v>262</v>
      </c>
    </row>
    <row r="1613" spans="2:51" s="13" customFormat="1" ht="11.25">
      <c r="B1613" s="158"/>
      <c r="D1613" s="151" t="s">
        <v>270</v>
      </c>
      <c r="E1613" s="159" t="s">
        <v>1</v>
      </c>
      <c r="F1613" s="160" t="s">
        <v>273</v>
      </c>
      <c r="H1613" s="161">
        <v>15.16</v>
      </c>
      <c r="I1613" s="162"/>
      <c r="L1613" s="158"/>
      <c r="M1613" s="163"/>
      <c r="T1613" s="164"/>
      <c r="AT1613" s="159" t="s">
        <v>270</v>
      </c>
      <c r="AU1613" s="159" t="s">
        <v>87</v>
      </c>
      <c r="AV1613" s="13" t="s">
        <v>268</v>
      </c>
      <c r="AW1613" s="13" t="s">
        <v>32</v>
      </c>
      <c r="AX1613" s="13" t="s">
        <v>85</v>
      </c>
      <c r="AY1613" s="159" t="s">
        <v>262</v>
      </c>
    </row>
    <row r="1614" spans="2:65" s="1" customFormat="1" ht="49.15" customHeight="1">
      <c r="B1614" s="32"/>
      <c r="C1614" s="138" t="s">
        <v>1968</v>
      </c>
      <c r="D1614" s="138" t="s">
        <v>264</v>
      </c>
      <c r="E1614" s="139" t="s">
        <v>1969</v>
      </c>
      <c r="F1614" s="140" t="s">
        <v>1970</v>
      </c>
      <c r="G1614" s="141" t="s">
        <v>416</v>
      </c>
      <c r="H1614" s="142">
        <v>15.16</v>
      </c>
      <c r="I1614" s="143"/>
      <c r="J1614" s="142">
        <f>ROUND(I1614*H1614,2)</f>
        <v>0</v>
      </c>
      <c r="K1614" s="140" t="s">
        <v>1</v>
      </c>
      <c r="L1614" s="32"/>
      <c r="M1614" s="144" t="s">
        <v>1</v>
      </c>
      <c r="N1614" s="145" t="s">
        <v>42</v>
      </c>
      <c r="P1614" s="146">
        <f>O1614*H1614</f>
        <v>0</v>
      </c>
      <c r="Q1614" s="146">
        <v>0</v>
      </c>
      <c r="R1614" s="146">
        <f>Q1614*H1614</f>
        <v>0</v>
      </c>
      <c r="S1614" s="146">
        <v>0</v>
      </c>
      <c r="T1614" s="147">
        <f>S1614*H1614</f>
        <v>0</v>
      </c>
      <c r="AR1614" s="148" t="s">
        <v>369</v>
      </c>
      <c r="AT1614" s="148" t="s">
        <v>264</v>
      </c>
      <c r="AU1614" s="148" t="s">
        <v>87</v>
      </c>
      <c r="AY1614" s="17" t="s">
        <v>262</v>
      </c>
      <c r="BE1614" s="149">
        <f>IF(N1614="základní",J1614,0)</f>
        <v>0</v>
      </c>
      <c r="BF1614" s="149">
        <f>IF(N1614="snížená",J1614,0)</f>
        <v>0</v>
      </c>
      <c r="BG1614" s="149">
        <f>IF(N1614="zákl. přenesená",J1614,0)</f>
        <v>0</v>
      </c>
      <c r="BH1614" s="149">
        <f>IF(N1614="sníž. přenesená",J1614,0)</f>
        <v>0</v>
      </c>
      <c r="BI1614" s="149">
        <f>IF(N1614="nulová",J1614,0)</f>
        <v>0</v>
      </c>
      <c r="BJ1614" s="17" t="s">
        <v>85</v>
      </c>
      <c r="BK1614" s="149">
        <f>ROUND(I1614*H1614,2)</f>
        <v>0</v>
      </c>
      <c r="BL1614" s="17" t="s">
        <v>369</v>
      </c>
      <c r="BM1614" s="148" t="s">
        <v>1971</v>
      </c>
    </row>
    <row r="1615" spans="2:47" s="1" customFormat="1" ht="48.75">
      <c r="B1615" s="32"/>
      <c r="D1615" s="151" t="s">
        <v>708</v>
      </c>
      <c r="F1615" s="187" t="s">
        <v>1961</v>
      </c>
      <c r="I1615" s="188"/>
      <c r="L1615" s="32"/>
      <c r="M1615" s="189"/>
      <c r="T1615" s="56"/>
      <c r="AT1615" s="17" t="s">
        <v>708</v>
      </c>
      <c r="AU1615" s="17" t="s">
        <v>87</v>
      </c>
    </row>
    <row r="1616" spans="2:51" s="12" customFormat="1" ht="11.25">
      <c r="B1616" s="150"/>
      <c r="D1616" s="151" t="s">
        <v>270</v>
      </c>
      <c r="E1616" s="152" t="s">
        <v>1</v>
      </c>
      <c r="F1616" s="153" t="s">
        <v>1972</v>
      </c>
      <c r="H1616" s="154">
        <v>15.16</v>
      </c>
      <c r="I1616" s="155"/>
      <c r="L1616" s="150"/>
      <c r="M1616" s="156"/>
      <c r="T1616" s="157"/>
      <c r="AT1616" s="152" t="s">
        <v>270</v>
      </c>
      <c r="AU1616" s="152" t="s">
        <v>87</v>
      </c>
      <c r="AV1616" s="12" t="s">
        <v>87</v>
      </c>
      <c r="AW1616" s="12" t="s">
        <v>32</v>
      </c>
      <c r="AX1616" s="12" t="s">
        <v>77</v>
      </c>
      <c r="AY1616" s="152" t="s">
        <v>262</v>
      </c>
    </row>
    <row r="1617" spans="2:51" s="13" customFormat="1" ht="11.25">
      <c r="B1617" s="158"/>
      <c r="D1617" s="151" t="s">
        <v>270</v>
      </c>
      <c r="E1617" s="159" t="s">
        <v>1</v>
      </c>
      <c r="F1617" s="160" t="s">
        <v>273</v>
      </c>
      <c r="H1617" s="161">
        <v>15.16</v>
      </c>
      <c r="I1617" s="162"/>
      <c r="L1617" s="158"/>
      <c r="M1617" s="163"/>
      <c r="T1617" s="164"/>
      <c r="AT1617" s="159" t="s">
        <v>270</v>
      </c>
      <c r="AU1617" s="159" t="s">
        <v>87</v>
      </c>
      <c r="AV1617" s="13" t="s">
        <v>268</v>
      </c>
      <c r="AW1617" s="13" t="s">
        <v>32</v>
      </c>
      <c r="AX1617" s="13" t="s">
        <v>85</v>
      </c>
      <c r="AY1617" s="159" t="s">
        <v>262</v>
      </c>
    </row>
    <row r="1618" spans="2:65" s="1" customFormat="1" ht="66.75" customHeight="1">
      <c r="B1618" s="32"/>
      <c r="C1618" s="138" t="s">
        <v>1973</v>
      </c>
      <c r="D1618" s="138" t="s">
        <v>264</v>
      </c>
      <c r="E1618" s="139" t="s">
        <v>1974</v>
      </c>
      <c r="F1618" s="140" t="s">
        <v>1975</v>
      </c>
      <c r="G1618" s="141" t="s">
        <v>152</v>
      </c>
      <c r="H1618" s="142">
        <v>1.4</v>
      </c>
      <c r="I1618" s="143"/>
      <c r="J1618" s="142">
        <f>ROUND(I1618*H1618,2)</f>
        <v>0</v>
      </c>
      <c r="K1618" s="140" t="s">
        <v>1</v>
      </c>
      <c r="L1618" s="32"/>
      <c r="M1618" s="144" t="s">
        <v>1</v>
      </c>
      <c r="N1618" s="145" t="s">
        <v>42</v>
      </c>
      <c r="P1618" s="146">
        <f>O1618*H1618</f>
        <v>0</v>
      </c>
      <c r="Q1618" s="146">
        <v>0</v>
      </c>
      <c r="R1618" s="146">
        <f>Q1618*H1618</f>
        <v>0</v>
      </c>
      <c r="S1618" s="146">
        <v>0</v>
      </c>
      <c r="T1618" s="147">
        <f>S1618*H1618</f>
        <v>0</v>
      </c>
      <c r="AR1618" s="148" t="s">
        <v>369</v>
      </c>
      <c r="AT1618" s="148" t="s">
        <v>264</v>
      </c>
      <c r="AU1618" s="148" t="s">
        <v>87</v>
      </c>
      <c r="AY1618" s="17" t="s">
        <v>262</v>
      </c>
      <c r="BE1618" s="149">
        <f>IF(N1618="základní",J1618,0)</f>
        <v>0</v>
      </c>
      <c r="BF1618" s="149">
        <f>IF(N1618="snížená",J1618,0)</f>
        <v>0</v>
      </c>
      <c r="BG1618" s="149">
        <f>IF(N1618="zákl. přenesená",J1618,0)</f>
        <v>0</v>
      </c>
      <c r="BH1618" s="149">
        <f>IF(N1618="sníž. přenesená",J1618,0)</f>
        <v>0</v>
      </c>
      <c r="BI1618" s="149">
        <f>IF(N1618="nulová",J1618,0)</f>
        <v>0</v>
      </c>
      <c r="BJ1618" s="17" t="s">
        <v>85</v>
      </c>
      <c r="BK1618" s="149">
        <f>ROUND(I1618*H1618,2)</f>
        <v>0</v>
      </c>
      <c r="BL1618" s="17" t="s">
        <v>369</v>
      </c>
      <c r="BM1618" s="148" t="s">
        <v>1976</v>
      </c>
    </row>
    <row r="1619" spans="2:47" s="1" customFormat="1" ht="78">
      <c r="B1619" s="32"/>
      <c r="D1619" s="151" t="s">
        <v>708</v>
      </c>
      <c r="F1619" s="187" t="s">
        <v>1977</v>
      </c>
      <c r="I1619" s="188"/>
      <c r="L1619" s="32"/>
      <c r="M1619" s="189"/>
      <c r="T1619" s="56"/>
      <c r="AT1619" s="17" t="s">
        <v>708</v>
      </c>
      <c r="AU1619" s="17" t="s">
        <v>87</v>
      </c>
    </row>
    <row r="1620" spans="2:51" s="12" customFormat="1" ht="11.25">
      <c r="B1620" s="150"/>
      <c r="D1620" s="151" t="s">
        <v>270</v>
      </c>
      <c r="E1620" s="152" t="s">
        <v>1</v>
      </c>
      <c r="F1620" s="153" t="s">
        <v>1978</v>
      </c>
      <c r="H1620" s="154">
        <v>1.4</v>
      </c>
      <c r="I1620" s="155"/>
      <c r="L1620" s="150"/>
      <c r="M1620" s="156"/>
      <c r="T1620" s="157"/>
      <c r="AT1620" s="152" t="s">
        <v>270</v>
      </c>
      <c r="AU1620" s="152" t="s">
        <v>87</v>
      </c>
      <c r="AV1620" s="12" t="s">
        <v>87</v>
      </c>
      <c r="AW1620" s="12" t="s">
        <v>32</v>
      </c>
      <c r="AX1620" s="12" t="s">
        <v>77</v>
      </c>
      <c r="AY1620" s="152" t="s">
        <v>262</v>
      </c>
    </row>
    <row r="1621" spans="2:51" s="13" customFormat="1" ht="11.25">
      <c r="B1621" s="158"/>
      <c r="D1621" s="151" t="s">
        <v>270</v>
      </c>
      <c r="E1621" s="159" t="s">
        <v>1</v>
      </c>
      <c r="F1621" s="160" t="s">
        <v>273</v>
      </c>
      <c r="H1621" s="161">
        <v>1.4</v>
      </c>
      <c r="I1621" s="162"/>
      <c r="L1621" s="158"/>
      <c r="M1621" s="163"/>
      <c r="T1621" s="164"/>
      <c r="AT1621" s="159" t="s">
        <v>270</v>
      </c>
      <c r="AU1621" s="159" t="s">
        <v>87</v>
      </c>
      <c r="AV1621" s="13" t="s">
        <v>268</v>
      </c>
      <c r="AW1621" s="13" t="s">
        <v>32</v>
      </c>
      <c r="AX1621" s="13" t="s">
        <v>85</v>
      </c>
      <c r="AY1621" s="159" t="s">
        <v>262</v>
      </c>
    </row>
    <row r="1622" spans="2:65" s="1" customFormat="1" ht="66.75" customHeight="1">
      <c r="B1622" s="32"/>
      <c r="C1622" s="138" t="s">
        <v>1979</v>
      </c>
      <c r="D1622" s="138" t="s">
        <v>264</v>
      </c>
      <c r="E1622" s="139" t="s">
        <v>1980</v>
      </c>
      <c r="F1622" s="140" t="s">
        <v>1981</v>
      </c>
      <c r="G1622" s="141" t="s">
        <v>152</v>
      </c>
      <c r="H1622" s="142">
        <v>1.4</v>
      </c>
      <c r="I1622" s="143"/>
      <c r="J1622" s="142">
        <f>ROUND(I1622*H1622,2)</f>
        <v>0</v>
      </c>
      <c r="K1622" s="140" t="s">
        <v>1</v>
      </c>
      <c r="L1622" s="32"/>
      <c r="M1622" s="144" t="s">
        <v>1</v>
      </c>
      <c r="N1622" s="145" t="s">
        <v>42</v>
      </c>
      <c r="P1622" s="146">
        <f>O1622*H1622</f>
        <v>0</v>
      </c>
      <c r="Q1622" s="146">
        <v>0</v>
      </c>
      <c r="R1622" s="146">
        <f>Q1622*H1622</f>
        <v>0</v>
      </c>
      <c r="S1622" s="146">
        <v>0</v>
      </c>
      <c r="T1622" s="147">
        <f>S1622*H1622</f>
        <v>0</v>
      </c>
      <c r="AR1622" s="148" t="s">
        <v>369</v>
      </c>
      <c r="AT1622" s="148" t="s">
        <v>264</v>
      </c>
      <c r="AU1622" s="148" t="s">
        <v>87</v>
      </c>
      <c r="AY1622" s="17" t="s">
        <v>262</v>
      </c>
      <c r="BE1622" s="149">
        <f>IF(N1622="základní",J1622,0)</f>
        <v>0</v>
      </c>
      <c r="BF1622" s="149">
        <f>IF(N1622="snížená",J1622,0)</f>
        <v>0</v>
      </c>
      <c r="BG1622" s="149">
        <f>IF(N1622="zákl. přenesená",J1622,0)</f>
        <v>0</v>
      </c>
      <c r="BH1622" s="149">
        <f>IF(N1622="sníž. přenesená",J1622,0)</f>
        <v>0</v>
      </c>
      <c r="BI1622" s="149">
        <f>IF(N1622="nulová",J1622,0)</f>
        <v>0</v>
      </c>
      <c r="BJ1622" s="17" t="s">
        <v>85</v>
      </c>
      <c r="BK1622" s="149">
        <f>ROUND(I1622*H1622,2)</f>
        <v>0</v>
      </c>
      <c r="BL1622" s="17" t="s">
        <v>369</v>
      </c>
      <c r="BM1622" s="148" t="s">
        <v>1982</v>
      </c>
    </row>
    <row r="1623" spans="2:47" s="1" customFormat="1" ht="78">
      <c r="B1623" s="32"/>
      <c r="D1623" s="151" t="s">
        <v>708</v>
      </c>
      <c r="F1623" s="187" t="s">
        <v>1977</v>
      </c>
      <c r="I1623" s="188"/>
      <c r="L1623" s="32"/>
      <c r="M1623" s="189"/>
      <c r="T1623" s="56"/>
      <c r="AT1623" s="17" t="s">
        <v>708</v>
      </c>
      <c r="AU1623" s="17" t="s">
        <v>87</v>
      </c>
    </row>
    <row r="1624" spans="2:51" s="12" customFormat="1" ht="11.25">
      <c r="B1624" s="150"/>
      <c r="D1624" s="151" t="s">
        <v>270</v>
      </c>
      <c r="E1624" s="152" t="s">
        <v>1</v>
      </c>
      <c r="F1624" s="153" t="s">
        <v>1983</v>
      </c>
      <c r="H1624" s="154">
        <v>1.4</v>
      </c>
      <c r="I1624" s="155"/>
      <c r="L1624" s="150"/>
      <c r="M1624" s="156"/>
      <c r="T1624" s="157"/>
      <c r="AT1624" s="152" t="s">
        <v>270</v>
      </c>
      <c r="AU1624" s="152" t="s">
        <v>87</v>
      </c>
      <c r="AV1624" s="12" t="s">
        <v>87</v>
      </c>
      <c r="AW1624" s="12" t="s">
        <v>32</v>
      </c>
      <c r="AX1624" s="12" t="s">
        <v>77</v>
      </c>
      <c r="AY1624" s="152" t="s">
        <v>262</v>
      </c>
    </row>
    <row r="1625" spans="2:51" s="13" customFormat="1" ht="11.25">
      <c r="B1625" s="158"/>
      <c r="D1625" s="151" t="s">
        <v>270</v>
      </c>
      <c r="E1625" s="159" t="s">
        <v>1</v>
      </c>
      <c r="F1625" s="160" t="s">
        <v>273</v>
      </c>
      <c r="H1625" s="161">
        <v>1.4</v>
      </c>
      <c r="I1625" s="162"/>
      <c r="L1625" s="158"/>
      <c r="M1625" s="163"/>
      <c r="T1625" s="164"/>
      <c r="AT1625" s="159" t="s">
        <v>270</v>
      </c>
      <c r="AU1625" s="159" t="s">
        <v>87</v>
      </c>
      <c r="AV1625" s="13" t="s">
        <v>268</v>
      </c>
      <c r="AW1625" s="13" t="s">
        <v>32</v>
      </c>
      <c r="AX1625" s="13" t="s">
        <v>85</v>
      </c>
      <c r="AY1625" s="159" t="s">
        <v>262</v>
      </c>
    </row>
    <row r="1626" spans="2:65" s="1" customFormat="1" ht="66.75" customHeight="1">
      <c r="B1626" s="32"/>
      <c r="C1626" s="138" t="s">
        <v>1984</v>
      </c>
      <c r="D1626" s="138" t="s">
        <v>264</v>
      </c>
      <c r="E1626" s="139" t="s">
        <v>1985</v>
      </c>
      <c r="F1626" s="140" t="s">
        <v>1986</v>
      </c>
      <c r="G1626" s="141" t="s">
        <v>152</v>
      </c>
      <c r="H1626" s="142">
        <v>1.5</v>
      </c>
      <c r="I1626" s="143"/>
      <c r="J1626" s="142">
        <f>ROUND(I1626*H1626,2)</f>
        <v>0</v>
      </c>
      <c r="K1626" s="140" t="s">
        <v>1</v>
      </c>
      <c r="L1626" s="32"/>
      <c r="M1626" s="144" t="s">
        <v>1</v>
      </c>
      <c r="N1626" s="145" t="s">
        <v>42</v>
      </c>
      <c r="P1626" s="146">
        <f>O1626*H1626</f>
        <v>0</v>
      </c>
      <c r="Q1626" s="146">
        <v>0</v>
      </c>
      <c r="R1626" s="146">
        <f>Q1626*H1626</f>
        <v>0</v>
      </c>
      <c r="S1626" s="146">
        <v>0</v>
      </c>
      <c r="T1626" s="147">
        <f>S1626*H1626</f>
        <v>0</v>
      </c>
      <c r="AR1626" s="148" t="s">
        <v>369</v>
      </c>
      <c r="AT1626" s="148" t="s">
        <v>264</v>
      </c>
      <c r="AU1626" s="148" t="s">
        <v>87</v>
      </c>
      <c r="AY1626" s="17" t="s">
        <v>262</v>
      </c>
      <c r="BE1626" s="149">
        <f>IF(N1626="základní",J1626,0)</f>
        <v>0</v>
      </c>
      <c r="BF1626" s="149">
        <f>IF(N1626="snížená",J1626,0)</f>
        <v>0</v>
      </c>
      <c r="BG1626" s="149">
        <f>IF(N1626="zákl. přenesená",J1626,0)</f>
        <v>0</v>
      </c>
      <c r="BH1626" s="149">
        <f>IF(N1626="sníž. přenesená",J1626,0)</f>
        <v>0</v>
      </c>
      <c r="BI1626" s="149">
        <f>IF(N1626="nulová",J1626,0)</f>
        <v>0</v>
      </c>
      <c r="BJ1626" s="17" t="s">
        <v>85</v>
      </c>
      <c r="BK1626" s="149">
        <f>ROUND(I1626*H1626,2)</f>
        <v>0</v>
      </c>
      <c r="BL1626" s="17" t="s">
        <v>369</v>
      </c>
      <c r="BM1626" s="148" t="s">
        <v>1987</v>
      </c>
    </row>
    <row r="1627" spans="2:47" s="1" customFormat="1" ht="78">
      <c r="B1627" s="32"/>
      <c r="D1627" s="151" t="s">
        <v>708</v>
      </c>
      <c r="F1627" s="187" t="s">
        <v>1977</v>
      </c>
      <c r="I1627" s="188"/>
      <c r="L1627" s="32"/>
      <c r="M1627" s="189"/>
      <c r="T1627" s="56"/>
      <c r="AT1627" s="17" t="s">
        <v>708</v>
      </c>
      <c r="AU1627" s="17" t="s">
        <v>87</v>
      </c>
    </row>
    <row r="1628" spans="2:51" s="12" customFormat="1" ht="11.25">
      <c r="B1628" s="150"/>
      <c r="D1628" s="151" t="s">
        <v>270</v>
      </c>
      <c r="E1628" s="152" t="s">
        <v>1</v>
      </c>
      <c r="F1628" s="153" t="s">
        <v>1988</v>
      </c>
      <c r="H1628" s="154">
        <v>1.5</v>
      </c>
      <c r="I1628" s="155"/>
      <c r="L1628" s="150"/>
      <c r="M1628" s="156"/>
      <c r="T1628" s="157"/>
      <c r="AT1628" s="152" t="s">
        <v>270</v>
      </c>
      <c r="AU1628" s="152" t="s">
        <v>87</v>
      </c>
      <c r="AV1628" s="12" t="s">
        <v>87</v>
      </c>
      <c r="AW1628" s="12" t="s">
        <v>32</v>
      </c>
      <c r="AX1628" s="12" t="s">
        <v>77</v>
      </c>
      <c r="AY1628" s="152" t="s">
        <v>262</v>
      </c>
    </row>
    <row r="1629" spans="2:51" s="13" customFormat="1" ht="11.25">
      <c r="B1629" s="158"/>
      <c r="D1629" s="151" t="s">
        <v>270</v>
      </c>
      <c r="E1629" s="159" t="s">
        <v>1</v>
      </c>
      <c r="F1629" s="160" t="s">
        <v>273</v>
      </c>
      <c r="H1629" s="161">
        <v>1.5</v>
      </c>
      <c r="I1629" s="162"/>
      <c r="L1629" s="158"/>
      <c r="M1629" s="163"/>
      <c r="T1629" s="164"/>
      <c r="AT1629" s="159" t="s">
        <v>270</v>
      </c>
      <c r="AU1629" s="159" t="s">
        <v>87</v>
      </c>
      <c r="AV1629" s="13" t="s">
        <v>268</v>
      </c>
      <c r="AW1629" s="13" t="s">
        <v>32</v>
      </c>
      <c r="AX1629" s="13" t="s">
        <v>85</v>
      </c>
      <c r="AY1629" s="159" t="s">
        <v>262</v>
      </c>
    </row>
    <row r="1630" spans="2:65" s="1" customFormat="1" ht="66.75" customHeight="1">
      <c r="B1630" s="32"/>
      <c r="C1630" s="138" t="s">
        <v>1989</v>
      </c>
      <c r="D1630" s="138" t="s">
        <v>264</v>
      </c>
      <c r="E1630" s="139" t="s">
        <v>1990</v>
      </c>
      <c r="F1630" s="140" t="s">
        <v>1991</v>
      </c>
      <c r="G1630" s="141" t="s">
        <v>152</v>
      </c>
      <c r="H1630" s="142">
        <v>1.5</v>
      </c>
      <c r="I1630" s="143"/>
      <c r="J1630" s="142">
        <f>ROUND(I1630*H1630,2)</f>
        <v>0</v>
      </c>
      <c r="K1630" s="140" t="s">
        <v>1</v>
      </c>
      <c r="L1630" s="32"/>
      <c r="M1630" s="144" t="s">
        <v>1</v>
      </c>
      <c r="N1630" s="145" t="s">
        <v>42</v>
      </c>
      <c r="P1630" s="146">
        <f>O1630*H1630</f>
        <v>0</v>
      </c>
      <c r="Q1630" s="146">
        <v>0</v>
      </c>
      <c r="R1630" s="146">
        <f>Q1630*H1630</f>
        <v>0</v>
      </c>
      <c r="S1630" s="146">
        <v>0</v>
      </c>
      <c r="T1630" s="147">
        <f>S1630*H1630</f>
        <v>0</v>
      </c>
      <c r="AR1630" s="148" t="s">
        <v>369</v>
      </c>
      <c r="AT1630" s="148" t="s">
        <v>264</v>
      </c>
      <c r="AU1630" s="148" t="s">
        <v>87</v>
      </c>
      <c r="AY1630" s="17" t="s">
        <v>262</v>
      </c>
      <c r="BE1630" s="149">
        <f>IF(N1630="základní",J1630,0)</f>
        <v>0</v>
      </c>
      <c r="BF1630" s="149">
        <f>IF(N1630="snížená",J1630,0)</f>
        <v>0</v>
      </c>
      <c r="BG1630" s="149">
        <f>IF(N1630="zákl. přenesená",J1630,0)</f>
        <v>0</v>
      </c>
      <c r="BH1630" s="149">
        <f>IF(N1630="sníž. přenesená",J1630,0)</f>
        <v>0</v>
      </c>
      <c r="BI1630" s="149">
        <f>IF(N1630="nulová",J1630,0)</f>
        <v>0</v>
      </c>
      <c r="BJ1630" s="17" t="s">
        <v>85</v>
      </c>
      <c r="BK1630" s="149">
        <f>ROUND(I1630*H1630,2)</f>
        <v>0</v>
      </c>
      <c r="BL1630" s="17" t="s">
        <v>369</v>
      </c>
      <c r="BM1630" s="148" t="s">
        <v>1992</v>
      </c>
    </row>
    <row r="1631" spans="2:47" s="1" customFormat="1" ht="78">
      <c r="B1631" s="32"/>
      <c r="D1631" s="151" t="s">
        <v>708</v>
      </c>
      <c r="F1631" s="187" t="s">
        <v>1977</v>
      </c>
      <c r="I1631" s="188"/>
      <c r="L1631" s="32"/>
      <c r="M1631" s="189"/>
      <c r="T1631" s="56"/>
      <c r="AT1631" s="17" t="s">
        <v>708</v>
      </c>
      <c r="AU1631" s="17" t="s">
        <v>87</v>
      </c>
    </row>
    <row r="1632" spans="2:51" s="12" customFormat="1" ht="11.25">
      <c r="B1632" s="150"/>
      <c r="D1632" s="151" t="s">
        <v>270</v>
      </c>
      <c r="E1632" s="152" t="s">
        <v>1</v>
      </c>
      <c r="F1632" s="153" t="s">
        <v>1993</v>
      </c>
      <c r="H1632" s="154">
        <v>1.5</v>
      </c>
      <c r="I1632" s="155"/>
      <c r="L1632" s="150"/>
      <c r="M1632" s="156"/>
      <c r="T1632" s="157"/>
      <c r="AT1632" s="152" t="s">
        <v>270</v>
      </c>
      <c r="AU1632" s="152" t="s">
        <v>87</v>
      </c>
      <c r="AV1632" s="12" t="s">
        <v>87</v>
      </c>
      <c r="AW1632" s="12" t="s">
        <v>32</v>
      </c>
      <c r="AX1632" s="12" t="s">
        <v>77</v>
      </c>
      <c r="AY1632" s="152" t="s">
        <v>262</v>
      </c>
    </row>
    <row r="1633" spans="2:51" s="13" customFormat="1" ht="11.25">
      <c r="B1633" s="158"/>
      <c r="D1633" s="151" t="s">
        <v>270</v>
      </c>
      <c r="E1633" s="159" t="s">
        <v>1</v>
      </c>
      <c r="F1633" s="160" t="s">
        <v>273</v>
      </c>
      <c r="H1633" s="161">
        <v>1.5</v>
      </c>
      <c r="I1633" s="162"/>
      <c r="L1633" s="158"/>
      <c r="M1633" s="163"/>
      <c r="T1633" s="164"/>
      <c r="AT1633" s="159" t="s">
        <v>270</v>
      </c>
      <c r="AU1633" s="159" t="s">
        <v>87</v>
      </c>
      <c r="AV1633" s="13" t="s">
        <v>268</v>
      </c>
      <c r="AW1633" s="13" t="s">
        <v>32</v>
      </c>
      <c r="AX1633" s="13" t="s">
        <v>85</v>
      </c>
      <c r="AY1633" s="159" t="s">
        <v>262</v>
      </c>
    </row>
    <row r="1634" spans="2:65" s="1" customFormat="1" ht="66.75" customHeight="1">
      <c r="B1634" s="32"/>
      <c r="C1634" s="138" t="s">
        <v>1994</v>
      </c>
      <c r="D1634" s="138" t="s">
        <v>264</v>
      </c>
      <c r="E1634" s="139" t="s">
        <v>1995</v>
      </c>
      <c r="F1634" s="140" t="s">
        <v>1996</v>
      </c>
      <c r="G1634" s="141" t="s">
        <v>152</v>
      </c>
      <c r="H1634" s="142">
        <v>1.5</v>
      </c>
      <c r="I1634" s="143"/>
      <c r="J1634" s="142">
        <f>ROUND(I1634*H1634,2)</f>
        <v>0</v>
      </c>
      <c r="K1634" s="140" t="s">
        <v>1</v>
      </c>
      <c r="L1634" s="32"/>
      <c r="M1634" s="144" t="s">
        <v>1</v>
      </c>
      <c r="N1634" s="145" t="s">
        <v>42</v>
      </c>
      <c r="P1634" s="146">
        <f>O1634*H1634</f>
        <v>0</v>
      </c>
      <c r="Q1634" s="146">
        <v>0</v>
      </c>
      <c r="R1634" s="146">
        <f>Q1634*H1634</f>
        <v>0</v>
      </c>
      <c r="S1634" s="146">
        <v>0</v>
      </c>
      <c r="T1634" s="147">
        <f>S1634*H1634</f>
        <v>0</v>
      </c>
      <c r="AR1634" s="148" t="s">
        <v>369</v>
      </c>
      <c r="AT1634" s="148" t="s">
        <v>264</v>
      </c>
      <c r="AU1634" s="148" t="s">
        <v>87</v>
      </c>
      <c r="AY1634" s="17" t="s">
        <v>262</v>
      </c>
      <c r="BE1634" s="149">
        <f>IF(N1634="základní",J1634,0)</f>
        <v>0</v>
      </c>
      <c r="BF1634" s="149">
        <f>IF(N1634="snížená",J1634,0)</f>
        <v>0</v>
      </c>
      <c r="BG1634" s="149">
        <f>IF(N1634="zákl. přenesená",J1634,0)</f>
        <v>0</v>
      </c>
      <c r="BH1634" s="149">
        <f>IF(N1634="sníž. přenesená",J1634,0)</f>
        <v>0</v>
      </c>
      <c r="BI1634" s="149">
        <f>IF(N1634="nulová",J1634,0)</f>
        <v>0</v>
      </c>
      <c r="BJ1634" s="17" t="s">
        <v>85</v>
      </c>
      <c r="BK1634" s="149">
        <f>ROUND(I1634*H1634,2)</f>
        <v>0</v>
      </c>
      <c r="BL1634" s="17" t="s">
        <v>369</v>
      </c>
      <c r="BM1634" s="148" t="s">
        <v>1997</v>
      </c>
    </row>
    <row r="1635" spans="2:47" s="1" customFormat="1" ht="78">
      <c r="B1635" s="32"/>
      <c r="D1635" s="151" t="s">
        <v>708</v>
      </c>
      <c r="F1635" s="187" t="s">
        <v>1977</v>
      </c>
      <c r="I1635" s="188"/>
      <c r="L1635" s="32"/>
      <c r="M1635" s="189"/>
      <c r="T1635" s="56"/>
      <c r="AT1635" s="17" t="s">
        <v>708</v>
      </c>
      <c r="AU1635" s="17" t="s">
        <v>87</v>
      </c>
    </row>
    <row r="1636" spans="2:51" s="12" customFormat="1" ht="11.25">
      <c r="B1636" s="150"/>
      <c r="D1636" s="151" t="s">
        <v>270</v>
      </c>
      <c r="E1636" s="152" t="s">
        <v>1</v>
      </c>
      <c r="F1636" s="153" t="s">
        <v>1998</v>
      </c>
      <c r="H1636" s="154">
        <v>1.5</v>
      </c>
      <c r="I1636" s="155"/>
      <c r="L1636" s="150"/>
      <c r="M1636" s="156"/>
      <c r="T1636" s="157"/>
      <c r="AT1636" s="152" t="s">
        <v>270</v>
      </c>
      <c r="AU1636" s="152" t="s">
        <v>87</v>
      </c>
      <c r="AV1636" s="12" t="s">
        <v>87</v>
      </c>
      <c r="AW1636" s="12" t="s">
        <v>32</v>
      </c>
      <c r="AX1636" s="12" t="s">
        <v>77</v>
      </c>
      <c r="AY1636" s="152" t="s">
        <v>262</v>
      </c>
    </row>
    <row r="1637" spans="2:51" s="13" customFormat="1" ht="11.25">
      <c r="B1637" s="158"/>
      <c r="D1637" s="151" t="s">
        <v>270</v>
      </c>
      <c r="E1637" s="159" t="s">
        <v>1</v>
      </c>
      <c r="F1637" s="160" t="s">
        <v>273</v>
      </c>
      <c r="H1637" s="161">
        <v>1.5</v>
      </c>
      <c r="I1637" s="162"/>
      <c r="L1637" s="158"/>
      <c r="M1637" s="163"/>
      <c r="T1637" s="164"/>
      <c r="AT1637" s="159" t="s">
        <v>270</v>
      </c>
      <c r="AU1637" s="159" t="s">
        <v>87</v>
      </c>
      <c r="AV1637" s="13" t="s">
        <v>268</v>
      </c>
      <c r="AW1637" s="13" t="s">
        <v>32</v>
      </c>
      <c r="AX1637" s="13" t="s">
        <v>85</v>
      </c>
      <c r="AY1637" s="159" t="s">
        <v>262</v>
      </c>
    </row>
    <row r="1638" spans="2:65" s="1" customFormat="1" ht="66.75" customHeight="1">
      <c r="B1638" s="32"/>
      <c r="C1638" s="138" t="s">
        <v>1999</v>
      </c>
      <c r="D1638" s="138" t="s">
        <v>264</v>
      </c>
      <c r="E1638" s="139" t="s">
        <v>2000</v>
      </c>
      <c r="F1638" s="140" t="s">
        <v>2001</v>
      </c>
      <c r="G1638" s="141" t="s">
        <v>152</v>
      </c>
      <c r="H1638" s="142">
        <v>1.6</v>
      </c>
      <c r="I1638" s="143"/>
      <c r="J1638" s="142">
        <f>ROUND(I1638*H1638,2)</f>
        <v>0</v>
      </c>
      <c r="K1638" s="140" t="s">
        <v>1</v>
      </c>
      <c r="L1638" s="32"/>
      <c r="M1638" s="144" t="s">
        <v>1</v>
      </c>
      <c r="N1638" s="145" t="s">
        <v>42</v>
      </c>
      <c r="P1638" s="146">
        <f>O1638*H1638</f>
        <v>0</v>
      </c>
      <c r="Q1638" s="146">
        <v>0</v>
      </c>
      <c r="R1638" s="146">
        <f>Q1638*H1638</f>
        <v>0</v>
      </c>
      <c r="S1638" s="146">
        <v>0</v>
      </c>
      <c r="T1638" s="147">
        <f>S1638*H1638</f>
        <v>0</v>
      </c>
      <c r="AR1638" s="148" t="s">
        <v>369</v>
      </c>
      <c r="AT1638" s="148" t="s">
        <v>264</v>
      </c>
      <c r="AU1638" s="148" t="s">
        <v>87</v>
      </c>
      <c r="AY1638" s="17" t="s">
        <v>262</v>
      </c>
      <c r="BE1638" s="149">
        <f>IF(N1638="základní",J1638,0)</f>
        <v>0</v>
      </c>
      <c r="BF1638" s="149">
        <f>IF(N1638="snížená",J1638,0)</f>
        <v>0</v>
      </c>
      <c r="BG1638" s="149">
        <f>IF(N1638="zákl. přenesená",J1638,0)</f>
        <v>0</v>
      </c>
      <c r="BH1638" s="149">
        <f>IF(N1638="sníž. přenesená",J1638,0)</f>
        <v>0</v>
      </c>
      <c r="BI1638" s="149">
        <f>IF(N1638="nulová",J1638,0)</f>
        <v>0</v>
      </c>
      <c r="BJ1638" s="17" t="s">
        <v>85</v>
      </c>
      <c r="BK1638" s="149">
        <f>ROUND(I1638*H1638,2)</f>
        <v>0</v>
      </c>
      <c r="BL1638" s="17" t="s">
        <v>369</v>
      </c>
      <c r="BM1638" s="148" t="s">
        <v>2002</v>
      </c>
    </row>
    <row r="1639" spans="2:47" s="1" customFormat="1" ht="78">
      <c r="B1639" s="32"/>
      <c r="D1639" s="151" t="s">
        <v>708</v>
      </c>
      <c r="F1639" s="187" t="s">
        <v>1977</v>
      </c>
      <c r="I1639" s="188"/>
      <c r="L1639" s="32"/>
      <c r="M1639" s="189"/>
      <c r="T1639" s="56"/>
      <c r="AT1639" s="17" t="s">
        <v>708</v>
      </c>
      <c r="AU1639" s="17" t="s">
        <v>87</v>
      </c>
    </row>
    <row r="1640" spans="2:51" s="12" customFormat="1" ht="11.25">
      <c r="B1640" s="150"/>
      <c r="D1640" s="151" t="s">
        <v>270</v>
      </c>
      <c r="E1640" s="152" t="s">
        <v>1</v>
      </c>
      <c r="F1640" s="153" t="s">
        <v>2003</v>
      </c>
      <c r="H1640" s="154">
        <v>1.6</v>
      </c>
      <c r="I1640" s="155"/>
      <c r="L1640" s="150"/>
      <c r="M1640" s="156"/>
      <c r="T1640" s="157"/>
      <c r="AT1640" s="152" t="s">
        <v>270</v>
      </c>
      <c r="AU1640" s="152" t="s">
        <v>87</v>
      </c>
      <c r="AV1640" s="12" t="s">
        <v>87</v>
      </c>
      <c r="AW1640" s="12" t="s">
        <v>32</v>
      </c>
      <c r="AX1640" s="12" t="s">
        <v>77</v>
      </c>
      <c r="AY1640" s="152" t="s">
        <v>262</v>
      </c>
    </row>
    <row r="1641" spans="2:51" s="13" customFormat="1" ht="11.25">
      <c r="B1641" s="158"/>
      <c r="D1641" s="151" t="s">
        <v>270</v>
      </c>
      <c r="E1641" s="159" t="s">
        <v>1</v>
      </c>
      <c r="F1641" s="160" t="s">
        <v>273</v>
      </c>
      <c r="H1641" s="161">
        <v>1.6</v>
      </c>
      <c r="I1641" s="162"/>
      <c r="L1641" s="158"/>
      <c r="M1641" s="163"/>
      <c r="T1641" s="164"/>
      <c r="AT1641" s="159" t="s">
        <v>270</v>
      </c>
      <c r="AU1641" s="159" t="s">
        <v>87</v>
      </c>
      <c r="AV1641" s="13" t="s">
        <v>268</v>
      </c>
      <c r="AW1641" s="13" t="s">
        <v>32</v>
      </c>
      <c r="AX1641" s="13" t="s">
        <v>85</v>
      </c>
      <c r="AY1641" s="159" t="s">
        <v>262</v>
      </c>
    </row>
    <row r="1642" spans="2:65" s="1" customFormat="1" ht="66.75" customHeight="1">
      <c r="B1642" s="32"/>
      <c r="C1642" s="138" t="s">
        <v>2004</v>
      </c>
      <c r="D1642" s="138" t="s">
        <v>264</v>
      </c>
      <c r="E1642" s="139" t="s">
        <v>2005</v>
      </c>
      <c r="F1642" s="140" t="s">
        <v>2006</v>
      </c>
      <c r="G1642" s="141" t="s">
        <v>152</v>
      </c>
      <c r="H1642" s="142">
        <v>1.7</v>
      </c>
      <c r="I1642" s="143"/>
      <c r="J1642" s="142">
        <f>ROUND(I1642*H1642,2)</f>
        <v>0</v>
      </c>
      <c r="K1642" s="140" t="s">
        <v>1</v>
      </c>
      <c r="L1642" s="32"/>
      <c r="M1642" s="144" t="s">
        <v>1</v>
      </c>
      <c r="N1642" s="145" t="s">
        <v>42</v>
      </c>
      <c r="P1642" s="146">
        <f>O1642*H1642</f>
        <v>0</v>
      </c>
      <c r="Q1642" s="146">
        <v>0</v>
      </c>
      <c r="R1642" s="146">
        <f>Q1642*H1642</f>
        <v>0</v>
      </c>
      <c r="S1642" s="146">
        <v>0</v>
      </c>
      <c r="T1642" s="147">
        <f>S1642*H1642</f>
        <v>0</v>
      </c>
      <c r="AR1642" s="148" t="s">
        <v>369</v>
      </c>
      <c r="AT1642" s="148" t="s">
        <v>264</v>
      </c>
      <c r="AU1642" s="148" t="s">
        <v>87</v>
      </c>
      <c r="AY1642" s="17" t="s">
        <v>262</v>
      </c>
      <c r="BE1642" s="149">
        <f>IF(N1642="základní",J1642,0)</f>
        <v>0</v>
      </c>
      <c r="BF1642" s="149">
        <f>IF(N1642="snížená",J1642,0)</f>
        <v>0</v>
      </c>
      <c r="BG1642" s="149">
        <f>IF(N1642="zákl. přenesená",J1642,0)</f>
        <v>0</v>
      </c>
      <c r="BH1642" s="149">
        <f>IF(N1642="sníž. přenesená",J1642,0)</f>
        <v>0</v>
      </c>
      <c r="BI1642" s="149">
        <f>IF(N1642="nulová",J1642,0)</f>
        <v>0</v>
      </c>
      <c r="BJ1642" s="17" t="s">
        <v>85</v>
      </c>
      <c r="BK1642" s="149">
        <f>ROUND(I1642*H1642,2)</f>
        <v>0</v>
      </c>
      <c r="BL1642" s="17" t="s">
        <v>369</v>
      </c>
      <c r="BM1642" s="148" t="s">
        <v>2007</v>
      </c>
    </row>
    <row r="1643" spans="2:47" s="1" customFormat="1" ht="78">
      <c r="B1643" s="32"/>
      <c r="D1643" s="151" t="s">
        <v>708</v>
      </c>
      <c r="F1643" s="187" t="s">
        <v>1977</v>
      </c>
      <c r="I1643" s="188"/>
      <c r="L1643" s="32"/>
      <c r="M1643" s="189"/>
      <c r="T1643" s="56"/>
      <c r="AT1643" s="17" t="s">
        <v>708</v>
      </c>
      <c r="AU1643" s="17" t="s">
        <v>87</v>
      </c>
    </row>
    <row r="1644" spans="2:51" s="12" customFormat="1" ht="11.25">
      <c r="B1644" s="150"/>
      <c r="D1644" s="151" t="s">
        <v>270</v>
      </c>
      <c r="E1644" s="152" t="s">
        <v>1</v>
      </c>
      <c r="F1644" s="153" t="s">
        <v>2008</v>
      </c>
      <c r="H1644" s="154">
        <v>1.7</v>
      </c>
      <c r="I1644" s="155"/>
      <c r="L1644" s="150"/>
      <c r="M1644" s="156"/>
      <c r="T1644" s="157"/>
      <c r="AT1644" s="152" t="s">
        <v>270</v>
      </c>
      <c r="AU1644" s="152" t="s">
        <v>87</v>
      </c>
      <c r="AV1644" s="12" t="s">
        <v>87</v>
      </c>
      <c r="AW1644" s="12" t="s">
        <v>32</v>
      </c>
      <c r="AX1644" s="12" t="s">
        <v>77</v>
      </c>
      <c r="AY1644" s="152" t="s">
        <v>262</v>
      </c>
    </row>
    <row r="1645" spans="2:51" s="13" customFormat="1" ht="11.25">
      <c r="B1645" s="158"/>
      <c r="D1645" s="151" t="s">
        <v>270</v>
      </c>
      <c r="E1645" s="159" t="s">
        <v>1</v>
      </c>
      <c r="F1645" s="160" t="s">
        <v>273</v>
      </c>
      <c r="H1645" s="161">
        <v>1.7</v>
      </c>
      <c r="I1645" s="162"/>
      <c r="L1645" s="158"/>
      <c r="M1645" s="163"/>
      <c r="T1645" s="164"/>
      <c r="AT1645" s="159" t="s">
        <v>270</v>
      </c>
      <c r="AU1645" s="159" t="s">
        <v>87</v>
      </c>
      <c r="AV1645" s="13" t="s">
        <v>268</v>
      </c>
      <c r="AW1645" s="13" t="s">
        <v>32</v>
      </c>
      <c r="AX1645" s="13" t="s">
        <v>85</v>
      </c>
      <c r="AY1645" s="159" t="s">
        <v>262</v>
      </c>
    </row>
    <row r="1646" spans="2:65" s="1" customFormat="1" ht="66.75" customHeight="1">
      <c r="B1646" s="32"/>
      <c r="C1646" s="138" t="s">
        <v>2009</v>
      </c>
      <c r="D1646" s="138" t="s">
        <v>264</v>
      </c>
      <c r="E1646" s="139" t="s">
        <v>2010</v>
      </c>
      <c r="F1646" s="140" t="s">
        <v>2011</v>
      </c>
      <c r="G1646" s="141" t="s">
        <v>152</v>
      </c>
      <c r="H1646" s="142">
        <v>1.7</v>
      </c>
      <c r="I1646" s="143"/>
      <c r="J1646" s="142">
        <f>ROUND(I1646*H1646,2)</f>
        <v>0</v>
      </c>
      <c r="K1646" s="140" t="s">
        <v>1</v>
      </c>
      <c r="L1646" s="32"/>
      <c r="M1646" s="144" t="s">
        <v>1</v>
      </c>
      <c r="N1646" s="145" t="s">
        <v>42</v>
      </c>
      <c r="P1646" s="146">
        <f>O1646*H1646</f>
        <v>0</v>
      </c>
      <c r="Q1646" s="146">
        <v>0</v>
      </c>
      <c r="R1646" s="146">
        <f>Q1646*H1646</f>
        <v>0</v>
      </c>
      <c r="S1646" s="146">
        <v>0</v>
      </c>
      <c r="T1646" s="147">
        <f>S1646*H1646</f>
        <v>0</v>
      </c>
      <c r="AR1646" s="148" t="s">
        <v>369</v>
      </c>
      <c r="AT1646" s="148" t="s">
        <v>264</v>
      </c>
      <c r="AU1646" s="148" t="s">
        <v>87</v>
      </c>
      <c r="AY1646" s="17" t="s">
        <v>262</v>
      </c>
      <c r="BE1646" s="149">
        <f>IF(N1646="základní",J1646,0)</f>
        <v>0</v>
      </c>
      <c r="BF1646" s="149">
        <f>IF(N1646="snížená",J1646,0)</f>
        <v>0</v>
      </c>
      <c r="BG1646" s="149">
        <f>IF(N1646="zákl. přenesená",J1646,0)</f>
        <v>0</v>
      </c>
      <c r="BH1646" s="149">
        <f>IF(N1646="sníž. přenesená",J1646,0)</f>
        <v>0</v>
      </c>
      <c r="BI1646" s="149">
        <f>IF(N1646="nulová",J1646,0)</f>
        <v>0</v>
      </c>
      <c r="BJ1646" s="17" t="s">
        <v>85</v>
      </c>
      <c r="BK1646" s="149">
        <f>ROUND(I1646*H1646,2)</f>
        <v>0</v>
      </c>
      <c r="BL1646" s="17" t="s">
        <v>369</v>
      </c>
      <c r="BM1646" s="148" t="s">
        <v>2012</v>
      </c>
    </row>
    <row r="1647" spans="2:47" s="1" customFormat="1" ht="78">
      <c r="B1647" s="32"/>
      <c r="D1647" s="151" t="s">
        <v>708</v>
      </c>
      <c r="F1647" s="187" t="s">
        <v>1977</v>
      </c>
      <c r="I1647" s="188"/>
      <c r="L1647" s="32"/>
      <c r="M1647" s="189"/>
      <c r="T1647" s="56"/>
      <c r="AT1647" s="17" t="s">
        <v>708</v>
      </c>
      <c r="AU1647" s="17" t="s">
        <v>87</v>
      </c>
    </row>
    <row r="1648" spans="2:51" s="12" customFormat="1" ht="11.25">
      <c r="B1648" s="150"/>
      <c r="D1648" s="151" t="s">
        <v>270</v>
      </c>
      <c r="E1648" s="152" t="s">
        <v>1</v>
      </c>
      <c r="F1648" s="153" t="s">
        <v>2013</v>
      </c>
      <c r="H1648" s="154">
        <v>1.7</v>
      </c>
      <c r="I1648" s="155"/>
      <c r="L1648" s="150"/>
      <c r="M1648" s="156"/>
      <c r="T1648" s="157"/>
      <c r="AT1648" s="152" t="s">
        <v>270</v>
      </c>
      <c r="AU1648" s="152" t="s">
        <v>87</v>
      </c>
      <c r="AV1648" s="12" t="s">
        <v>87</v>
      </c>
      <c r="AW1648" s="12" t="s">
        <v>32</v>
      </c>
      <c r="AX1648" s="12" t="s">
        <v>77</v>
      </c>
      <c r="AY1648" s="152" t="s">
        <v>262</v>
      </c>
    </row>
    <row r="1649" spans="2:51" s="13" customFormat="1" ht="11.25">
      <c r="B1649" s="158"/>
      <c r="D1649" s="151" t="s">
        <v>270</v>
      </c>
      <c r="E1649" s="159" t="s">
        <v>1</v>
      </c>
      <c r="F1649" s="160" t="s">
        <v>273</v>
      </c>
      <c r="H1649" s="161">
        <v>1.7</v>
      </c>
      <c r="I1649" s="162"/>
      <c r="L1649" s="158"/>
      <c r="M1649" s="163"/>
      <c r="T1649" s="164"/>
      <c r="AT1649" s="159" t="s">
        <v>270</v>
      </c>
      <c r="AU1649" s="159" t="s">
        <v>87</v>
      </c>
      <c r="AV1649" s="13" t="s">
        <v>268</v>
      </c>
      <c r="AW1649" s="13" t="s">
        <v>32</v>
      </c>
      <c r="AX1649" s="13" t="s">
        <v>85</v>
      </c>
      <c r="AY1649" s="159" t="s">
        <v>262</v>
      </c>
    </row>
    <row r="1650" spans="2:65" s="1" customFormat="1" ht="66.75" customHeight="1">
      <c r="B1650" s="32"/>
      <c r="C1650" s="138" t="s">
        <v>2014</v>
      </c>
      <c r="D1650" s="138" t="s">
        <v>264</v>
      </c>
      <c r="E1650" s="139" t="s">
        <v>2015</v>
      </c>
      <c r="F1650" s="140" t="s">
        <v>2016</v>
      </c>
      <c r="G1650" s="141" t="s">
        <v>416</v>
      </c>
      <c r="H1650" s="142">
        <v>15</v>
      </c>
      <c r="I1650" s="143"/>
      <c r="J1650" s="142">
        <f>ROUND(I1650*H1650,2)</f>
        <v>0</v>
      </c>
      <c r="K1650" s="140" t="s">
        <v>1</v>
      </c>
      <c r="L1650" s="32"/>
      <c r="M1650" s="144" t="s">
        <v>1</v>
      </c>
      <c r="N1650" s="145" t="s">
        <v>42</v>
      </c>
      <c r="P1650" s="146">
        <f>O1650*H1650</f>
        <v>0</v>
      </c>
      <c r="Q1650" s="146">
        <v>0</v>
      </c>
      <c r="R1650" s="146">
        <f>Q1650*H1650</f>
        <v>0</v>
      </c>
      <c r="S1650" s="146">
        <v>0</v>
      </c>
      <c r="T1650" s="147">
        <f>S1650*H1650</f>
        <v>0</v>
      </c>
      <c r="AR1650" s="148" t="s">
        <v>369</v>
      </c>
      <c r="AT1650" s="148" t="s">
        <v>264</v>
      </c>
      <c r="AU1650" s="148" t="s">
        <v>87</v>
      </c>
      <c r="AY1650" s="17" t="s">
        <v>262</v>
      </c>
      <c r="BE1650" s="149">
        <f>IF(N1650="základní",J1650,0)</f>
        <v>0</v>
      </c>
      <c r="BF1650" s="149">
        <f>IF(N1650="snížená",J1650,0)</f>
        <v>0</v>
      </c>
      <c r="BG1650" s="149">
        <f>IF(N1650="zákl. přenesená",J1650,0)</f>
        <v>0</v>
      </c>
      <c r="BH1650" s="149">
        <f>IF(N1650="sníž. přenesená",J1650,0)</f>
        <v>0</v>
      </c>
      <c r="BI1650" s="149">
        <f>IF(N1650="nulová",J1650,0)</f>
        <v>0</v>
      </c>
      <c r="BJ1650" s="17" t="s">
        <v>85</v>
      </c>
      <c r="BK1650" s="149">
        <f>ROUND(I1650*H1650,2)</f>
        <v>0</v>
      </c>
      <c r="BL1650" s="17" t="s">
        <v>369</v>
      </c>
      <c r="BM1650" s="148" t="s">
        <v>2017</v>
      </c>
    </row>
    <row r="1651" spans="2:47" s="1" customFormat="1" ht="117">
      <c r="B1651" s="32"/>
      <c r="D1651" s="151" t="s">
        <v>708</v>
      </c>
      <c r="F1651" s="187" t="s">
        <v>2018</v>
      </c>
      <c r="I1651" s="188"/>
      <c r="L1651" s="32"/>
      <c r="M1651" s="189"/>
      <c r="T1651" s="56"/>
      <c r="AT1651" s="17" t="s">
        <v>708</v>
      </c>
      <c r="AU1651" s="17" t="s">
        <v>87</v>
      </c>
    </row>
    <row r="1652" spans="2:51" s="12" customFormat="1" ht="11.25">
      <c r="B1652" s="150"/>
      <c r="D1652" s="151" t="s">
        <v>270</v>
      </c>
      <c r="E1652" s="152" t="s">
        <v>1</v>
      </c>
      <c r="F1652" s="153" t="s">
        <v>2019</v>
      </c>
      <c r="H1652" s="154">
        <v>15</v>
      </c>
      <c r="I1652" s="155"/>
      <c r="L1652" s="150"/>
      <c r="M1652" s="156"/>
      <c r="T1652" s="157"/>
      <c r="AT1652" s="152" t="s">
        <v>270</v>
      </c>
      <c r="AU1652" s="152" t="s">
        <v>87</v>
      </c>
      <c r="AV1652" s="12" t="s">
        <v>87</v>
      </c>
      <c r="AW1652" s="12" t="s">
        <v>32</v>
      </c>
      <c r="AX1652" s="12" t="s">
        <v>77</v>
      </c>
      <c r="AY1652" s="152" t="s">
        <v>262</v>
      </c>
    </row>
    <row r="1653" spans="2:51" s="13" customFormat="1" ht="11.25">
      <c r="B1653" s="158"/>
      <c r="D1653" s="151" t="s">
        <v>270</v>
      </c>
      <c r="E1653" s="159" t="s">
        <v>1</v>
      </c>
      <c r="F1653" s="160" t="s">
        <v>273</v>
      </c>
      <c r="H1653" s="161">
        <v>15</v>
      </c>
      <c r="I1653" s="162"/>
      <c r="L1653" s="158"/>
      <c r="M1653" s="163"/>
      <c r="T1653" s="164"/>
      <c r="AT1653" s="159" t="s">
        <v>270</v>
      </c>
      <c r="AU1653" s="159" t="s">
        <v>87</v>
      </c>
      <c r="AV1653" s="13" t="s">
        <v>268</v>
      </c>
      <c r="AW1653" s="13" t="s">
        <v>32</v>
      </c>
      <c r="AX1653" s="13" t="s">
        <v>85</v>
      </c>
      <c r="AY1653" s="159" t="s">
        <v>262</v>
      </c>
    </row>
    <row r="1654" spans="2:65" s="1" customFormat="1" ht="66.75" customHeight="1">
      <c r="B1654" s="32"/>
      <c r="C1654" s="138" t="s">
        <v>2020</v>
      </c>
      <c r="D1654" s="138" t="s">
        <v>264</v>
      </c>
      <c r="E1654" s="139" t="s">
        <v>2021</v>
      </c>
      <c r="F1654" s="140" t="s">
        <v>2022</v>
      </c>
      <c r="G1654" s="141" t="s">
        <v>416</v>
      </c>
      <c r="H1654" s="142">
        <v>3.96</v>
      </c>
      <c r="I1654" s="143"/>
      <c r="J1654" s="142">
        <f>ROUND(I1654*H1654,2)</f>
        <v>0</v>
      </c>
      <c r="K1654" s="140" t="s">
        <v>1</v>
      </c>
      <c r="L1654" s="32"/>
      <c r="M1654" s="144" t="s">
        <v>1</v>
      </c>
      <c r="N1654" s="145" t="s">
        <v>42</v>
      </c>
      <c r="P1654" s="146">
        <f>O1654*H1654</f>
        <v>0</v>
      </c>
      <c r="Q1654" s="146">
        <v>0</v>
      </c>
      <c r="R1654" s="146">
        <f>Q1654*H1654</f>
        <v>0</v>
      </c>
      <c r="S1654" s="146">
        <v>0</v>
      </c>
      <c r="T1654" s="147">
        <f>S1654*H1654</f>
        <v>0</v>
      </c>
      <c r="AR1654" s="148" t="s">
        <v>369</v>
      </c>
      <c r="AT1654" s="148" t="s">
        <v>264</v>
      </c>
      <c r="AU1654" s="148" t="s">
        <v>87</v>
      </c>
      <c r="AY1654" s="17" t="s">
        <v>262</v>
      </c>
      <c r="BE1654" s="149">
        <f>IF(N1654="základní",J1654,0)</f>
        <v>0</v>
      </c>
      <c r="BF1654" s="149">
        <f>IF(N1654="snížená",J1654,0)</f>
        <v>0</v>
      </c>
      <c r="BG1654" s="149">
        <f>IF(N1654="zákl. přenesená",J1654,0)</f>
        <v>0</v>
      </c>
      <c r="BH1654" s="149">
        <f>IF(N1654="sníž. přenesená",J1654,0)</f>
        <v>0</v>
      </c>
      <c r="BI1654" s="149">
        <f>IF(N1654="nulová",J1654,0)</f>
        <v>0</v>
      </c>
      <c r="BJ1654" s="17" t="s">
        <v>85</v>
      </c>
      <c r="BK1654" s="149">
        <f>ROUND(I1654*H1654,2)</f>
        <v>0</v>
      </c>
      <c r="BL1654" s="17" t="s">
        <v>369</v>
      </c>
      <c r="BM1654" s="148" t="s">
        <v>2023</v>
      </c>
    </row>
    <row r="1655" spans="2:47" s="1" customFormat="1" ht="146.25">
      <c r="B1655" s="32"/>
      <c r="D1655" s="151" t="s">
        <v>708</v>
      </c>
      <c r="F1655" s="187" t="s">
        <v>2024</v>
      </c>
      <c r="I1655" s="188"/>
      <c r="L1655" s="32"/>
      <c r="M1655" s="189"/>
      <c r="T1655" s="56"/>
      <c r="AT1655" s="17" t="s">
        <v>708</v>
      </c>
      <c r="AU1655" s="17" t="s">
        <v>87</v>
      </c>
    </row>
    <row r="1656" spans="2:51" s="12" customFormat="1" ht="11.25">
      <c r="B1656" s="150"/>
      <c r="D1656" s="151" t="s">
        <v>270</v>
      </c>
      <c r="E1656" s="152" t="s">
        <v>1</v>
      </c>
      <c r="F1656" s="153" t="s">
        <v>2025</v>
      </c>
      <c r="H1656" s="154">
        <v>3.96</v>
      </c>
      <c r="I1656" s="155"/>
      <c r="L1656" s="150"/>
      <c r="M1656" s="156"/>
      <c r="T1656" s="157"/>
      <c r="AT1656" s="152" t="s">
        <v>270</v>
      </c>
      <c r="AU1656" s="152" t="s">
        <v>87</v>
      </c>
      <c r="AV1656" s="12" t="s">
        <v>87</v>
      </c>
      <c r="AW1656" s="12" t="s">
        <v>32</v>
      </c>
      <c r="AX1656" s="12" t="s">
        <v>77</v>
      </c>
      <c r="AY1656" s="152" t="s">
        <v>262</v>
      </c>
    </row>
    <row r="1657" spans="2:51" s="13" customFormat="1" ht="11.25">
      <c r="B1657" s="158"/>
      <c r="D1657" s="151" t="s">
        <v>270</v>
      </c>
      <c r="E1657" s="159" t="s">
        <v>1</v>
      </c>
      <c r="F1657" s="160" t="s">
        <v>273</v>
      </c>
      <c r="H1657" s="161">
        <v>3.96</v>
      </c>
      <c r="I1657" s="162"/>
      <c r="L1657" s="158"/>
      <c r="M1657" s="163"/>
      <c r="T1657" s="164"/>
      <c r="AT1657" s="159" t="s">
        <v>270</v>
      </c>
      <c r="AU1657" s="159" t="s">
        <v>87</v>
      </c>
      <c r="AV1657" s="13" t="s">
        <v>268</v>
      </c>
      <c r="AW1657" s="13" t="s">
        <v>32</v>
      </c>
      <c r="AX1657" s="13" t="s">
        <v>85</v>
      </c>
      <c r="AY1657" s="159" t="s">
        <v>262</v>
      </c>
    </row>
    <row r="1658" spans="2:65" s="1" customFormat="1" ht="66.75" customHeight="1">
      <c r="B1658" s="32"/>
      <c r="C1658" s="138" t="s">
        <v>2026</v>
      </c>
      <c r="D1658" s="138" t="s">
        <v>264</v>
      </c>
      <c r="E1658" s="139" t="s">
        <v>2027</v>
      </c>
      <c r="F1658" s="140" t="s">
        <v>2028</v>
      </c>
      <c r="G1658" s="141" t="s">
        <v>416</v>
      </c>
      <c r="H1658" s="142">
        <v>8.93</v>
      </c>
      <c r="I1658" s="143"/>
      <c r="J1658" s="142">
        <f>ROUND(I1658*H1658,2)</f>
        <v>0</v>
      </c>
      <c r="K1658" s="140" t="s">
        <v>1</v>
      </c>
      <c r="L1658" s="32"/>
      <c r="M1658" s="144" t="s">
        <v>1</v>
      </c>
      <c r="N1658" s="145" t="s">
        <v>42</v>
      </c>
      <c r="P1658" s="146">
        <f>O1658*H1658</f>
        <v>0</v>
      </c>
      <c r="Q1658" s="146">
        <v>0</v>
      </c>
      <c r="R1658" s="146">
        <f>Q1658*H1658</f>
        <v>0</v>
      </c>
      <c r="S1658" s="146">
        <v>0</v>
      </c>
      <c r="T1658" s="147">
        <f>S1658*H1658</f>
        <v>0</v>
      </c>
      <c r="AR1658" s="148" t="s">
        <v>369</v>
      </c>
      <c r="AT1658" s="148" t="s">
        <v>264</v>
      </c>
      <c r="AU1658" s="148" t="s">
        <v>87</v>
      </c>
      <c r="AY1658" s="17" t="s">
        <v>262</v>
      </c>
      <c r="BE1658" s="149">
        <f>IF(N1658="základní",J1658,0)</f>
        <v>0</v>
      </c>
      <c r="BF1658" s="149">
        <f>IF(N1658="snížená",J1658,0)</f>
        <v>0</v>
      </c>
      <c r="BG1658" s="149">
        <f>IF(N1658="zákl. přenesená",J1658,0)</f>
        <v>0</v>
      </c>
      <c r="BH1658" s="149">
        <f>IF(N1658="sníž. přenesená",J1658,0)</f>
        <v>0</v>
      </c>
      <c r="BI1658" s="149">
        <f>IF(N1658="nulová",J1658,0)</f>
        <v>0</v>
      </c>
      <c r="BJ1658" s="17" t="s">
        <v>85</v>
      </c>
      <c r="BK1658" s="149">
        <f>ROUND(I1658*H1658,2)</f>
        <v>0</v>
      </c>
      <c r="BL1658" s="17" t="s">
        <v>369</v>
      </c>
      <c r="BM1658" s="148" t="s">
        <v>2029</v>
      </c>
    </row>
    <row r="1659" spans="2:47" s="1" customFormat="1" ht="126.75">
      <c r="B1659" s="32"/>
      <c r="D1659" s="151" t="s">
        <v>708</v>
      </c>
      <c r="F1659" s="187" t="s">
        <v>2030</v>
      </c>
      <c r="I1659" s="188"/>
      <c r="L1659" s="32"/>
      <c r="M1659" s="189"/>
      <c r="T1659" s="56"/>
      <c r="AT1659" s="17" t="s">
        <v>708</v>
      </c>
      <c r="AU1659" s="17" t="s">
        <v>87</v>
      </c>
    </row>
    <row r="1660" spans="2:51" s="12" customFormat="1" ht="11.25">
      <c r="B1660" s="150"/>
      <c r="D1660" s="151" t="s">
        <v>270</v>
      </c>
      <c r="E1660" s="152" t="s">
        <v>1</v>
      </c>
      <c r="F1660" s="153" t="s">
        <v>2031</v>
      </c>
      <c r="H1660" s="154">
        <v>8.93</v>
      </c>
      <c r="I1660" s="155"/>
      <c r="L1660" s="150"/>
      <c r="M1660" s="156"/>
      <c r="T1660" s="157"/>
      <c r="AT1660" s="152" t="s">
        <v>270</v>
      </c>
      <c r="AU1660" s="152" t="s">
        <v>87</v>
      </c>
      <c r="AV1660" s="12" t="s">
        <v>87</v>
      </c>
      <c r="AW1660" s="12" t="s">
        <v>32</v>
      </c>
      <c r="AX1660" s="12" t="s">
        <v>77</v>
      </c>
      <c r="AY1660" s="152" t="s">
        <v>262</v>
      </c>
    </row>
    <row r="1661" spans="2:51" s="13" customFormat="1" ht="11.25">
      <c r="B1661" s="158"/>
      <c r="D1661" s="151" t="s">
        <v>270</v>
      </c>
      <c r="E1661" s="159" t="s">
        <v>1</v>
      </c>
      <c r="F1661" s="160" t="s">
        <v>273</v>
      </c>
      <c r="H1661" s="161">
        <v>8.93</v>
      </c>
      <c r="I1661" s="162"/>
      <c r="L1661" s="158"/>
      <c r="M1661" s="163"/>
      <c r="T1661" s="164"/>
      <c r="AT1661" s="159" t="s">
        <v>270</v>
      </c>
      <c r="AU1661" s="159" t="s">
        <v>87</v>
      </c>
      <c r="AV1661" s="13" t="s">
        <v>268</v>
      </c>
      <c r="AW1661" s="13" t="s">
        <v>32</v>
      </c>
      <c r="AX1661" s="13" t="s">
        <v>85</v>
      </c>
      <c r="AY1661" s="159" t="s">
        <v>262</v>
      </c>
    </row>
    <row r="1662" spans="2:65" s="1" customFormat="1" ht="66.75" customHeight="1">
      <c r="B1662" s="32"/>
      <c r="C1662" s="138" t="s">
        <v>2032</v>
      </c>
      <c r="D1662" s="138" t="s">
        <v>264</v>
      </c>
      <c r="E1662" s="139" t="s">
        <v>2033</v>
      </c>
      <c r="F1662" s="140" t="s">
        <v>2034</v>
      </c>
      <c r="G1662" s="141" t="s">
        <v>416</v>
      </c>
      <c r="H1662" s="142">
        <v>6.62</v>
      </c>
      <c r="I1662" s="143"/>
      <c r="J1662" s="142">
        <f>ROUND(I1662*H1662,2)</f>
        <v>0</v>
      </c>
      <c r="K1662" s="140" t="s">
        <v>1</v>
      </c>
      <c r="L1662" s="32"/>
      <c r="M1662" s="144" t="s">
        <v>1</v>
      </c>
      <c r="N1662" s="145" t="s">
        <v>42</v>
      </c>
      <c r="P1662" s="146">
        <f>O1662*H1662</f>
        <v>0</v>
      </c>
      <c r="Q1662" s="146">
        <v>0</v>
      </c>
      <c r="R1662" s="146">
        <f>Q1662*H1662</f>
        <v>0</v>
      </c>
      <c r="S1662" s="146">
        <v>0</v>
      </c>
      <c r="T1662" s="147">
        <f>S1662*H1662</f>
        <v>0</v>
      </c>
      <c r="AR1662" s="148" t="s">
        <v>369</v>
      </c>
      <c r="AT1662" s="148" t="s">
        <v>264</v>
      </c>
      <c r="AU1662" s="148" t="s">
        <v>87</v>
      </c>
      <c r="AY1662" s="17" t="s">
        <v>262</v>
      </c>
      <c r="BE1662" s="149">
        <f>IF(N1662="základní",J1662,0)</f>
        <v>0</v>
      </c>
      <c r="BF1662" s="149">
        <f>IF(N1662="snížená",J1662,0)</f>
        <v>0</v>
      </c>
      <c r="BG1662" s="149">
        <f>IF(N1662="zákl. přenesená",J1662,0)</f>
        <v>0</v>
      </c>
      <c r="BH1662" s="149">
        <f>IF(N1662="sníž. přenesená",J1662,0)</f>
        <v>0</v>
      </c>
      <c r="BI1662" s="149">
        <f>IF(N1662="nulová",J1662,0)</f>
        <v>0</v>
      </c>
      <c r="BJ1662" s="17" t="s">
        <v>85</v>
      </c>
      <c r="BK1662" s="149">
        <f>ROUND(I1662*H1662,2)</f>
        <v>0</v>
      </c>
      <c r="BL1662" s="17" t="s">
        <v>369</v>
      </c>
      <c r="BM1662" s="148" t="s">
        <v>2035</v>
      </c>
    </row>
    <row r="1663" spans="2:47" s="1" customFormat="1" ht="146.25">
      <c r="B1663" s="32"/>
      <c r="D1663" s="151" t="s">
        <v>708</v>
      </c>
      <c r="F1663" s="187" t="s">
        <v>2024</v>
      </c>
      <c r="I1663" s="188"/>
      <c r="L1663" s="32"/>
      <c r="M1663" s="189"/>
      <c r="T1663" s="56"/>
      <c r="AT1663" s="17" t="s">
        <v>708</v>
      </c>
      <c r="AU1663" s="17" t="s">
        <v>87</v>
      </c>
    </row>
    <row r="1664" spans="2:51" s="12" customFormat="1" ht="11.25">
      <c r="B1664" s="150"/>
      <c r="D1664" s="151" t="s">
        <v>270</v>
      </c>
      <c r="E1664" s="152" t="s">
        <v>1</v>
      </c>
      <c r="F1664" s="153" t="s">
        <v>2036</v>
      </c>
      <c r="H1664" s="154">
        <v>6.62</v>
      </c>
      <c r="I1664" s="155"/>
      <c r="L1664" s="150"/>
      <c r="M1664" s="156"/>
      <c r="T1664" s="157"/>
      <c r="AT1664" s="152" t="s">
        <v>270</v>
      </c>
      <c r="AU1664" s="152" t="s">
        <v>87</v>
      </c>
      <c r="AV1664" s="12" t="s">
        <v>87</v>
      </c>
      <c r="AW1664" s="12" t="s">
        <v>32</v>
      </c>
      <c r="AX1664" s="12" t="s">
        <v>77</v>
      </c>
      <c r="AY1664" s="152" t="s">
        <v>262</v>
      </c>
    </row>
    <row r="1665" spans="2:51" s="13" customFormat="1" ht="11.25">
      <c r="B1665" s="158"/>
      <c r="D1665" s="151" t="s">
        <v>270</v>
      </c>
      <c r="E1665" s="159" t="s">
        <v>1</v>
      </c>
      <c r="F1665" s="160" t="s">
        <v>273</v>
      </c>
      <c r="H1665" s="161">
        <v>6.62</v>
      </c>
      <c r="I1665" s="162"/>
      <c r="L1665" s="158"/>
      <c r="M1665" s="163"/>
      <c r="T1665" s="164"/>
      <c r="AT1665" s="159" t="s">
        <v>270</v>
      </c>
      <c r="AU1665" s="159" t="s">
        <v>87</v>
      </c>
      <c r="AV1665" s="13" t="s">
        <v>268</v>
      </c>
      <c r="AW1665" s="13" t="s">
        <v>32</v>
      </c>
      <c r="AX1665" s="13" t="s">
        <v>85</v>
      </c>
      <c r="AY1665" s="159" t="s">
        <v>262</v>
      </c>
    </row>
    <row r="1666" spans="2:65" s="1" customFormat="1" ht="66.75" customHeight="1">
      <c r="B1666" s="32"/>
      <c r="C1666" s="138" t="s">
        <v>2037</v>
      </c>
      <c r="D1666" s="138" t="s">
        <v>264</v>
      </c>
      <c r="E1666" s="139" t="s">
        <v>2038</v>
      </c>
      <c r="F1666" s="140" t="s">
        <v>2039</v>
      </c>
      <c r="G1666" s="141" t="s">
        <v>152</v>
      </c>
      <c r="H1666" s="142">
        <v>21.73</v>
      </c>
      <c r="I1666" s="143"/>
      <c r="J1666" s="142">
        <f>ROUND(I1666*H1666,2)</f>
        <v>0</v>
      </c>
      <c r="K1666" s="140" t="s">
        <v>1</v>
      </c>
      <c r="L1666" s="32"/>
      <c r="M1666" s="144" t="s">
        <v>1</v>
      </c>
      <c r="N1666" s="145" t="s">
        <v>42</v>
      </c>
      <c r="P1666" s="146">
        <f>O1666*H1666</f>
        <v>0</v>
      </c>
      <c r="Q1666" s="146">
        <v>0</v>
      </c>
      <c r="R1666" s="146">
        <f>Q1666*H1666</f>
        <v>0</v>
      </c>
      <c r="S1666" s="146">
        <v>0</v>
      </c>
      <c r="T1666" s="147">
        <f>S1666*H1666</f>
        <v>0</v>
      </c>
      <c r="AR1666" s="148" t="s">
        <v>369</v>
      </c>
      <c r="AT1666" s="148" t="s">
        <v>264</v>
      </c>
      <c r="AU1666" s="148" t="s">
        <v>87</v>
      </c>
      <c r="AY1666" s="17" t="s">
        <v>262</v>
      </c>
      <c r="BE1666" s="149">
        <f>IF(N1666="základní",J1666,0)</f>
        <v>0</v>
      </c>
      <c r="BF1666" s="149">
        <f>IF(N1666="snížená",J1666,0)</f>
        <v>0</v>
      </c>
      <c r="BG1666" s="149">
        <f>IF(N1666="zákl. přenesená",J1666,0)</f>
        <v>0</v>
      </c>
      <c r="BH1666" s="149">
        <f>IF(N1666="sníž. přenesená",J1666,0)</f>
        <v>0</v>
      </c>
      <c r="BI1666" s="149">
        <f>IF(N1666="nulová",J1666,0)</f>
        <v>0</v>
      </c>
      <c r="BJ1666" s="17" t="s">
        <v>85</v>
      </c>
      <c r="BK1666" s="149">
        <f>ROUND(I1666*H1666,2)</f>
        <v>0</v>
      </c>
      <c r="BL1666" s="17" t="s">
        <v>369</v>
      </c>
      <c r="BM1666" s="148" t="s">
        <v>2040</v>
      </c>
    </row>
    <row r="1667" spans="2:47" s="1" customFormat="1" ht="185.25">
      <c r="B1667" s="32"/>
      <c r="D1667" s="151" t="s">
        <v>708</v>
      </c>
      <c r="F1667" s="187" t="s">
        <v>2041</v>
      </c>
      <c r="I1667" s="188"/>
      <c r="L1667" s="32"/>
      <c r="M1667" s="189"/>
      <c r="T1667" s="56"/>
      <c r="AT1667" s="17" t="s">
        <v>708</v>
      </c>
      <c r="AU1667" s="17" t="s">
        <v>87</v>
      </c>
    </row>
    <row r="1668" spans="2:51" s="12" customFormat="1" ht="11.25">
      <c r="B1668" s="150"/>
      <c r="D1668" s="151" t="s">
        <v>270</v>
      </c>
      <c r="E1668" s="152" t="s">
        <v>1</v>
      </c>
      <c r="F1668" s="153" t="s">
        <v>2042</v>
      </c>
      <c r="H1668" s="154">
        <v>21.73</v>
      </c>
      <c r="I1668" s="155"/>
      <c r="L1668" s="150"/>
      <c r="M1668" s="156"/>
      <c r="T1668" s="157"/>
      <c r="AT1668" s="152" t="s">
        <v>270</v>
      </c>
      <c r="AU1668" s="152" t="s">
        <v>87</v>
      </c>
      <c r="AV1668" s="12" t="s">
        <v>87</v>
      </c>
      <c r="AW1668" s="12" t="s">
        <v>32</v>
      </c>
      <c r="AX1668" s="12" t="s">
        <v>77</v>
      </c>
      <c r="AY1668" s="152" t="s">
        <v>262</v>
      </c>
    </row>
    <row r="1669" spans="2:51" s="13" customFormat="1" ht="11.25">
      <c r="B1669" s="158"/>
      <c r="D1669" s="151" t="s">
        <v>270</v>
      </c>
      <c r="E1669" s="159" t="s">
        <v>1</v>
      </c>
      <c r="F1669" s="160" t="s">
        <v>273</v>
      </c>
      <c r="H1669" s="161">
        <v>21.73</v>
      </c>
      <c r="I1669" s="162"/>
      <c r="L1669" s="158"/>
      <c r="M1669" s="163"/>
      <c r="T1669" s="164"/>
      <c r="AT1669" s="159" t="s">
        <v>270</v>
      </c>
      <c r="AU1669" s="159" t="s">
        <v>87</v>
      </c>
      <c r="AV1669" s="13" t="s">
        <v>268</v>
      </c>
      <c r="AW1669" s="13" t="s">
        <v>32</v>
      </c>
      <c r="AX1669" s="13" t="s">
        <v>85</v>
      </c>
      <c r="AY1669" s="159" t="s">
        <v>262</v>
      </c>
    </row>
    <row r="1670" spans="2:65" s="1" customFormat="1" ht="62.65" customHeight="1">
      <c r="B1670" s="32"/>
      <c r="C1670" s="138" t="s">
        <v>2043</v>
      </c>
      <c r="D1670" s="138" t="s">
        <v>264</v>
      </c>
      <c r="E1670" s="139" t="s">
        <v>2044</v>
      </c>
      <c r="F1670" s="140" t="s">
        <v>2045</v>
      </c>
      <c r="G1670" s="141" t="s">
        <v>416</v>
      </c>
      <c r="H1670" s="142">
        <v>6.04</v>
      </c>
      <c r="I1670" s="143"/>
      <c r="J1670" s="142">
        <f>ROUND(I1670*H1670,2)</f>
        <v>0</v>
      </c>
      <c r="K1670" s="140" t="s">
        <v>1</v>
      </c>
      <c r="L1670" s="32"/>
      <c r="M1670" s="144" t="s">
        <v>1</v>
      </c>
      <c r="N1670" s="145" t="s">
        <v>42</v>
      </c>
      <c r="P1670" s="146">
        <f>O1670*H1670</f>
        <v>0</v>
      </c>
      <c r="Q1670" s="146">
        <v>0</v>
      </c>
      <c r="R1670" s="146">
        <f>Q1670*H1670</f>
        <v>0</v>
      </c>
      <c r="S1670" s="146">
        <v>0</v>
      </c>
      <c r="T1670" s="147">
        <f>S1670*H1670</f>
        <v>0</v>
      </c>
      <c r="AR1670" s="148" t="s">
        <v>369</v>
      </c>
      <c r="AT1670" s="148" t="s">
        <v>264</v>
      </c>
      <c r="AU1670" s="148" t="s">
        <v>87</v>
      </c>
      <c r="AY1670" s="17" t="s">
        <v>262</v>
      </c>
      <c r="BE1670" s="149">
        <f>IF(N1670="základní",J1670,0)</f>
        <v>0</v>
      </c>
      <c r="BF1670" s="149">
        <f>IF(N1670="snížená",J1670,0)</f>
        <v>0</v>
      </c>
      <c r="BG1670" s="149">
        <f>IF(N1670="zákl. přenesená",J1670,0)</f>
        <v>0</v>
      </c>
      <c r="BH1670" s="149">
        <f>IF(N1670="sníž. přenesená",J1670,0)</f>
        <v>0</v>
      </c>
      <c r="BI1670" s="149">
        <f>IF(N1670="nulová",J1670,0)</f>
        <v>0</v>
      </c>
      <c r="BJ1670" s="17" t="s">
        <v>85</v>
      </c>
      <c r="BK1670" s="149">
        <f>ROUND(I1670*H1670,2)</f>
        <v>0</v>
      </c>
      <c r="BL1670" s="17" t="s">
        <v>369</v>
      </c>
      <c r="BM1670" s="148" t="s">
        <v>2046</v>
      </c>
    </row>
    <row r="1671" spans="2:47" s="1" customFormat="1" ht="117">
      <c r="B1671" s="32"/>
      <c r="D1671" s="151" t="s">
        <v>708</v>
      </c>
      <c r="F1671" s="187" t="s">
        <v>2047</v>
      </c>
      <c r="I1671" s="188"/>
      <c r="L1671" s="32"/>
      <c r="M1671" s="189"/>
      <c r="T1671" s="56"/>
      <c r="AT1671" s="17" t="s">
        <v>708</v>
      </c>
      <c r="AU1671" s="17" t="s">
        <v>87</v>
      </c>
    </row>
    <row r="1672" spans="2:51" s="12" customFormat="1" ht="11.25">
      <c r="B1672" s="150"/>
      <c r="D1672" s="151" t="s">
        <v>270</v>
      </c>
      <c r="E1672" s="152" t="s">
        <v>1</v>
      </c>
      <c r="F1672" s="153" t="s">
        <v>2048</v>
      </c>
      <c r="H1672" s="154">
        <v>6.04</v>
      </c>
      <c r="I1672" s="155"/>
      <c r="L1672" s="150"/>
      <c r="M1672" s="156"/>
      <c r="T1672" s="157"/>
      <c r="AT1672" s="152" t="s">
        <v>270</v>
      </c>
      <c r="AU1672" s="152" t="s">
        <v>87</v>
      </c>
      <c r="AV1672" s="12" t="s">
        <v>87</v>
      </c>
      <c r="AW1672" s="12" t="s">
        <v>32</v>
      </c>
      <c r="AX1672" s="12" t="s">
        <v>77</v>
      </c>
      <c r="AY1672" s="152" t="s">
        <v>262</v>
      </c>
    </row>
    <row r="1673" spans="2:51" s="13" customFormat="1" ht="11.25">
      <c r="B1673" s="158"/>
      <c r="D1673" s="151" t="s">
        <v>270</v>
      </c>
      <c r="E1673" s="159" t="s">
        <v>1</v>
      </c>
      <c r="F1673" s="160" t="s">
        <v>273</v>
      </c>
      <c r="H1673" s="161">
        <v>6.04</v>
      </c>
      <c r="I1673" s="162"/>
      <c r="L1673" s="158"/>
      <c r="M1673" s="163"/>
      <c r="T1673" s="164"/>
      <c r="AT1673" s="159" t="s">
        <v>270</v>
      </c>
      <c r="AU1673" s="159" t="s">
        <v>87</v>
      </c>
      <c r="AV1673" s="13" t="s">
        <v>268</v>
      </c>
      <c r="AW1673" s="13" t="s">
        <v>32</v>
      </c>
      <c r="AX1673" s="13" t="s">
        <v>85</v>
      </c>
      <c r="AY1673" s="159" t="s">
        <v>262</v>
      </c>
    </row>
    <row r="1674" spans="2:65" s="1" customFormat="1" ht="62.65" customHeight="1">
      <c r="B1674" s="32"/>
      <c r="C1674" s="138" t="s">
        <v>2049</v>
      </c>
      <c r="D1674" s="138" t="s">
        <v>264</v>
      </c>
      <c r="E1674" s="139" t="s">
        <v>2050</v>
      </c>
      <c r="F1674" s="140" t="s">
        <v>2051</v>
      </c>
      <c r="G1674" s="141" t="s">
        <v>416</v>
      </c>
      <c r="H1674" s="142">
        <v>1.28</v>
      </c>
      <c r="I1674" s="143"/>
      <c r="J1674" s="142">
        <f>ROUND(I1674*H1674,2)</f>
        <v>0</v>
      </c>
      <c r="K1674" s="140" t="s">
        <v>1</v>
      </c>
      <c r="L1674" s="32"/>
      <c r="M1674" s="144" t="s">
        <v>1</v>
      </c>
      <c r="N1674" s="145" t="s">
        <v>42</v>
      </c>
      <c r="P1674" s="146">
        <f>O1674*H1674</f>
        <v>0</v>
      </c>
      <c r="Q1674" s="146">
        <v>0</v>
      </c>
      <c r="R1674" s="146">
        <f>Q1674*H1674</f>
        <v>0</v>
      </c>
      <c r="S1674" s="146">
        <v>0</v>
      </c>
      <c r="T1674" s="147">
        <f>S1674*H1674</f>
        <v>0</v>
      </c>
      <c r="AR1674" s="148" t="s">
        <v>369</v>
      </c>
      <c r="AT1674" s="148" t="s">
        <v>264</v>
      </c>
      <c r="AU1674" s="148" t="s">
        <v>87</v>
      </c>
      <c r="AY1674" s="17" t="s">
        <v>262</v>
      </c>
      <c r="BE1674" s="149">
        <f>IF(N1674="základní",J1674,0)</f>
        <v>0</v>
      </c>
      <c r="BF1674" s="149">
        <f>IF(N1674="snížená",J1674,0)</f>
        <v>0</v>
      </c>
      <c r="BG1674" s="149">
        <f>IF(N1674="zákl. přenesená",J1674,0)</f>
        <v>0</v>
      </c>
      <c r="BH1674" s="149">
        <f>IF(N1674="sníž. přenesená",J1674,0)</f>
        <v>0</v>
      </c>
      <c r="BI1674" s="149">
        <f>IF(N1674="nulová",J1674,0)</f>
        <v>0</v>
      </c>
      <c r="BJ1674" s="17" t="s">
        <v>85</v>
      </c>
      <c r="BK1674" s="149">
        <f>ROUND(I1674*H1674,2)</f>
        <v>0</v>
      </c>
      <c r="BL1674" s="17" t="s">
        <v>369</v>
      </c>
      <c r="BM1674" s="148" t="s">
        <v>2052</v>
      </c>
    </row>
    <row r="1675" spans="2:47" s="1" customFormat="1" ht="68.25">
      <c r="B1675" s="32"/>
      <c r="D1675" s="151" t="s">
        <v>708</v>
      </c>
      <c r="F1675" s="187" t="s">
        <v>2053</v>
      </c>
      <c r="I1675" s="188"/>
      <c r="L1675" s="32"/>
      <c r="M1675" s="189"/>
      <c r="T1675" s="56"/>
      <c r="AT1675" s="17" t="s">
        <v>708</v>
      </c>
      <c r="AU1675" s="17" t="s">
        <v>87</v>
      </c>
    </row>
    <row r="1676" spans="2:51" s="12" customFormat="1" ht="11.25">
      <c r="B1676" s="150"/>
      <c r="D1676" s="151" t="s">
        <v>270</v>
      </c>
      <c r="E1676" s="152" t="s">
        <v>1</v>
      </c>
      <c r="F1676" s="153" t="s">
        <v>2054</v>
      </c>
      <c r="H1676" s="154">
        <v>1.28</v>
      </c>
      <c r="I1676" s="155"/>
      <c r="L1676" s="150"/>
      <c r="M1676" s="156"/>
      <c r="T1676" s="157"/>
      <c r="AT1676" s="152" t="s">
        <v>270</v>
      </c>
      <c r="AU1676" s="152" t="s">
        <v>87</v>
      </c>
      <c r="AV1676" s="12" t="s">
        <v>87</v>
      </c>
      <c r="AW1676" s="12" t="s">
        <v>32</v>
      </c>
      <c r="AX1676" s="12" t="s">
        <v>77</v>
      </c>
      <c r="AY1676" s="152" t="s">
        <v>262</v>
      </c>
    </row>
    <row r="1677" spans="2:51" s="13" customFormat="1" ht="11.25">
      <c r="B1677" s="158"/>
      <c r="D1677" s="151" t="s">
        <v>270</v>
      </c>
      <c r="E1677" s="159" t="s">
        <v>1</v>
      </c>
      <c r="F1677" s="160" t="s">
        <v>273</v>
      </c>
      <c r="H1677" s="161">
        <v>1.28</v>
      </c>
      <c r="I1677" s="162"/>
      <c r="L1677" s="158"/>
      <c r="M1677" s="163"/>
      <c r="T1677" s="164"/>
      <c r="AT1677" s="159" t="s">
        <v>270</v>
      </c>
      <c r="AU1677" s="159" t="s">
        <v>87</v>
      </c>
      <c r="AV1677" s="13" t="s">
        <v>268</v>
      </c>
      <c r="AW1677" s="13" t="s">
        <v>32</v>
      </c>
      <c r="AX1677" s="13" t="s">
        <v>85</v>
      </c>
      <c r="AY1677" s="159" t="s">
        <v>262</v>
      </c>
    </row>
    <row r="1678" spans="2:65" s="1" customFormat="1" ht="44.25" customHeight="1">
      <c r="B1678" s="32"/>
      <c r="C1678" s="138" t="s">
        <v>2055</v>
      </c>
      <c r="D1678" s="138" t="s">
        <v>264</v>
      </c>
      <c r="E1678" s="139" t="s">
        <v>2056</v>
      </c>
      <c r="F1678" s="140" t="s">
        <v>2057</v>
      </c>
      <c r="G1678" s="141" t="s">
        <v>416</v>
      </c>
      <c r="H1678" s="142">
        <v>0.78</v>
      </c>
      <c r="I1678" s="143"/>
      <c r="J1678" s="142">
        <f>ROUND(I1678*H1678,2)</f>
        <v>0</v>
      </c>
      <c r="K1678" s="140" t="s">
        <v>1</v>
      </c>
      <c r="L1678" s="32"/>
      <c r="M1678" s="144" t="s">
        <v>1</v>
      </c>
      <c r="N1678" s="145" t="s">
        <v>42</v>
      </c>
      <c r="P1678" s="146">
        <f>O1678*H1678</f>
        <v>0</v>
      </c>
      <c r="Q1678" s="146">
        <v>0</v>
      </c>
      <c r="R1678" s="146">
        <f>Q1678*H1678</f>
        <v>0</v>
      </c>
      <c r="S1678" s="146">
        <v>0</v>
      </c>
      <c r="T1678" s="147">
        <f>S1678*H1678</f>
        <v>0</v>
      </c>
      <c r="AR1678" s="148" t="s">
        <v>369</v>
      </c>
      <c r="AT1678" s="148" t="s">
        <v>264</v>
      </c>
      <c r="AU1678" s="148" t="s">
        <v>87</v>
      </c>
      <c r="AY1678" s="17" t="s">
        <v>262</v>
      </c>
      <c r="BE1678" s="149">
        <f>IF(N1678="základní",J1678,0)</f>
        <v>0</v>
      </c>
      <c r="BF1678" s="149">
        <f>IF(N1678="snížená",J1678,0)</f>
        <v>0</v>
      </c>
      <c r="BG1678" s="149">
        <f>IF(N1678="zákl. přenesená",J1678,0)</f>
        <v>0</v>
      </c>
      <c r="BH1678" s="149">
        <f>IF(N1678="sníž. přenesená",J1678,0)</f>
        <v>0</v>
      </c>
      <c r="BI1678" s="149">
        <f>IF(N1678="nulová",J1678,0)</f>
        <v>0</v>
      </c>
      <c r="BJ1678" s="17" t="s">
        <v>85</v>
      </c>
      <c r="BK1678" s="149">
        <f>ROUND(I1678*H1678,2)</f>
        <v>0</v>
      </c>
      <c r="BL1678" s="17" t="s">
        <v>369</v>
      </c>
      <c r="BM1678" s="148" t="s">
        <v>2058</v>
      </c>
    </row>
    <row r="1679" spans="2:47" s="1" customFormat="1" ht="68.25">
      <c r="B1679" s="32"/>
      <c r="D1679" s="151" t="s">
        <v>708</v>
      </c>
      <c r="F1679" s="187" t="s">
        <v>2059</v>
      </c>
      <c r="I1679" s="188"/>
      <c r="L1679" s="32"/>
      <c r="M1679" s="189"/>
      <c r="T1679" s="56"/>
      <c r="AT1679" s="17" t="s">
        <v>708</v>
      </c>
      <c r="AU1679" s="17" t="s">
        <v>87</v>
      </c>
    </row>
    <row r="1680" spans="2:51" s="12" customFormat="1" ht="11.25">
      <c r="B1680" s="150"/>
      <c r="D1680" s="151" t="s">
        <v>270</v>
      </c>
      <c r="E1680" s="152" t="s">
        <v>1</v>
      </c>
      <c r="F1680" s="153" t="s">
        <v>2060</v>
      </c>
      <c r="H1680" s="154">
        <v>0.78</v>
      </c>
      <c r="I1680" s="155"/>
      <c r="L1680" s="150"/>
      <c r="M1680" s="156"/>
      <c r="T1680" s="157"/>
      <c r="AT1680" s="152" t="s">
        <v>270</v>
      </c>
      <c r="AU1680" s="152" t="s">
        <v>87</v>
      </c>
      <c r="AV1680" s="12" t="s">
        <v>87</v>
      </c>
      <c r="AW1680" s="12" t="s">
        <v>32</v>
      </c>
      <c r="AX1680" s="12" t="s">
        <v>77</v>
      </c>
      <c r="AY1680" s="152" t="s">
        <v>262</v>
      </c>
    </row>
    <row r="1681" spans="2:51" s="13" customFormat="1" ht="11.25">
      <c r="B1681" s="158"/>
      <c r="D1681" s="151" t="s">
        <v>270</v>
      </c>
      <c r="E1681" s="159" t="s">
        <v>1</v>
      </c>
      <c r="F1681" s="160" t="s">
        <v>273</v>
      </c>
      <c r="H1681" s="161">
        <v>0.78</v>
      </c>
      <c r="I1681" s="162"/>
      <c r="L1681" s="158"/>
      <c r="M1681" s="163"/>
      <c r="T1681" s="164"/>
      <c r="AT1681" s="159" t="s">
        <v>270</v>
      </c>
      <c r="AU1681" s="159" t="s">
        <v>87</v>
      </c>
      <c r="AV1681" s="13" t="s">
        <v>268</v>
      </c>
      <c r="AW1681" s="13" t="s">
        <v>32</v>
      </c>
      <c r="AX1681" s="13" t="s">
        <v>85</v>
      </c>
      <c r="AY1681" s="159" t="s">
        <v>262</v>
      </c>
    </row>
    <row r="1682" spans="2:65" s="1" customFormat="1" ht="62.65" customHeight="1">
      <c r="B1682" s="32"/>
      <c r="C1682" s="138" t="s">
        <v>2061</v>
      </c>
      <c r="D1682" s="138" t="s">
        <v>264</v>
      </c>
      <c r="E1682" s="139" t="s">
        <v>2062</v>
      </c>
      <c r="F1682" s="140" t="s">
        <v>2063</v>
      </c>
      <c r="G1682" s="141" t="s">
        <v>416</v>
      </c>
      <c r="H1682" s="142">
        <v>3.93</v>
      </c>
      <c r="I1682" s="143"/>
      <c r="J1682" s="142">
        <f>ROUND(I1682*H1682,2)</f>
        <v>0</v>
      </c>
      <c r="K1682" s="140" t="s">
        <v>1</v>
      </c>
      <c r="L1682" s="32"/>
      <c r="M1682" s="144" t="s">
        <v>1</v>
      </c>
      <c r="N1682" s="145" t="s">
        <v>42</v>
      </c>
      <c r="P1682" s="146">
        <f>O1682*H1682</f>
        <v>0</v>
      </c>
      <c r="Q1682" s="146">
        <v>0</v>
      </c>
      <c r="R1682" s="146">
        <f>Q1682*H1682</f>
        <v>0</v>
      </c>
      <c r="S1682" s="146">
        <v>0</v>
      </c>
      <c r="T1682" s="147">
        <f>S1682*H1682</f>
        <v>0</v>
      </c>
      <c r="AR1682" s="148" t="s">
        <v>369</v>
      </c>
      <c r="AT1682" s="148" t="s">
        <v>264</v>
      </c>
      <c r="AU1682" s="148" t="s">
        <v>87</v>
      </c>
      <c r="AY1682" s="17" t="s">
        <v>262</v>
      </c>
      <c r="BE1682" s="149">
        <f>IF(N1682="základní",J1682,0)</f>
        <v>0</v>
      </c>
      <c r="BF1682" s="149">
        <f>IF(N1682="snížená",J1682,0)</f>
        <v>0</v>
      </c>
      <c r="BG1682" s="149">
        <f>IF(N1682="zákl. přenesená",J1682,0)</f>
        <v>0</v>
      </c>
      <c r="BH1682" s="149">
        <f>IF(N1682="sníž. přenesená",J1682,0)</f>
        <v>0</v>
      </c>
      <c r="BI1682" s="149">
        <f>IF(N1682="nulová",J1682,0)</f>
        <v>0</v>
      </c>
      <c r="BJ1682" s="17" t="s">
        <v>85</v>
      </c>
      <c r="BK1682" s="149">
        <f>ROUND(I1682*H1682,2)</f>
        <v>0</v>
      </c>
      <c r="BL1682" s="17" t="s">
        <v>369</v>
      </c>
      <c r="BM1682" s="148" t="s">
        <v>2064</v>
      </c>
    </row>
    <row r="1683" spans="2:47" s="1" customFormat="1" ht="97.5">
      <c r="B1683" s="32"/>
      <c r="D1683" s="151" t="s">
        <v>708</v>
      </c>
      <c r="F1683" s="187" t="s">
        <v>2065</v>
      </c>
      <c r="I1683" s="188"/>
      <c r="L1683" s="32"/>
      <c r="M1683" s="189"/>
      <c r="T1683" s="56"/>
      <c r="AT1683" s="17" t="s">
        <v>708</v>
      </c>
      <c r="AU1683" s="17" t="s">
        <v>87</v>
      </c>
    </row>
    <row r="1684" spans="2:51" s="12" customFormat="1" ht="11.25">
      <c r="B1684" s="150"/>
      <c r="D1684" s="151" t="s">
        <v>270</v>
      </c>
      <c r="E1684" s="152" t="s">
        <v>1</v>
      </c>
      <c r="F1684" s="153" t="s">
        <v>2066</v>
      </c>
      <c r="H1684" s="154">
        <v>3.93</v>
      </c>
      <c r="I1684" s="155"/>
      <c r="L1684" s="150"/>
      <c r="M1684" s="156"/>
      <c r="T1684" s="157"/>
      <c r="AT1684" s="152" t="s">
        <v>270</v>
      </c>
      <c r="AU1684" s="152" t="s">
        <v>87</v>
      </c>
      <c r="AV1684" s="12" t="s">
        <v>87</v>
      </c>
      <c r="AW1684" s="12" t="s">
        <v>32</v>
      </c>
      <c r="AX1684" s="12" t="s">
        <v>77</v>
      </c>
      <c r="AY1684" s="152" t="s">
        <v>262</v>
      </c>
    </row>
    <row r="1685" spans="2:51" s="13" customFormat="1" ht="11.25">
      <c r="B1685" s="158"/>
      <c r="D1685" s="151" t="s">
        <v>270</v>
      </c>
      <c r="E1685" s="159" t="s">
        <v>1</v>
      </c>
      <c r="F1685" s="160" t="s">
        <v>273</v>
      </c>
      <c r="H1685" s="161">
        <v>3.93</v>
      </c>
      <c r="I1685" s="162"/>
      <c r="L1685" s="158"/>
      <c r="M1685" s="163"/>
      <c r="T1685" s="164"/>
      <c r="AT1685" s="159" t="s">
        <v>270</v>
      </c>
      <c r="AU1685" s="159" t="s">
        <v>87</v>
      </c>
      <c r="AV1685" s="13" t="s">
        <v>268</v>
      </c>
      <c r="AW1685" s="13" t="s">
        <v>32</v>
      </c>
      <c r="AX1685" s="13" t="s">
        <v>85</v>
      </c>
      <c r="AY1685" s="159" t="s">
        <v>262</v>
      </c>
    </row>
    <row r="1686" spans="2:65" s="1" customFormat="1" ht="66.75" customHeight="1">
      <c r="B1686" s="32"/>
      <c r="C1686" s="138" t="s">
        <v>2067</v>
      </c>
      <c r="D1686" s="138" t="s">
        <v>264</v>
      </c>
      <c r="E1686" s="139" t="s">
        <v>2068</v>
      </c>
      <c r="F1686" s="140" t="s">
        <v>2069</v>
      </c>
      <c r="G1686" s="141" t="s">
        <v>416</v>
      </c>
      <c r="H1686" s="142">
        <v>24.66</v>
      </c>
      <c r="I1686" s="143"/>
      <c r="J1686" s="142">
        <f>ROUND(I1686*H1686,2)</f>
        <v>0</v>
      </c>
      <c r="K1686" s="140" t="s">
        <v>1</v>
      </c>
      <c r="L1686" s="32"/>
      <c r="M1686" s="144" t="s">
        <v>1</v>
      </c>
      <c r="N1686" s="145" t="s">
        <v>42</v>
      </c>
      <c r="P1686" s="146">
        <f>O1686*H1686</f>
        <v>0</v>
      </c>
      <c r="Q1686" s="146">
        <v>0</v>
      </c>
      <c r="R1686" s="146">
        <f>Q1686*H1686</f>
        <v>0</v>
      </c>
      <c r="S1686" s="146">
        <v>0</v>
      </c>
      <c r="T1686" s="147">
        <f>S1686*H1686</f>
        <v>0</v>
      </c>
      <c r="AR1686" s="148" t="s">
        <v>369</v>
      </c>
      <c r="AT1686" s="148" t="s">
        <v>264</v>
      </c>
      <c r="AU1686" s="148" t="s">
        <v>87</v>
      </c>
      <c r="AY1686" s="17" t="s">
        <v>262</v>
      </c>
      <c r="BE1686" s="149">
        <f>IF(N1686="základní",J1686,0)</f>
        <v>0</v>
      </c>
      <c r="BF1686" s="149">
        <f>IF(N1686="snížená",J1686,0)</f>
        <v>0</v>
      </c>
      <c r="BG1686" s="149">
        <f>IF(N1686="zákl. přenesená",J1686,0)</f>
        <v>0</v>
      </c>
      <c r="BH1686" s="149">
        <f>IF(N1686="sníž. přenesená",J1686,0)</f>
        <v>0</v>
      </c>
      <c r="BI1686" s="149">
        <f>IF(N1686="nulová",J1686,0)</f>
        <v>0</v>
      </c>
      <c r="BJ1686" s="17" t="s">
        <v>85</v>
      </c>
      <c r="BK1686" s="149">
        <f>ROUND(I1686*H1686,2)</f>
        <v>0</v>
      </c>
      <c r="BL1686" s="17" t="s">
        <v>369</v>
      </c>
      <c r="BM1686" s="148" t="s">
        <v>2070</v>
      </c>
    </row>
    <row r="1687" spans="2:47" s="1" customFormat="1" ht="126.75">
      <c r="B1687" s="32"/>
      <c r="D1687" s="151" t="s">
        <v>708</v>
      </c>
      <c r="F1687" s="187" t="s">
        <v>2071</v>
      </c>
      <c r="I1687" s="188"/>
      <c r="L1687" s="32"/>
      <c r="M1687" s="189"/>
      <c r="T1687" s="56"/>
      <c r="AT1687" s="17" t="s">
        <v>708</v>
      </c>
      <c r="AU1687" s="17" t="s">
        <v>87</v>
      </c>
    </row>
    <row r="1688" spans="2:51" s="12" customFormat="1" ht="11.25">
      <c r="B1688" s="150"/>
      <c r="D1688" s="151" t="s">
        <v>270</v>
      </c>
      <c r="E1688" s="152" t="s">
        <v>1</v>
      </c>
      <c r="F1688" s="153" t="s">
        <v>2072</v>
      </c>
      <c r="H1688" s="154">
        <v>24.66</v>
      </c>
      <c r="I1688" s="155"/>
      <c r="L1688" s="150"/>
      <c r="M1688" s="156"/>
      <c r="T1688" s="157"/>
      <c r="AT1688" s="152" t="s">
        <v>270</v>
      </c>
      <c r="AU1688" s="152" t="s">
        <v>87</v>
      </c>
      <c r="AV1688" s="12" t="s">
        <v>87</v>
      </c>
      <c r="AW1688" s="12" t="s">
        <v>32</v>
      </c>
      <c r="AX1688" s="12" t="s">
        <v>77</v>
      </c>
      <c r="AY1688" s="152" t="s">
        <v>262</v>
      </c>
    </row>
    <row r="1689" spans="2:51" s="13" customFormat="1" ht="11.25">
      <c r="B1689" s="158"/>
      <c r="D1689" s="151" t="s">
        <v>270</v>
      </c>
      <c r="E1689" s="159" t="s">
        <v>1</v>
      </c>
      <c r="F1689" s="160" t="s">
        <v>273</v>
      </c>
      <c r="H1689" s="161">
        <v>24.66</v>
      </c>
      <c r="I1689" s="162"/>
      <c r="L1689" s="158"/>
      <c r="M1689" s="163"/>
      <c r="T1689" s="164"/>
      <c r="AT1689" s="159" t="s">
        <v>270</v>
      </c>
      <c r="AU1689" s="159" t="s">
        <v>87</v>
      </c>
      <c r="AV1689" s="13" t="s">
        <v>268</v>
      </c>
      <c r="AW1689" s="13" t="s">
        <v>32</v>
      </c>
      <c r="AX1689" s="13" t="s">
        <v>85</v>
      </c>
      <c r="AY1689" s="159" t="s">
        <v>262</v>
      </c>
    </row>
    <row r="1690" spans="2:65" s="1" customFormat="1" ht="66.75" customHeight="1">
      <c r="B1690" s="32"/>
      <c r="C1690" s="138" t="s">
        <v>2073</v>
      </c>
      <c r="D1690" s="138" t="s">
        <v>264</v>
      </c>
      <c r="E1690" s="139" t="s">
        <v>2074</v>
      </c>
      <c r="F1690" s="140" t="s">
        <v>2075</v>
      </c>
      <c r="G1690" s="141" t="s">
        <v>416</v>
      </c>
      <c r="H1690" s="142">
        <v>25.4</v>
      </c>
      <c r="I1690" s="143"/>
      <c r="J1690" s="142">
        <f>ROUND(I1690*H1690,2)</f>
        <v>0</v>
      </c>
      <c r="K1690" s="140" t="s">
        <v>1</v>
      </c>
      <c r="L1690" s="32"/>
      <c r="M1690" s="144" t="s">
        <v>1</v>
      </c>
      <c r="N1690" s="145" t="s">
        <v>42</v>
      </c>
      <c r="P1690" s="146">
        <f>O1690*H1690</f>
        <v>0</v>
      </c>
      <c r="Q1690" s="146">
        <v>0</v>
      </c>
      <c r="R1690" s="146">
        <f>Q1690*H1690</f>
        <v>0</v>
      </c>
      <c r="S1690" s="146">
        <v>0</v>
      </c>
      <c r="T1690" s="147">
        <f>S1690*H1690</f>
        <v>0</v>
      </c>
      <c r="AR1690" s="148" t="s">
        <v>369</v>
      </c>
      <c r="AT1690" s="148" t="s">
        <v>264</v>
      </c>
      <c r="AU1690" s="148" t="s">
        <v>87</v>
      </c>
      <c r="AY1690" s="17" t="s">
        <v>262</v>
      </c>
      <c r="BE1690" s="149">
        <f>IF(N1690="základní",J1690,0)</f>
        <v>0</v>
      </c>
      <c r="BF1690" s="149">
        <f>IF(N1690="snížená",J1690,0)</f>
        <v>0</v>
      </c>
      <c r="BG1690" s="149">
        <f>IF(N1690="zákl. přenesená",J1690,0)</f>
        <v>0</v>
      </c>
      <c r="BH1690" s="149">
        <f>IF(N1690="sníž. přenesená",J1690,0)</f>
        <v>0</v>
      </c>
      <c r="BI1690" s="149">
        <f>IF(N1690="nulová",J1690,0)</f>
        <v>0</v>
      </c>
      <c r="BJ1690" s="17" t="s">
        <v>85</v>
      </c>
      <c r="BK1690" s="149">
        <f>ROUND(I1690*H1690,2)</f>
        <v>0</v>
      </c>
      <c r="BL1690" s="17" t="s">
        <v>369</v>
      </c>
      <c r="BM1690" s="148" t="s">
        <v>2076</v>
      </c>
    </row>
    <row r="1691" spans="2:47" s="1" customFormat="1" ht="126.75">
      <c r="B1691" s="32"/>
      <c r="D1691" s="151" t="s">
        <v>708</v>
      </c>
      <c r="F1691" s="187" t="s">
        <v>2071</v>
      </c>
      <c r="I1691" s="188"/>
      <c r="L1691" s="32"/>
      <c r="M1691" s="189"/>
      <c r="T1691" s="56"/>
      <c r="AT1691" s="17" t="s">
        <v>708</v>
      </c>
      <c r="AU1691" s="17" t="s">
        <v>87</v>
      </c>
    </row>
    <row r="1692" spans="2:51" s="12" customFormat="1" ht="11.25">
      <c r="B1692" s="150"/>
      <c r="D1692" s="151" t="s">
        <v>270</v>
      </c>
      <c r="E1692" s="152" t="s">
        <v>1</v>
      </c>
      <c r="F1692" s="153" t="s">
        <v>2077</v>
      </c>
      <c r="H1692" s="154">
        <v>25.4</v>
      </c>
      <c r="I1692" s="155"/>
      <c r="L1692" s="150"/>
      <c r="M1692" s="156"/>
      <c r="T1692" s="157"/>
      <c r="AT1692" s="152" t="s">
        <v>270</v>
      </c>
      <c r="AU1692" s="152" t="s">
        <v>87</v>
      </c>
      <c r="AV1692" s="12" t="s">
        <v>87</v>
      </c>
      <c r="AW1692" s="12" t="s">
        <v>32</v>
      </c>
      <c r="AX1692" s="12" t="s">
        <v>77</v>
      </c>
      <c r="AY1692" s="152" t="s">
        <v>262</v>
      </c>
    </row>
    <row r="1693" spans="2:51" s="13" customFormat="1" ht="11.25">
      <c r="B1693" s="158"/>
      <c r="D1693" s="151" t="s">
        <v>270</v>
      </c>
      <c r="E1693" s="159" t="s">
        <v>1</v>
      </c>
      <c r="F1693" s="160" t="s">
        <v>273</v>
      </c>
      <c r="H1693" s="161">
        <v>25.4</v>
      </c>
      <c r="I1693" s="162"/>
      <c r="L1693" s="158"/>
      <c r="M1693" s="163"/>
      <c r="T1693" s="164"/>
      <c r="AT1693" s="159" t="s">
        <v>270</v>
      </c>
      <c r="AU1693" s="159" t="s">
        <v>87</v>
      </c>
      <c r="AV1693" s="13" t="s">
        <v>268</v>
      </c>
      <c r="AW1693" s="13" t="s">
        <v>32</v>
      </c>
      <c r="AX1693" s="13" t="s">
        <v>85</v>
      </c>
      <c r="AY1693" s="159" t="s">
        <v>262</v>
      </c>
    </row>
    <row r="1694" spans="2:65" s="1" customFormat="1" ht="44.25" customHeight="1">
      <c r="B1694" s="32"/>
      <c r="C1694" s="138" t="s">
        <v>2078</v>
      </c>
      <c r="D1694" s="138" t="s">
        <v>264</v>
      </c>
      <c r="E1694" s="139" t="s">
        <v>2079</v>
      </c>
      <c r="F1694" s="140" t="s">
        <v>2080</v>
      </c>
      <c r="G1694" s="141" t="s">
        <v>416</v>
      </c>
      <c r="H1694" s="142">
        <v>1.76</v>
      </c>
      <c r="I1694" s="143"/>
      <c r="J1694" s="142">
        <f>ROUND(I1694*H1694,2)</f>
        <v>0</v>
      </c>
      <c r="K1694" s="140" t="s">
        <v>1</v>
      </c>
      <c r="L1694" s="32"/>
      <c r="M1694" s="144" t="s">
        <v>1</v>
      </c>
      <c r="N1694" s="145" t="s">
        <v>42</v>
      </c>
      <c r="P1694" s="146">
        <f>O1694*H1694</f>
        <v>0</v>
      </c>
      <c r="Q1694" s="146">
        <v>0</v>
      </c>
      <c r="R1694" s="146">
        <f>Q1694*H1694</f>
        <v>0</v>
      </c>
      <c r="S1694" s="146">
        <v>0</v>
      </c>
      <c r="T1694" s="147">
        <f>S1694*H1694</f>
        <v>0</v>
      </c>
      <c r="AR1694" s="148" t="s">
        <v>369</v>
      </c>
      <c r="AT1694" s="148" t="s">
        <v>264</v>
      </c>
      <c r="AU1694" s="148" t="s">
        <v>87</v>
      </c>
      <c r="AY1694" s="17" t="s">
        <v>262</v>
      </c>
      <c r="BE1694" s="149">
        <f>IF(N1694="základní",J1694,0)</f>
        <v>0</v>
      </c>
      <c r="BF1694" s="149">
        <f>IF(N1694="snížená",J1694,0)</f>
        <v>0</v>
      </c>
      <c r="BG1694" s="149">
        <f>IF(N1694="zákl. přenesená",J1694,0)</f>
        <v>0</v>
      </c>
      <c r="BH1694" s="149">
        <f>IF(N1694="sníž. přenesená",J1694,0)</f>
        <v>0</v>
      </c>
      <c r="BI1694" s="149">
        <f>IF(N1694="nulová",J1694,0)</f>
        <v>0</v>
      </c>
      <c r="BJ1694" s="17" t="s">
        <v>85</v>
      </c>
      <c r="BK1694" s="149">
        <f>ROUND(I1694*H1694,2)</f>
        <v>0</v>
      </c>
      <c r="BL1694" s="17" t="s">
        <v>369</v>
      </c>
      <c r="BM1694" s="148" t="s">
        <v>2081</v>
      </c>
    </row>
    <row r="1695" spans="2:47" s="1" customFormat="1" ht="126.75">
      <c r="B1695" s="32"/>
      <c r="D1695" s="151" t="s">
        <v>708</v>
      </c>
      <c r="F1695" s="187" t="s">
        <v>2071</v>
      </c>
      <c r="I1695" s="188"/>
      <c r="L1695" s="32"/>
      <c r="M1695" s="189"/>
      <c r="T1695" s="56"/>
      <c r="AT1695" s="17" t="s">
        <v>708</v>
      </c>
      <c r="AU1695" s="17" t="s">
        <v>87</v>
      </c>
    </row>
    <row r="1696" spans="2:51" s="12" customFormat="1" ht="11.25">
      <c r="B1696" s="150"/>
      <c r="D1696" s="151" t="s">
        <v>270</v>
      </c>
      <c r="E1696" s="152" t="s">
        <v>1</v>
      </c>
      <c r="F1696" s="153" t="s">
        <v>2082</v>
      </c>
      <c r="H1696" s="154">
        <v>1.76</v>
      </c>
      <c r="I1696" s="155"/>
      <c r="L1696" s="150"/>
      <c r="M1696" s="156"/>
      <c r="T1696" s="157"/>
      <c r="AT1696" s="152" t="s">
        <v>270</v>
      </c>
      <c r="AU1696" s="152" t="s">
        <v>87</v>
      </c>
      <c r="AV1696" s="12" t="s">
        <v>87</v>
      </c>
      <c r="AW1696" s="12" t="s">
        <v>32</v>
      </c>
      <c r="AX1696" s="12" t="s">
        <v>77</v>
      </c>
      <c r="AY1696" s="152" t="s">
        <v>262</v>
      </c>
    </row>
    <row r="1697" spans="2:51" s="13" customFormat="1" ht="11.25">
      <c r="B1697" s="158"/>
      <c r="D1697" s="151" t="s">
        <v>270</v>
      </c>
      <c r="E1697" s="159" t="s">
        <v>1</v>
      </c>
      <c r="F1697" s="160" t="s">
        <v>273</v>
      </c>
      <c r="H1697" s="161">
        <v>1.76</v>
      </c>
      <c r="I1697" s="162"/>
      <c r="L1697" s="158"/>
      <c r="M1697" s="163"/>
      <c r="T1697" s="164"/>
      <c r="AT1697" s="159" t="s">
        <v>270</v>
      </c>
      <c r="AU1697" s="159" t="s">
        <v>87</v>
      </c>
      <c r="AV1697" s="13" t="s">
        <v>268</v>
      </c>
      <c r="AW1697" s="13" t="s">
        <v>32</v>
      </c>
      <c r="AX1697" s="13" t="s">
        <v>85</v>
      </c>
      <c r="AY1697" s="159" t="s">
        <v>262</v>
      </c>
    </row>
    <row r="1698" spans="2:65" s="1" customFormat="1" ht="66.75" customHeight="1">
      <c r="B1698" s="32"/>
      <c r="C1698" s="138" t="s">
        <v>2083</v>
      </c>
      <c r="D1698" s="138" t="s">
        <v>264</v>
      </c>
      <c r="E1698" s="139" t="s">
        <v>2084</v>
      </c>
      <c r="F1698" s="140" t="s">
        <v>2085</v>
      </c>
      <c r="G1698" s="141" t="s">
        <v>416</v>
      </c>
      <c r="H1698" s="142">
        <v>5.58</v>
      </c>
      <c r="I1698" s="143"/>
      <c r="J1698" s="142">
        <f>ROUND(I1698*H1698,2)</f>
        <v>0</v>
      </c>
      <c r="K1698" s="140" t="s">
        <v>1</v>
      </c>
      <c r="L1698" s="32"/>
      <c r="M1698" s="144" t="s">
        <v>1</v>
      </c>
      <c r="N1698" s="145" t="s">
        <v>42</v>
      </c>
      <c r="P1698" s="146">
        <f>O1698*H1698</f>
        <v>0</v>
      </c>
      <c r="Q1698" s="146">
        <v>0</v>
      </c>
      <c r="R1698" s="146">
        <f>Q1698*H1698</f>
        <v>0</v>
      </c>
      <c r="S1698" s="146">
        <v>0</v>
      </c>
      <c r="T1698" s="147">
        <f>S1698*H1698</f>
        <v>0</v>
      </c>
      <c r="AR1698" s="148" t="s">
        <v>369</v>
      </c>
      <c r="AT1698" s="148" t="s">
        <v>264</v>
      </c>
      <c r="AU1698" s="148" t="s">
        <v>87</v>
      </c>
      <c r="AY1698" s="17" t="s">
        <v>262</v>
      </c>
      <c r="BE1698" s="149">
        <f>IF(N1698="základní",J1698,0)</f>
        <v>0</v>
      </c>
      <c r="BF1698" s="149">
        <f>IF(N1698="snížená",J1698,0)</f>
        <v>0</v>
      </c>
      <c r="BG1698" s="149">
        <f>IF(N1698="zákl. přenesená",J1698,0)</f>
        <v>0</v>
      </c>
      <c r="BH1698" s="149">
        <f>IF(N1698="sníž. přenesená",J1698,0)</f>
        <v>0</v>
      </c>
      <c r="BI1698" s="149">
        <f>IF(N1698="nulová",J1698,0)</f>
        <v>0</v>
      </c>
      <c r="BJ1698" s="17" t="s">
        <v>85</v>
      </c>
      <c r="BK1698" s="149">
        <f>ROUND(I1698*H1698,2)</f>
        <v>0</v>
      </c>
      <c r="BL1698" s="17" t="s">
        <v>369</v>
      </c>
      <c r="BM1698" s="148" t="s">
        <v>2086</v>
      </c>
    </row>
    <row r="1699" spans="2:47" s="1" customFormat="1" ht="48.75">
      <c r="B1699" s="32"/>
      <c r="D1699" s="151" t="s">
        <v>708</v>
      </c>
      <c r="F1699" s="187" t="s">
        <v>1961</v>
      </c>
      <c r="I1699" s="188"/>
      <c r="L1699" s="32"/>
      <c r="M1699" s="189"/>
      <c r="T1699" s="56"/>
      <c r="AT1699" s="17" t="s">
        <v>708</v>
      </c>
      <c r="AU1699" s="17" t="s">
        <v>87</v>
      </c>
    </row>
    <row r="1700" spans="2:51" s="12" customFormat="1" ht="11.25">
      <c r="B1700" s="150"/>
      <c r="D1700" s="151" t="s">
        <v>270</v>
      </c>
      <c r="E1700" s="152" t="s">
        <v>1</v>
      </c>
      <c r="F1700" s="153" t="s">
        <v>2087</v>
      </c>
      <c r="H1700" s="154">
        <v>5.58</v>
      </c>
      <c r="I1700" s="155"/>
      <c r="L1700" s="150"/>
      <c r="M1700" s="156"/>
      <c r="T1700" s="157"/>
      <c r="AT1700" s="152" t="s">
        <v>270</v>
      </c>
      <c r="AU1700" s="152" t="s">
        <v>87</v>
      </c>
      <c r="AV1700" s="12" t="s">
        <v>87</v>
      </c>
      <c r="AW1700" s="12" t="s">
        <v>32</v>
      </c>
      <c r="AX1700" s="12" t="s">
        <v>77</v>
      </c>
      <c r="AY1700" s="152" t="s">
        <v>262</v>
      </c>
    </row>
    <row r="1701" spans="2:51" s="13" customFormat="1" ht="11.25">
      <c r="B1701" s="158"/>
      <c r="D1701" s="151" t="s">
        <v>270</v>
      </c>
      <c r="E1701" s="159" t="s">
        <v>1</v>
      </c>
      <c r="F1701" s="160" t="s">
        <v>273</v>
      </c>
      <c r="H1701" s="161">
        <v>5.58</v>
      </c>
      <c r="I1701" s="162"/>
      <c r="L1701" s="158"/>
      <c r="M1701" s="163"/>
      <c r="T1701" s="164"/>
      <c r="AT1701" s="159" t="s">
        <v>270</v>
      </c>
      <c r="AU1701" s="159" t="s">
        <v>87</v>
      </c>
      <c r="AV1701" s="13" t="s">
        <v>268</v>
      </c>
      <c r="AW1701" s="13" t="s">
        <v>32</v>
      </c>
      <c r="AX1701" s="13" t="s">
        <v>85</v>
      </c>
      <c r="AY1701" s="159" t="s">
        <v>262</v>
      </c>
    </row>
    <row r="1702" spans="2:65" s="1" customFormat="1" ht="49.15" customHeight="1">
      <c r="B1702" s="32"/>
      <c r="C1702" s="138" t="s">
        <v>2088</v>
      </c>
      <c r="D1702" s="138" t="s">
        <v>264</v>
      </c>
      <c r="E1702" s="139" t="s">
        <v>2089</v>
      </c>
      <c r="F1702" s="140" t="s">
        <v>2090</v>
      </c>
      <c r="G1702" s="141" t="s">
        <v>416</v>
      </c>
      <c r="H1702" s="142">
        <v>4.22</v>
      </c>
      <c r="I1702" s="143"/>
      <c r="J1702" s="142">
        <f>ROUND(I1702*H1702,2)</f>
        <v>0</v>
      </c>
      <c r="K1702" s="140" t="s">
        <v>1</v>
      </c>
      <c r="L1702" s="32"/>
      <c r="M1702" s="144" t="s">
        <v>1</v>
      </c>
      <c r="N1702" s="145" t="s">
        <v>42</v>
      </c>
      <c r="P1702" s="146">
        <f>O1702*H1702</f>
        <v>0</v>
      </c>
      <c r="Q1702" s="146">
        <v>0</v>
      </c>
      <c r="R1702" s="146">
        <f>Q1702*H1702</f>
        <v>0</v>
      </c>
      <c r="S1702" s="146">
        <v>0</v>
      </c>
      <c r="T1702" s="147">
        <f>S1702*H1702</f>
        <v>0</v>
      </c>
      <c r="AR1702" s="148" t="s">
        <v>369</v>
      </c>
      <c r="AT1702" s="148" t="s">
        <v>264</v>
      </c>
      <c r="AU1702" s="148" t="s">
        <v>87</v>
      </c>
      <c r="AY1702" s="17" t="s">
        <v>262</v>
      </c>
      <c r="BE1702" s="149">
        <f>IF(N1702="základní",J1702,0)</f>
        <v>0</v>
      </c>
      <c r="BF1702" s="149">
        <f>IF(N1702="snížená",J1702,0)</f>
        <v>0</v>
      </c>
      <c r="BG1702" s="149">
        <f>IF(N1702="zákl. přenesená",J1702,0)</f>
        <v>0</v>
      </c>
      <c r="BH1702" s="149">
        <f>IF(N1702="sníž. přenesená",J1702,0)</f>
        <v>0</v>
      </c>
      <c r="BI1702" s="149">
        <f>IF(N1702="nulová",J1702,0)</f>
        <v>0</v>
      </c>
      <c r="BJ1702" s="17" t="s">
        <v>85</v>
      </c>
      <c r="BK1702" s="149">
        <f>ROUND(I1702*H1702,2)</f>
        <v>0</v>
      </c>
      <c r="BL1702" s="17" t="s">
        <v>369</v>
      </c>
      <c r="BM1702" s="148" t="s">
        <v>2091</v>
      </c>
    </row>
    <row r="1703" spans="2:47" s="1" customFormat="1" ht="107.25">
      <c r="B1703" s="32"/>
      <c r="D1703" s="151" t="s">
        <v>708</v>
      </c>
      <c r="F1703" s="187" t="s">
        <v>2092</v>
      </c>
      <c r="I1703" s="188"/>
      <c r="L1703" s="32"/>
      <c r="M1703" s="189"/>
      <c r="T1703" s="56"/>
      <c r="AT1703" s="17" t="s">
        <v>708</v>
      </c>
      <c r="AU1703" s="17" t="s">
        <v>87</v>
      </c>
    </row>
    <row r="1704" spans="2:51" s="12" customFormat="1" ht="11.25">
      <c r="B1704" s="150"/>
      <c r="D1704" s="151" t="s">
        <v>270</v>
      </c>
      <c r="E1704" s="152" t="s">
        <v>1</v>
      </c>
      <c r="F1704" s="153" t="s">
        <v>2093</v>
      </c>
      <c r="H1704" s="154">
        <v>4.22</v>
      </c>
      <c r="I1704" s="155"/>
      <c r="L1704" s="150"/>
      <c r="M1704" s="156"/>
      <c r="T1704" s="157"/>
      <c r="AT1704" s="152" t="s">
        <v>270</v>
      </c>
      <c r="AU1704" s="152" t="s">
        <v>87</v>
      </c>
      <c r="AV1704" s="12" t="s">
        <v>87</v>
      </c>
      <c r="AW1704" s="12" t="s">
        <v>32</v>
      </c>
      <c r="AX1704" s="12" t="s">
        <v>77</v>
      </c>
      <c r="AY1704" s="152" t="s">
        <v>262</v>
      </c>
    </row>
    <row r="1705" spans="2:51" s="13" customFormat="1" ht="11.25">
      <c r="B1705" s="158"/>
      <c r="D1705" s="151" t="s">
        <v>270</v>
      </c>
      <c r="E1705" s="159" t="s">
        <v>1</v>
      </c>
      <c r="F1705" s="160" t="s">
        <v>273</v>
      </c>
      <c r="H1705" s="161">
        <v>4.22</v>
      </c>
      <c r="I1705" s="162"/>
      <c r="L1705" s="158"/>
      <c r="M1705" s="163"/>
      <c r="T1705" s="164"/>
      <c r="AT1705" s="159" t="s">
        <v>270</v>
      </c>
      <c r="AU1705" s="159" t="s">
        <v>87</v>
      </c>
      <c r="AV1705" s="13" t="s">
        <v>268</v>
      </c>
      <c r="AW1705" s="13" t="s">
        <v>32</v>
      </c>
      <c r="AX1705" s="13" t="s">
        <v>85</v>
      </c>
      <c r="AY1705" s="159" t="s">
        <v>262</v>
      </c>
    </row>
    <row r="1706" spans="2:65" s="1" customFormat="1" ht="55.5" customHeight="1">
      <c r="B1706" s="32"/>
      <c r="C1706" s="138" t="s">
        <v>2094</v>
      </c>
      <c r="D1706" s="138" t="s">
        <v>264</v>
      </c>
      <c r="E1706" s="139" t="s">
        <v>2095</v>
      </c>
      <c r="F1706" s="140" t="s">
        <v>2096</v>
      </c>
      <c r="G1706" s="141" t="s">
        <v>416</v>
      </c>
      <c r="H1706" s="142">
        <v>4.22</v>
      </c>
      <c r="I1706" s="143"/>
      <c r="J1706" s="142">
        <f>ROUND(I1706*H1706,2)</f>
        <v>0</v>
      </c>
      <c r="K1706" s="140" t="s">
        <v>1</v>
      </c>
      <c r="L1706" s="32"/>
      <c r="M1706" s="144" t="s">
        <v>1</v>
      </c>
      <c r="N1706" s="145" t="s">
        <v>42</v>
      </c>
      <c r="P1706" s="146">
        <f>O1706*H1706</f>
        <v>0</v>
      </c>
      <c r="Q1706" s="146">
        <v>0</v>
      </c>
      <c r="R1706" s="146">
        <f>Q1706*H1706</f>
        <v>0</v>
      </c>
      <c r="S1706" s="146">
        <v>0</v>
      </c>
      <c r="T1706" s="147">
        <f>S1706*H1706</f>
        <v>0</v>
      </c>
      <c r="AR1706" s="148" t="s">
        <v>369</v>
      </c>
      <c r="AT1706" s="148" t="s">
        <v>264</v>
      </c>
      <c r="AU1706" s="148" t="s">
        <v>87</v>
      </c>
      <c r="AY1706" s="17" t="s">
        <v>262</v>
      </c>
      <c r="BE1706" s="149">
        <f>IF(N1706="základní",J1706,0)</f>
        <v>0</v>
      </c>
      <c r="BF1706" s="149">
        <f>IF(N1706="snížená",J1706,0)</f>
        <v>0</v>
      </c>
      <c r="BG1706" s="149">
        <f>IF(N1706="zákl. přenesená",J1706,0)</f>
        <v>0</v>
      </c>
      <c r="BH1706" s="149">
        <f>IF(N1706="sníž. přenesená",J1706,0)</f>
        <v>0</v>
      </c>
      <c r="BI1706" s="149">
        <f>IF(N1706="nulová",J1706,0)</f>
        <v>0</v>
      </c>
      <c r="BJ1706" s="17" t="s">
        <v>85</v>
      </c>
      <c r="BK1706" s="149">
        <f>ROUND(I1706*H1706,2)</f>
        <v>0</v>
      </c>
      <c r="BL1706" s="17" t="s">
        <v>369</v>
      </c>
      <c r="BM1706" s="148" t="s">
        <v>2097</v>
      </c>
    </row>
    <row r="1707" spans="2:47" s="1" customFormat="1" ht="87.75">
      <c r="B1707" s="32"/>
      <c r="D1707" s="151" t="s">
        <v>708</v>
      </c>
      <c r="F1707" s="187" t="s">
        <v>2098</v>
      </c>
      <c r="I1707" s="188"/>
      <c r="L1707" s="32"/>
      <c r="M1707" s="189"/>
      <c r="T1707" s="56"/>
      <c r="AT1707" s="17" t="s">
        <v>708</v>
      </c>
      <c r="AU1707" s="17" t="s">
        <v>87</v>
      </c>
    </row>
    <row r="1708" spans="2:65" s="1" customFormat="1" ht="62.65" customHeight="1">
      <c r="B1708" s="32"/>
      <c r="C1708" s="138" t="s">
        <v>2099</v>
      </c>
      <c r="D1708" s="138" t="s">
        <v>264</v>
      </c>
      <c r="E1708" s="139" t="s">
        <v>2100</v>
      </c>
      <c r="F1708" s="140" t="s">
        <v>2101</v>
      </c>
      <c r="G1708" s="141" t="s">
        <v>152</v>
      </c>
      <c r="H1708" s="142">
        <v>0.92</v>
      </c>
      <c r="I1708" s="143"/>
      <c r="J1708" s="142">
        <f>ROUND(I1708*H1708,2)</f>
        <v>0</v>
      </c>
      <c r="K1708" s="140" t="s">
        <v>1</v>
      </c>
      <c r="L1708" s="32"/>
      <c r="M1708" s="144" t="s">
        <v>1</v>
      </c>
      <c r="N1708" s="145" t="s">
        <v>42</v>
      </c>
      <c r="P1708" s="146">
        <f>O1708*H1708</f>
        <v>0</v>
      </c>
      <c r="Q1708" s="146">
        <v>0</v>
      </c>
      <c r="R1708" s="146">
        <f>Q1708*H1708</f>
        <v>0</v>
      </c>
      <c r="S1708" s="146">
        <v>0</v>
      </c>
      <c r="T1708" s="147">
        <f>S1708*H1708</f>
        <v>0</v>
      </c>
      <c r="AR1708" s="148" t="s">
        <v>369</v>
      </c>
      <c r="AT1708" s="148" t="s">
        <v>264</v>
      </c>
      <c r="AU1708" s="148" t="s">
        <v>87</v>
      </c>
      <c r="AY1708" s="17" t="s">
        <v>262</v>
      </c>
      <c r="BE1708" s="149">
        <f>IF(N1708="základní",J1708,0)</f>
        <v>0</v>
      </c>
      <c r="BF1708" s="149">
        <f>IF(N1708="snížená",J1708,0)</f>
        <v>0</v>
      </c>
      <c r="BG1708" s="149">
        <f>IF(N1708="zákl. přenesená",J1708,0)</f>
        <v>0</v>
      </c>
      <c r="BH1708" s="149">
        <f>IF(N1708="sníž. přenesená",J1708,0)</f>
        <v>0</v>
      </c>
      <c r="BI1708" s="149">
        <f>IF(N1708="nulová",J1708,0)</f>
        <v>0</v>
      </c>
      <c r="BJ1708" s="17" t="s">
        <v>85</v>
      </c>
      <c r="BK1708" s="149">
        <f>ROUND(I1708*H1708,2)</f>
        <v>0</v>
      </c>
      <c r="BL1708" s="17" t="s">
        <v>369</v>
      </c>
      <c r="BM1708" s="148" t="s">
        <v>2102</v>
      </c>
    </row>
    <row r="1709" spans="2:47" s="1" customFormat="1" ht="78">
      <c r="B1709" s="32"/>
      <c r="D1709" s="151" t="s">
        <v>708</v>
      </c>
      <c r="F1709" s="187" t="s">
        <v>2103</v>
      </c>
      <c r="I1709" s="188"/>
      <c r="L1709" s="32"/>
      <c r="M1709" s="189"/>
      <c r="T1709" s="56"/>
      <c r="AT1709" s="17" t="s">
        <v>708</v>
      </c>
      <c r="AU1709" s="17" t="s">
        <v>87</v>
      </c>
    </row>
    <row r="1710" spans="2:51" s="12" customFormat="1" ht="11.25">
      <c r="B1710" s="150"/>
      <c r="D1710" s="151" t="s">
        <v>270</v>
      </c>
      <c r="E1710" s="152" t="s">
        <v>1</v>
      </c>
      <c r="F1710" s="153" t="s">
        <v>2104</v>
      </c>
      <c r="H1710" s="154">
        <v>0.92</v>
      </c>
      <c r="I1710" s="155"/>
      <c r="L1710" s="150"/>
      <c r="M1710" s="156"/>
      <c r="T1710" s="157"/>
      <c r="AT1710" s="152" t="s">
        <v>270</v>
      </c>
      <c r="AU1710" s="152" t="s">
        <v>87</v>
      </c>
      <c r="AV1710" s="12" t="s">
        <v>87</v>
      </c>
      <c r="AW1710" s="12" t="s">
        <v>32</v>
      </c>
      <c r="AX1710" s="12" t="s">
        <v>77</v>
      </c>
      <c r="AY1710" s="152" t="s">
        <v>262</v>
      </c>
    </row>
    <row r="1711" spans="2:51" s="13" customFormat="1" ht="11.25">
      <c r="B1711" s="158"/>
      <c r="D1711" s="151" t="s">
        <v>270</v>
      </c>
      <c r="E1711" s="159" t="s">
        <v>1</v>
      </c>
      <c r="F1711" s="160" t="s">
        <v>273</v>
      </c>
      <c r="H1711" s="161">
        <v>0.92</v>
      </c>
      <c r="I1711" s="162"/>
      <c r="L1711" s="158"/>
      <c r="M1711" s="163"/>
      <c r="T1711" s="164"/>
      <c r="AT1711" s="159" t="s">
        <v>270</v>
      </c>
      <c r="AU1711" s="159" t="s">
        <v>87</v>
      </c>
      <c r="AV1711" s="13" t="s">
        <v>268</v>
      </c>
      <c r="AW1711" s="13" t="s">
        <v>32</v>
      </c>
      <c r="AX1711" s="13" t="s">
        <v>85</v>
      </c>
      <c r="AY1711" s="159" t="s">
        <v>262</v>
      </c>
    </row>
    <row r="1712" spans="2:65" s="1" customFormat="1" ht="66.75" customHeight="1">
      <c r="B1712" s="32"/>
      <c r="C1712" s="138" t="s">
        <v>2105</v>
      </c>
      <c r="D1712" s="138" t="s">
        <v>264</v>
      </c>
      <c r="E1712" s="139" t="s">
        <v>2106</v>
      </c>
      <c r="F1712" s="140" t="s">
        <v>2107</v>
      </c>
      <c r="G1712" s="141" t="s">
        <v>416</v>
      </c>
      <c r="H1712" s="142">
        <v>1.46</v>
      </c>
      <c r="I1712" s="143"/>
      <c r="J1712" s="142">
        <f>ROUND(I1712*H1712,2)</f>
        <v>0</v>
      </c>
      <c r="K1712" s="140" t="s">
        <v>1</v>
      </c>
      <c r="L1712" s="32"/>
      <c r="M1712" s="144" t="s">
        <v>1</v>
      </c>
      <c r="N1712" s="145" t="s">
        <v>42</v>
      </c>
      <c r="P1712" s="146">
        <f>O1712*H1712</f>
        <v>0</v>
      </c>
      <c r="Q1712" s="146">
        <v>0</v>
      </c>
      <c r="R1712" s="146">
        <f>Q1712*H1712</f>
        <v>0</v>
      </c>
      <c r="S1712" s="146">
        <v>0</v>
      </c>
      <c r="T1712" s="147">
        <f>S1712*H1712</f>
        <v>0</v>
      </c>
      <c r="AR1712" s="148" t="s">
        <v>369</v>
      </c>
      <c r="AT1712" s="148" t="s">
        <v>264</v>
      </c>
      <c r="AU1712" s="148" t="s">
        <v>87</v>
      </c>
      <c r="AY1712" s="17" t="s">
        <v>262</v>
      </c>
      <c r="BE1712" s="149">
        <f>IF(N1712="základní",J1712,0)</f>
        <v>0</v>
      </c>
      <c r="BF1712" s="149">
        <f>IF(N1712="snížená",J1712,0)</f>
        <v>0</v>
      </c>
      <c r="BG1712" s="149">
        <f>IF(N1712="zákl. přenesená",J1712,0)</f>
        <v>0</v>
      </c>
      <c r="BH1712" s="149">
        <f>IF(N1712="sníž. přenesená",J1712,0)</f>
        <v>0</v>
      </c>
      <c r="BI1712" s="149">
        <f>IF(N1712="nulová",J1712,0)</f>
        <v>0</v>
      </c>
      <c r="BJ1712" s="17" t="s">
        <v>85</v>
      </c>
      <c r="BK1712" s="149">
        <f>ROUND(I1712*H1712,2)</f>
        <v>0</v>
      </c>
      <c r="BL1712" s="17" t="s">
        <v>369</v>
      </c>
      <c r="BM1712" s="148" t="s">
        <v>2108</v>
      </c>
    </row>
    <row r="1713" spans="2:47" s="1" customFormat="1" ht="68.25">
      <c r="B1713" s="32"/>
      <c r="D1713" s="151" t="s">
        <v>708</v>
      </c>
      <c r="F1713" s="187" t="s">
        <v>2109</v>
      </c>
      <c r="I1713" s="188"/>
      <c r="L1713" s="32"/>
      <c r="M1713" s="189"/>
      <c r="T1713" s="56"/>
      <c r="AT1713" s="17" t="s">
        <v>708</v>
      </c>
      <c r="AU1713" s="17" t="s">
        <v>87</v>
      </c>
    </row>
    <row r="1714" spans="2:51" s="12" customFormat="1" ht="11.25">
      <c r="B1714" s="150"/>
      <c r="D1714" s="151" t="s">
        <v>270</v>
      </c>
      <c r="E1714" s="152" t="s">
        <v>1</v>
      </c>
      <c r="F1714" s="153" t="s">
        <v>2110</v>
      </c>
      <c r="H1714" s="154">
        <v>1.46</v>
      </c>
      <c r="I1714" s="155"/>
      <c r="L1714" s="150"/>
      <c r="M1714" s="156"/>
      <c r="T1714" s="157"/>
      <c r="AT1714" s="152" t="s">
        <v>270</v>
      </c>
      <c r="AU1714" s="152" t="s">
        <v>87</v>
      </c>
      <c r="AV1714" s="12" t="s">
        <v>87</v>
      </c>
      <c r="AW1714" s="12" t="s">
        <v>32</v>
      </c>
      <c r="AX1714" s="12" t="s">
        <v>77</v>
      </c>
      <c r="AY1714" s="152" t="s">
        <v>262</v>
      </c>
    </row>
    <row r="1715" spans="2:51" s="13" customFormat="1" ht="11.25">
      <c r="B1715" s="158"/>
      <c r="D1715" s="151" t="s">
        <v>270</v>
      </c>
      <c r="E1715" s="159" t="s">
        <v>1</v>
      </c>
      <c r="F1715" s="160" t="s">
        <v>273</v>
      </c>
      <c r="H1715" s="161">
        <v>1.46</v>
      </c>
      <c r="I1715" s="162"/>
      <c r="L1715" s="158"/>
      <c r="M1715" s="163"/>
      <c r="T1715" s="164"/>
      <c r="AT1715" s="159" t="s">
        <v>270</v>
      </c>
      <c r="AU1715" s="159" t="s">
        <v>87</v>
      </c>
      <c r="AV1715" s="13" t="s">
        <v>268</v>
      </c>
      <c r="AW1715" s="13" t="s">
        <v>32</v>
      </c>
      <c r="AX1715" s="13" t="s">
        <v>85</v>
      </c>
      <c r="AY1715" s="159" t="s">
        <v>262</v>
      </c>
    </row>
    <row r="1716" spans="2:65" s="1" customFormat="1" ht="66.75" customHeight="1">
      <c r="B1716" s="32"/>
      <c r="C1716" s="138" t="s">
        <v>2111</v>
      </c>
      <c r="D1716" s="138" t="s">
        <v>264</v>
      </c>
      <c r="E1716" s="139" t="s">
        <v>2112</v>
      </c>
      <c r="F1716" s="140" t="s">
        <v>2113</v>
      </c>
      <c r="G1716" s="141" t="s">
        <v>152</v>
      </c>
      <c r="H1716" s="142">
        <v>18.12</v>
      </c>
      <c r="I1716" s="143"/>
      <c r="J1716" s="142">
        <f>ROUND(I1716*H1716,2)</f>
        <v>0</v>
      </c>
      <c r="K1716" s="140" t="s">
        <v>1</v>
      </c>
      <c r="L1716" s="32"/>
      <c r="M1716" s="144" t="s">
        <v>1</v>
      </c>
      <c r="N1716" s="145" t="s">
        <v>42</v>
      </c>
      <c r="P1716" s="146">
        <f>O1716*H1716</f>
        <v>0</v>
      </c>
      <c r="Q1716" s="146">
        <v>0</v>
      </c>
      <c r="R1716" s="146">
        <f>Q1716*H1716</f>
        <v>0</v>
      </c>
      <c r="S1716" s="146">
        <v>0</v>
      </c>
      <c r="T1716" s="147">
        <f>S1716*H1716</f>
        <v>0</v>
      </c>
      <c r="AR1716" s="148" t="s">
        <v>369</v>
      </c>
      <c r="AT1716" s="148" t="s">
        <v>264</v>
      </c>
      <c r="AU1716" s="148" t="s">
        <v>87</v>
      </c>
      <c r="AY1716" s="17" t="s">
        <v>262</v>
      </c>
      <c r="BE1716" s="149">
        <f>IF(N1716="základní",J1716,0)</f>
        <v>0</v>
      </c>
      <c r="BF1716" s="149">
        <f>IF(N1716="snížená",J1716,0)</f>
        <v>0</v>
      </c>
      <c r="BG1716" s="149">
        <f>IF(N1716="zákl. přenesená",J1716,0)</f>
        <v>0</v>
      </c>
      <c r="BH1716" s="149">
        <f>IF(N1716="sníž. přenesená",J1716,0)</f>
        <v>0</v>
      </c>
      <c r="BI1716" s="149">
        <f>IF(N1716="nulová",J1716,0)</f>
        <v>0</v>
      </c>
      <c r="BJ1716" s="17" t="s">
        <v>85</v>
      </c>
      <c r="BK1716" s="149">
        <f>ROUND(I1716*H1716,2)</f>
        <v>0</v>
      </c>
      <c r="BL1716" s="17" t="s">
        <v>369</v>
      </c>
      <c r="BM1716" s="148" t="s">
        <v>2114</v>
      </c>
    </row>
    <row r="1717" spans="2:47" s="1" customFormat="1" ht="78">
      <c r="B1717" s="32"/>
      <c r="D1717" s="151" t="s">
        <v>708</v>
      </c>
      <c r="F1717" s="187" t="s">
        <v>2115</v>
      </c>
      <c r="I1717" s="188"/>
      <c r="L1717" s="32"/>
      <c r="M1717" s="189"/>
      <c r="T1717" s="56"/>
      <c r="AT1717" s="17" t="s">
        <v>708</v>
      </c>
      <c r="AU1717" s="17" t="s">
        <v>87</v>
      </c>
    </row>
    <row r="1718" spans="2:51" s="12" customFormat="1" ht="11.25">
      <c r="B1718" s="150"/>
      <c r="D1718" s="151" t="s">
        <v>270</v>
      </c>
      <c r="E1718" s="152" t="s">
        <v>1</v>
      </c>
      <c r="F1718" s="153" t="s">
        <v>2116</v>
      </c>
      <c r="H1718" s="154">
        <v>18.12</v>
      </c>
      <c r="I1718" s="155"/>
      <c r="L1718" s="150"/>
      <c r="M1718" s="156"/>
      <c r="T1718" s="157"/>
      <c r="AT1718" s="152" t="s">
        <v>270</v>
      </c>
      <c r="AU1718" s="152" t="s">
        <v>87</v>
      </c>
      <c r="AV1718" s="12" t="s">
        <v>87</v>
      </c>
      <c r="AW1718" s="12" t="s">
        <v>32</v>
      </c>
      <c r="AX1718" s="12" t="s">
        <v>77</v>
      </c>
      <c r="AY1718" s="152" t="s">
        <v>262</v>
      </c>
    </row>
    <row r="1719" spans="2:51" s="13" customFormat="1" ht="11.25">
      <c r="B1719" s="158"/>
      <c r="D1719" s="151" t="s">
        <v>270</v>
      </c>
      <c r="E1719" s="159" t="s">
        <v>1</v>
      </c>
      <c r="F1719" s="160" t="s">
        <v>273</v>
      </c>
      <c r="H1719" s="161">
        <v>18.12</v>
      </c>
      <c r="I1719" s="162"/>
      <c r="L1719" s="158"/>
      <c r="M1719" s="163"/>
      <c r="T1719" s="164"/>
      <c r="AT1719" s="159" t="s">
        <v>270</v>
      </c>
      <c r="AU1719" s="159" t="s">
        <v>87</v>
      </c>
      <c r="AV1719" s="13" t="s">
        <v>268</v>
      </c>
      <c r="AW1719" s="13" t="s">
        <v>32</v>
      </c>
      <c r="AX1719" s="13" t="s">
        <v>85</v>
      </c>
      <c r="AY1719" s="159" t="s">
        <v>262</v>
      </c>
    </row>
    <row r="1720" spans="2:65" s="1" customFormat="1" ht="76.35" customHeight="1">
      <c r="B1720" s="32"/>
      <c r="C1720" s="138" t="s">
        <v>2117</v>
      </c>
      <c r="D1720" s="138" t="s">
        <v>264</v>
      </c>
      <c r="E1720" s="139" t="s">
        <v>2118</v>
      </c>
      <c r="F1720" s="140" t="s">
        <v>2119</v>
      </c>
      <c r="G1720" s="141" t="s">
        <v>152</v>
      </c>
      <c r="H1720" s="142">
        <v>8.75</v>
      </c>
      <c r="I1720" s="143"/>
      <c r="J1720" s="142">
        <f>ROUND(I1720*H1720,2)</f>
        <v>0</v>
      </c>
      <c r="K1720" s="140" t="s">
        <v>1</v>
      </c>
      <c r="L1720" s="32"/>
      <c r="M1720" s="144" t="s">
        <v>1</v>
      </c>
      <c r="N1720" s="145" t="s">
        <v>42</v>
      </c>
      <c r="P1720" s="146">
        <f>O1720*H1720</f>
        <v>0</v>
      </c>
      <c r="Q1720" s="146">
        <v>0</v>
      </c>
      <c r="R1720" s="146">
        <f>Q1720*H1720</f>
        <v>0</v>
      </c>
      <c r="S1720" s="146">
        <v>0</v>
      </c>
      <c r="T1720" s="147">
        <f>S1720*H1720</f>
        <v>0</v>
      </c>
      <c r="AR1720" s="148" t="s">
        <v>369</v>
      </c>
      <c r="AT1720" s="148" t="s">
        <v>264</v>
      </c>
      <c r="AU1720" s="148" t="s">
        <v>87</v>
      </c>
      <c r="AY1720" s="17" t="s">
        <v>262</v>
      </c>
      <c r="BE1720" s="149">
        <f>IF(N1720="základní",J1720,0)</f>
        <v>0</v>
      </c>
      <c r="BF1720" s="149">
        <f>IF(N1720="snížená",J1720,0)</f>
        <v>0</v>
      </c>
      <c r="BG1720" s="149">
        <f>IF(N1720="zákl. přenesená",J1720,0)</f>
        <v>0</v>
      </c>
      <c r="BH1720" s="149">
        <f>IF(N1720="sníž. přenesená",J1720,0)</f>
        <v>0</v>
      </c>
      <c r="BI1720" s="149">
        <f>IF(N1720="nulová",J1720,0)</f>
        <v>0</v>
      </c>
      <c r="BJ1720" s="17" t="s">
        <v>85</v>
      </c>
      <c r="BK1720" s="149">
        <f>ROUND(I1720*H1720,2)</f>
        <v>0</v>
      </c>
      <c r="BL1720" s="17" t="s">
        <v>369</v>
      </c>
      <c r="BM1720" s="148" t="s">
        <v>2120</v>
      </c>
    </row>
    <row r="1721" spans="2:47" s="1" customFormat="1" ht="136.5">
      <c r="B1721" s="32"/>
      <c r="D1721" s="151" t="s">
        <v>708</v>
      </c>
      <c r="F1721" s="187" t="s">
        <v>2121</v>
      </c>
      <c r="I1721" s="188"/>
      <c r="L1721" s="32"/>
      <c r="M1721" s="189"/>
      <c r="T1721" s="56"/>
      <c r="AT1721" s="17" t="s">
        <v>708</v>
      </c>
      <c r="AU1721" s="17" t="s">
        <v>87</v>
      </c>
    </row>
    <row r="1722" spans="2:51" s="12" customFormat="1" ht="11.25">
      <c r="B1722" s="150"/>
      <c r="D1722" s="151" t="s">
        <v>270</v>
      </c>
      <c r="E1722" s="152" t="s">
        <v>1</v>
      </c>
      <c r="F1722" s="153" t="s">
        <v>2122</v>
      </c>
      <c r="H1722" s="154">
        <v>8.75</v>
      </c>
      <c r="I1722" s="155"/>
      <c r="L1722" s="150"/>
      <c r="M1722" s="156"/>
      <c r="T1722" s="157"/>
      <c r="AT1722" s="152" t="s">
        <v>270</v>
      </c>
      <c r="AU1722" s="152" t="s">
        <v>87</v>
      </c>
      <c r="AV1722" s="12" t="s">
        <v>87</v>
      </c>
      <c r="AW1722" s="12" t="s">
        <v>32</v>
      </c>
      <c r="AX1722" s="12" t="s">
        <v>77</v>
      </c>
      <c r="AY1722" s="152" t="s">
        <v>262</v>
      </c>
    </row>
    <row r="1723" spans="2:51" s="13" customFormat="1" ht="11.25">
      <c r="B1723" s="158"/>
      <c r="D1723" s="151" t="s">
        <v>270</v>
      </c>
      <c r="E1723" s="159" t="s">
        <v>1</v>
      </c>
      <c r="F1723" s="160" t="s">
        <v>273</v>
      </c>
      <c r="H1723" s="161">
        <v>8.75</v>
      </c>
      <c r="I1723" s="162"/>
      <c r="L1723" s="158"/>
      <c r="M1723" s="163"/>
      <c r="T1723" s="164"/>
      <c r="AT1723" s="159" t="s">
        <v>270</v>
      </c>
      <c r="AU1723" s="159" t="s">
        <v>87</v>
      </c>
      <c r="AV1723" s="13" t="s">
        <v>268</v>
      </c>
      <c r="AW1723" s="13" t="s">
        <v>32</v>
      </c>
      <c r="AX1723" s="13" t="s">
        <v>85</v>
      </c>
      <c r="AY1723" s="159" t="s">
        <v>262</v>
      </c>
    </row>
    <row r="1724" spans="2:65" s="1" customFormat="1" ht="44.25" customHeight="1">
      <c r="B1724" s="32"/>
      <c r="C1724" s="138" t="s">
        <v>2123</v>
      </c>
      <c r="D1724" s="138" t="s">
        <v>264</v>
      </c>
      <c r="E1724" s="139" t="s">
        <v>2124</v>
      </c>
      <c r="F1724" s="140" t="s">
        <v>2125</v>
      </c>
      <c r="G1724" s="141" t="s">
        <v>416</v>
      </c>
      <c r="H1724" s="142">
        <v>8.5</v>
      </c>
      <c r="I1724" s="143"/>
      <c r="J1724" s="142">
        <f>ROUND(I1724*H1724,2)</f>
        <v>0</v>
      </c>
      <c r="K1724" s="140" t="s">
        <v>1</v>
      </c>
      <c r="L1724" s="32"/>
      <c r="M1724" s="144" t="s">
        <v>1</v>
      </c>
      <c r="N1724" s="145" t="s">
        <v>42</v>
      </c>
      <c r="P1724" s="146">
        <f>O1724*H1724</f>
        <v>0</v>
      </c>
      <c r="Q1724" s="146">
        <v>0</v>
      </c>
      <c r="R1724" s="146">
        <f>Q1724*H1724</f>
        <v>0</v>
      </c>
      <c r="S1724" s="146">
        <v>0</v>
      </c>
      <c r="T1724" s="147">
        <f>S1724*H1724</f>
        <v>0</v>
      </c>
      <c r="AR1724" s="148" t="s">
        <v>369</v>
      </c>
      <c r="AT1724" s="148" t="s">
        <v>264</v>
      </c>
      <c r="AU1724" s="148" t="s">
        <v>87</v>
      </c>
      <c r="AY1724" s="17" t="s">
        <v>262</v>
      </c>
      <c r="BE1724" s="149">
        <f>IF(N1724="základní",J1724,0)</f>
        <v>0</v>
      </c>
      <c r="BF1724" s="149">
        <f>IF(N1724="snížená",J1724,0)</f>
        <v>0</v>
      </c>
      <c r="BG1724" s="149">
        <f>IF(N1724="zákl. přenesená",J1724,0)</f>
        <v>0</v>
      </c>
      <c r="BH1724" s="149">
        <f>IF(N1724="sníž. přenesená",J1724,0)</f>
        <v>0</v>
      </c>
      <c r="BI1724" s="149">
        <f>IF(N1724="nulová",J1724,0)</f>
        <v>0</v>
      </c>
      <c r="BJ1724" s="17" t="s">
        <v>85</v>
      </c>
      <c r="BK1724" s="149">
        <f>ROUND(I1724*H1724,2)</f>
        <v>0</v>
      </c>
      <c r="BL1724" s="17" t="s">
        <v>369</v>
      </c>
      <c r="BM1724" s="148" t="s">
        <v>2126</v>
      </c>
    </row>
    <row r="1725" spans="2:47" s="1" customFormat="1" ht="78">
      <c r="B1725" s="32"/>
      <c r="D1725" s="151" t="s">
        <v>708</v>
      </c>
      <c r="F1725" s="187" t="s">
        <v>2127</v>
      </c>
      <c r="I1725" s="188"/>
      <c r="L1725" s="32"/>
      <c r="M1725" s="189"/>
      <c r="T1725" s="56"/>
      <c r="AT1725" s="17" t="s">
        <v>708</v>
      </c>
      <c r="AU1725" s="17" t="s">
        <v>87</v>
      </c>
    </row>
    <row r="1726" spans="2:51" s="12" customFormat="1" ht="11.25">
      <c r="B1726" s="150"/>
      <c r="D1726" s="151" t="s">
        <v>270</v>
      </c>
      <c r="E1726" s="152" t="s">
        <v>1</v>
      </c>
      <c r="F1726" s="153" t="s">
        <v>2128</v>
      </c>
      <c r="H1726" s="154">
        <v>8.5</v>
      </c>
      <c r="I1726" s="155"/>
      <c r="L1726" s="150"/>
      <c r="M1726" s="156"/>
      <c r="T1726" s="157"/>
      <c r="AT1726" s="152" t="s">
        <v>270</v>
      </c>
      <c r="AU1726" s="152" t="s">
        <v>87</v>
      </c>
      <c r="AV1726" s="12" t="s">
        <v>87</v>
      </c>
      <c r="AW1726" s="12" t="s">
        <v>32</v>
      </c>
      <c r="AX1726" s="12" t="s">
        <v>77</v>
      </c>
      <c r="AY1726" s="152" t="s">
        <v>262</v>
      </c>
    </row>
    <row r="1727" spans="2:51" s="13" customFormat="1" ht="11.25">
      <c r="B1727" s="158"/>
      <c r="D1727" s="151" t="s">
        <v>270</v>
      </c>
      <c r="E1727" s="159" t="s">
        <v>1</v>
      </c>
      <c r="F1727" s="160" t="s">
        <v>273</v>
      </c>
      <c r="H1727" s="161">
        <v>8.5</v>
      </c>
      <c r="I1727" s="162"/>
      <c r="L1727" s="158"/>
      <c r="M1727" s="163"/>
      <c r="T1727" s="164"/>
      <c r="AT1727" s="159" t="s">
        <v>270</v>
      </c>
      <c r="AU1727" s="159" t="s">
        <v>87</v>
      </c>
      <c r="AV1727" s="13" t="s">
        <v>268</v>
      </c>
      <c r="AW1727" s="13" t="s">
        <v>32</v>
      </c>
      <c r="AX1727" s="13" t="s">
        <v>85</v>
      </c>
      <c r="AY1727" s="159" t="s">
        <v>262</v>
      </c>
    </row>
    <row r="1728" spans="2:65" s="1" customFormat="1" ht="44.25" customHeight="1">
      <c r="B1728" s="32"/>
      <c r="C1728" s="138" t="s">
        <v>2129</v>
      </c>
      <c r="D1728" s="138" t="s">
        <v>264</v>
      </c>
      <c r="E1728" s="139" t="s">
        <v>2130</v>
      </c>
      <c r="F1728" s="140" t="s">
        <v>2131</v>
      </c>
      <c r="G1728" s="141" t="s">
        <v>416</v>
      </c>
      <c r="H1728" s="142">
        <v>8.5</v>
      </c>
      <c r="I1728" s="143"/>
      <c r="J1728" s="142">
        <f>ROUND(I1728*H1728,2)</f>
        <v>0</v>
      </c>
      <c r="K1728" s="140" t="s">
        <v>1</v>
      </c>
      <c r="L1728" s="32"/>
      <c r="M1728" s="144" t="s">
        <v>1</v>
      </c>
      <c r="N1728" s="145" t="s">
        <v>42</v>
      </c>
      <c r="P1728" s="146">
        <f>O1728*H1728</f>
        <v>0</v>
      </c>
      <c r="Q1728" s="146">
        <v>0</v>
      </c>
      <c r="R1728" s="146">
        <f>Q1728*H1728</f>
        <v>0</v>
      </c>
      <c r="S1728" s="146">
        <v>0</v>
      </c>
      <c r="T1728" s="147">
        <f>S1728*H1728</f>
        <v>0</v>
      </c>
      <c r="AR1728" s="148" t="s">
        <v>369</v>
      </c>
      <c r="AT1728" s="148" t="s">
        <v>264</v>
      </c>
      <c r="AU1728" s="148" t="s">
        <v>87</v>
      </c>
      <c r="AY1728" s="17" t="s">
        <v>262</v>
      </c>
      <c r="BE1728" s="149">
        <f>IF(N1728="základní",J1728,0)</f>
        <v>0</v>
      </c>
      <c r="BF1728" s="149">
        <f>IF(N1728="snížená",J1728,0)</f>
        <v>0</v>
      </c>
      <c r="BG1728" s="149">
        <f>IF(N1728="zákl. přenesená",J1728,0)</f>
        <v>0</v>
      </c>
      <c r="BH1728" s="149">
        <f>IF(N1728="sníž. přenesená",J1728,0)</f>
        <v>0</v>
      </c>
      <c r="BI1728" s="149">
        <f>IF(N1728="nulová",J1728,0)</f>
        <v>0</v>
      </c>
      <c r="BJ1728" s="17" t="s">
        <v>85</v>
      </c>
      <c r="BK1728" s="149">
        <f>ROUND(I1728*H1728,2)</f>
        <v>0</v>
      </c>
      <c r="BL1728" s="17" t="s">
        <v>369</v>
      </c>
      <c r="BM1728" s="148" t="s">
        <v>2132</v>
      </c>
    </row>
    <row r="1729" spans="2:47" s="1" customFormat="1" ht="48.75">
      <c r="B1729" s="32"/>
      <c r="D1729" s="151" t="s">
        <v>708</v>
      </c>
      <c r="F1729" s="187" t="s">
        <v>1961</v>
      </c>
      <c r="I1729" s="188"/>
      <c r="L1729" s="32"/>
      <c r="M1729" s="189"/>
      <c r="T1729" s="56"/>
      <c r="AT1729" s="17" t="s">
        <v>708</v>
      </c>
      <c r="AU1729" s="17" t="s">
        <v>87</v>
      </c>
    </row>
    <row r="1730" spans="2:51" s="12" customFormat="1" ht="11.25">
      <c r="B1730" s="150"/>
      <c r="D1730" s="151" t="s">
        <v>270</v>
      </c>
      <c r="E1730" s="152" t="s">
        <v>1</v>
      </c>
      <c r="F1730" s="153" t="s">
        <v>2133</v>
      </c>
      <c r="H1730" s="154">
        <v>8.5</v>
      </c>
      <c r="I1730" s="155"/>
      <c r="L1730" s="150"/>
      <c r="M1730" s="156"/>
      <c r="T1730" s="157"/>
      <c r="AT1730" s="152" t="s">
        <v>270</v>
      </c>
      <c r="AU1730" s="152" t="s">
        <v>87</v>
      </c>
      <c r="AV1730" s="12" t="s">
        <v>87</v>
      </c>
      <c r="AW1730" s="12" t="s">
        <v>32</v>
      </c>
      <c r="AX1730" s="12" t="s">
        <v>77</v>
      </c>
      <c r="AY1730" s="152" t="s">
        <v>262</v>
      </c>
    </row>
    <row r="1731" spans="2:51" s="13" customFormat="1" ht="11.25">
      <c r="B1731" s="158"/>
      <c r="D1731" s="151" t="s">
        <v>270</v>
      </c>
      <c r="E1731" s="159" t="s">
        <v>1</v>
      </c>
      <c r="F1731" s="160" t="s">
        <v>273</v>
      </c>
      <c r="H1731" s="161">
        <v>8.5</v>
      </c>
      <c r="I1731" s="162"/>
      <c r="L1731" s="158"/>
      <c r="M1731" s="163"/>
      <c r="T1731" s="164"/>
      <c r="AT1731" s="159" t="s">
        <v>270</v>
      </c>
      <c r="AU1731" s="159" t="s">
        <v>87</v>
      </c>
      <c r="AV1731" s="13" t="s">
        <v>268</v>
      </c>
      <c r="AW1731" s="13" t="s">
        <v>32</v>
      </c>
      <c r="AX1731" s="13" t="s">
        <v>85</v>
      </c>
      <c r="AY1731" s="159" t="s">
        <v>262</v>
      </c>
    </row>
    <row r="1732" spans="2:65" s="1" customFormat="1" ht="66.75" customHeight="1">
      <c r="B1732" s="32"/>
      <c r="C1732" s="138" t="s">
        <v>2134</v>
      </c>
      <c r="D1732" s="138" t="s">
        <v>264</v>
      </c>
      <c r="E1732" s="139" t="s">
        <v>2135</v>
      </c>
      <c r="F1732" s="140" t="s">
        <v>2136</v>
      </c>
      <c r="G1732" s="141" t="s">
        <v>706</v>
      </c>
      <c r="H1732" s="142">
        <v>1</v>
      </c>
      <c r="I1732" s="143"/>
      <c r="J1732" s="142">
        <f>ROUND(I1732*H1732,2)</f>
        <v>0</v>
      </c>
      <c r="K1732" s="140" t="s">
        <v>1</v>
      </c>
      <c r="L1732" s="32"/>
      <c r="M1732" s="144" t="s">
        <v>1</v>
      </c>
      <c r="N1732" s="145" t="s">
        <v>42</v>
      </c>
      <c r="P1732" s="146">
        <f>O1732*H1732</f>
        <v>0</v>
      </c>
      <c r="Q1732" s="146">
        <v>0</v>
      </c>
      <c r="R1732" s="146">
        <f>Q1732*H1732</f>
        <v>0</v>
      </c>
      <c r="S1732" s="146">
        <v>0</v>
      </c>
      <c r="T1732" s="147">
        <f>S1732*H1732</f>
        <v>0</v>
      </c>
      <c r="AR1732" s="148" t="s">
        <v>369</v>
      </c>
      <c r="AT1732" s="148" t="s">
        <v>264</v>
      </c>
      <c r="AU1732" s="148" t="s">
        <v>87</v>
      </c>
      <c r="AY1732" s="17" t="s">
        <v>262</v>
      </c>
      <c r="BE1732" s="149">
        <f>IF(N1732="základní",J1732,0)</f>
        <v>0</v>
      </c>
      <c r="BF1732" s="149">
        <f>IF(N1732="snížená",J1732,0)</f>
        <v>0</v>
      </c>
      <c r="BG1732" s="149">
        <f>IF(N1732="zákl. přenesená",J1732,0)</f>
        <v>0</v>
      </c>
      <c r="BH1732" s="149">
        <f>IF(N1732="sníž. přenesená",J1732,0)</f>
        <v>0</v>
      </c>
      <c r="BI1732" s="149">
        <f>IF(N1732="nulová",J1732,0)</f>
        <v>0</v>
      </c>
      <c r="BJ1732" s="17" t="s">
        <v>85</v>
      </c>
      <c r="BK1732" s="149">
        <f>ROUND(I1732*H1732,2)</f>
        <v>0</v>
      </c>
      <c r="BL1732" s="17" t="s">
        <v>369</v>
      </c>
      <c r="BM1732" s="148" t="s">
        <v>2137</v>
      </c>
    </row>
    <row r="1733" spans="2:47" s="1" customFormat="1" ht="78">
      <c r="B1733" s="32"/>
      <c r="D1733" s="151" t="s">
        <v>708</v>
      </c>
      <c r="F1733" s="187" t="s">
        <v>2138</v>
      </c>
      <c r="I1733" s="188"/>
      <c r="L1733" s="32"/>
      <c r="M1733" s="189"/>
      <c r="T1733" s="56"/>
      <c r="AT1733" s="17" t="s">
        <v>708</v>
      </c>
      <c r="AU1733" s="17" t="s">
        <v>87</v>
      </c>
    </row>
    <row r="1734" spans="2:51" s="12" customFormat="1" ht="11.25">
      <c r="B1734" s="150"/>
      <c r="D1734" s="151" t="s">
        <v>270</v>
      </c>
      <c r="E1734" s="152" t="s">
        <v>1</v>
      </c>
      <c r="F1734" s="153" t="s">
        <v>2139</v>
      </c>
      <c r="H1734" s="154">
        <v>1</v>
      </c>
      <c r="I1734" s="155"/>
      <c r="L1734" s="150"/>
      <c r="M1734" s="156"/>
      <c r="T1734" s="157"/>
      <c r="AT1734" s="152" t="s">
        <v>270</v>
      </c>
      <c r="AU1734" s="152" t="s">
        <v>87</v>
      </c>
      <c r="AV1734" s="12" t="s">
        <v>87</v>
      </c>
      <c r="AW1734" s="12" t="s">
        <v>32</v>
      </c>
      <c r="AX1734" s="12" t="s">
        <v>77</v>
      </c>
      <c r="AY1734" s="152" t="s">
        <v>262</v>
      </c>
    </row>
    <row r="1735" spans="2:51" s="13" customFormat="1" ht="11.25">
      <c r="B1735" s="158"/>
      <c r="D1735" s="151" t="s">
        <v>270</v>
      </c>
      <c r="E1735" s="159" t="s">
        <v>1</v>
      </c>
      <c r="F1735" s="160" t="s">
        <v>273</v>
      </c>
      <c r="H1735" s="161">
        <v>1</v>
      </c>
      <c r="I1735" s="162"/>
      <c r="L1735" s="158"/>
      <c r="M1735" s="163"/>
      <c r="T1735" s="164"/>
      <c r="AT1735" s="159" t="s">
        <v>270</v>
      </c>
      <c r="AU1735" s="159" t="s">
        <v>87</v>
      </c>
      <c r="AV1735" s="13" t="s">
        <v>268</v>
      </c>
      <c r="AW1735" s="13" t="s">
        <v>32</v>
      </c>
      <c r="AX1735" s="13" t="s">
        <v>85</v>
      </c>
      <c r="AY1735" s="159" t="s">
        <v>262</v>
      </c>
    </row>
    <row r="1736" spans="2:65" s="1" customFormat="1" ht="62.65" customHeight="1">
      <c r="B1736" s="32"/>
      <c r="C1736" s="138" t="s">
        <v>2140</v>
      </c>
      <c r="D1736" s="138" t="s">
        <v>264</v>
      </c>
      <c r="E1736" s="139" t="s">
        <v>2141</v>
      </c>
      <c r="F1736" s="140" t="s">
        <v>2142</v>
      </c>
      <c r="G1736" s="141" t="s">
        <v>706</v>
      </c>
      <c r="H1736" s="142">
        <v>1</v>
      </c>
      <c r="I1736" s="143"/>
      <c r="J1736" s="142">
        <f>ROUND(I1736*H1736,2)</f>
        <v>0</v>
      </c>
      <c r="K1736" s="140" t="s">
        <v>1</v>
      </c>
      <c r="L1736" s="32"/>
      <c r="M1736" s="144" t="s">
        <v>1</v>
      </c>
      <c r="N1736" s="145" t="s">
        <v>42</v>
      </c>
      <c r="P1736" s="146">
        <f>O1736*H1736</f>
        <v>0</v>
      </c>
      <c r="Q1736" s="146">
        <v>0</v>
      </c>
      <c r="R1736" s="146">
        <f>Q1736*H1736</f>
        <v>0</v>
      </c>
      <c r="S1736" s="146">
        <v>0</v>
      </c>
      <c r="T1736" s="147">
        <f>S1736*H1736</f>
        <v>0</v>
      </c>
      <c r="AR1736" s="148" t="s">
        <v>369</v>
      </c>
      <c r="AT1736" s="148" t="s">
        <v>264</v>
      </c>
      <c r="AU1736" s="148" t="s">
        <v>87</v>
      </c>
      <c r="AY1736" s="17" t="s">
        <v>262</v>
      </c>
      <c r="BE1736" s="149">
        <f>IF(N1736="základní",J1736,0)</f>
        <v>0</v>
      </c>
      <c r="BF1736" s="149">
        <f>IF(N1736="snížená",J1736,0)</f>
        <v>0</v>
      </c>
      <c r="BG1736" s="149">
        <f>IF(N1736="zákl. přenesená",J1736,0)</f>
        <v>0</v>
      </c>
      <c r="BH1736" s="149">
        <f>IF(N1736="sníž. přenesená",J1736,0)</f>
        <v>0</v>
      </c>
      <c r="BI1736" s="149">
        <f>IF(N1736="nulová",J1736,0)</f>
        <v>0</v>
      </c>
      <c r="BJ1736" s="17" t="s">
        <v>85</v>
      </c>
      <c r="BK1736" s="149">
        <f>ROUND(I1736*H1736,2)</f>
        <v>0</v>
      </c>
      <c r="BL1736" s="17" t="s">
        <v>369</v>
      </c>
      <c r="BM1736" s="148" t="s">
        <v>2143</v>
      </c>
    </row>
    <row r="1737" spans="2:47" s="1" customFormat="1" ht="78">
      <c r="B1737" s="32"/>
      <c r="D1737" s="151" t="s">
        <v>708</v>
      </c>
      <c r="F1737" s="187" t="s">
        <v>2138</v>
      </c>
      <c r="I1737" s="188"/>
      <c r="L1737" s="32"/>
      <c r="M1737" s="189"/>
      <c r="T1737" s="56"/>
      <c r="AT1737" s="17" t="s">
        <v>708</v>
      </c>
      <c r="AU1737" s="17" t="s">
        <v>87</v>
      </c>
    </row>
    <row r="1738" spans="2:51" s="12" customFormat="1" ht="11.25">
      <c r="B1738" s="150"/>
      <c r="D1738" s="151" t="s">
        <v>270</v>
      </c>
      <c r="E1738" s="152" t="s">
        <v>1</v>
      </c>
      <c r="F1738" s="153" t="s">
        <v>2144</v>
      </c>
      <c r="H1738" s="154">
        <v>1</v>
      </c>
      <c r="I1738" s="155"/>
      <c r="L1738" s="150"/>
      <c r="M1738" s="156"/>
      <c r="T1738" s="157"/>
      <c r="AT1738" s="152" t="s">
        <v>270</v>
      </c>
      <c r="AU1738" s="152" t="s">
        <v>87</v>
      </c>
      <c r="AV1738" s="12" t="s">
        <v>87</v>
      </c>
      <c r="AW1738" s="12" t="s">
        <v>32</v>
      </c>
      <c r="AX1738" s="12" t="s">
        <v>77</v>
      </c>
      <c r="AY1738" s="152" t="s">
        <v>262</v>
      </c>
    </row>
    <row r="1739" spans="2:51" s="13" customFormat="1" ht="11.25">
      <c r="B1739" s="158"/>
      <c r="D1739" s="151" t="s">
        <v>270</v>
      </c>
      <c r="E1739" s="159" t="s">
        <v>1</v>
      </c>
      <c r="F1739" s="160" t="s">
        <v>273</v>
      </c>
      <c r="H1739" s="161">
        <v>1</v>
      </c>
      <c r="I1739" s="162"/>
      <c r="L1739" s="158"/>
      <c r="M1739" s="163"/>
      <c r="T1739" s="164"/>
      <c r="AT1739" s="159" t="s">
        <v>270</v>
      </c>
      <c r="AU1739" s="159" t="s">
        <v>87</v>
      </c>
      <c r="AV1739" s="13" t="s">
        <v>268</v>
      </c>
      <c r="AW1739" s="13" t="s">
        <v>32</v>
      </c>
      <c r="AX1739" s="13" t="s">
        <v>85</v>
      </c>
      <c r="AY1739" s="159" t="s">
        <v>262</v>
      </c>
    </row>
    <row r="1740" spans="2:65" s="1" customFormat="1" ht="66.75" customHeight="1">
      <c r="B1740" s="32"/>
      <c r="C1740" s="138" t="s">
        <v>2145</v>
      </c>
      <c r="D1740" s="138" t="s">
        <v>264</v>
      </c>
      <c r="E1740" s="139" t="s">
        <v>2146</v>
      </c>
      <c r="F1740" s="140" t="s">
        <v>2147</v>
      </c>
      <c r="G1740" s="141" t="s">
        <v>706</v>
      </c>
      <c r="H1740" s="142">
        <v>2</v>
      </c>
      <c r="I1740" s="143"/>
      <c r="J1740" s="142">
        <f>ROUND(I1740*H1740,2)</f>
        <v>0</v>
      </c>
      <c r="K1740" s="140" t="s">
        <v>1</v>
      </c>
      <c r="L1740" s="32"/>
      <c r="M1740" s="144" t="s">
        <v>1</v>
      </c>
      <c r="N1740" s="145" t="s">
        <v>42</v>
      </c>
      <c r="P1740" s="146">
        <f>O1740*H1740</f>
        <v>0</v>
      </c>
      <c r="Q1740" s="146">
        <v>0</v>
      </c>
      <c r="R1740" s="146">
        <f>Q1740*H1740</f>
        <v>0</v>
      </c>
      <c r="S1740" s="146">
        <v>0</v>
      </c>
      <c r="T1740" s="147">
        <f>S1740*H1740</f>
        <v>0</v>
      </c>
      <c r="AR1740" s="148" t="s">
        <v>369</v>
      </c>
      <c r="AT1740" s="148" t="s">
        <v>264</v>
      </c>
      <c r="AU1740" s="148" t="s">
        <v>87</v>
      </c>
      <c r="AY1740" s="17" t="s">
        <v>262</v>
      </c>
      <c r="BE1740" s="149">
        <f>IF(N1740="základní",J1740,0)</f>
        <v>0</v>
      </c>
      <c r="BF1740" s="149">
        <f>IF(N1740="snížená",J1740,0)</f>
        <v>0</v>
      </c>
      <c r="BG1740" s="149">
        <f>IF(N1740="zákl. přenesená",J1740,0)</f>
        <v>0</v>
      </c>
      <c r="BH1740" s="149">
        <f>IF(N1740="sníž. přenesená",J1740,0)</f>
        <v>0</v>
      </c>
      <c r="BI1740" s="149">
        <f>IF(N1740="nulová",J1740,0)</f>
        <v>0</v>
      </c>
      <c r="BJ1740" s="17" t="s">
        <v>85</v>
      </c>
      <c r="BK1740" s="149">
        <f>ROUND(I1740*H1740,2)</f>
        <v>0</v>
      </c>
      <c r="BL1740" s="17" t="s">
        <v>369</v>
      </c>
      <c r="BM1740" s="148" t="s">
        <v>2148</v>
      </c>
    </row>
    <row r="1741" spans="2:47" s="1" customFormat="1" ht="78">
      <c r="B1741" s="32"/>
      <c r="D1741" s="151" t="s">
        <v>708</v>
      </c>
      <c r="F1741" s="187" t="s">
        <v>2138</v>
      </c>
      <c r="I1741" s="188"/>
      <c r="L1741" s="32"/>
      <c r="M1741" s="189"/>
      <c r="T1741" s="56"/>
      <c r="AT1741" s="17" t="s">
        <v>708</v>
      </c>
      <c r="AU1741" s="17" t="s">
        <v>87</v>
      </c>
    </row>
    <row r="1742" spans="2:51" s="12" customFormat="1" ht="11.25">
      <c r="B1742" s="150"/>
      <c r="D1742" s="151" t="s">
        <v>270</v>
      </c>
      <c r="E1742" s="152" t="s">
        <v>1</v>
      </c>
      <c r="F1742" s="153" t="s">
        <v>2149</v>
      </c>
      <c r="H1742" s="154">
        <v>2</v>
      </c>
      <c r="I1742" s="155"/>
      <c r="L1742" s="150"/>
      <c r="M1742" s="156"/>
      <c r="T1742" s="157"/>
      <c r="AT1742" s="152" t="s">
        <v>270</v>
      </c>
      <c r="AU1742" s="152" t="s">
        <v>87</v>
      </c>
      <c r="AV1742" s="12" t="s">
        <v>87</v>
      </c>
      <c r="AW1742" s="12" t="s">
        <v>32</v>
      </c>
      <c r="AX1742" s="12" t="s">
        <v>77</v>
      </c>
      <c r="AY1742" s="152" t="s">
        <v>262</v>
      </c>
    </row>
    <row r="1743" spans="2:51" s="13" customFormat="1" ht="11.25">
      <c r="B1743" s="158"/>
      <c r="D1743" s="151" t="s">
        <v>270</v>
      </c>
      <c r="E1743" s="159" t="s">
        <v>1</v>
      </c>
      <c r="F1743" s="160" t="s">
        <v>273</v>
      </c>
      <c r="H1743" s="161">
        <v>2</v>
      </c>
      <c r="I1743" s="162"/>
      <c r="L1743" s="158"/>
      <c r="M1743" s="163"/>
      <c r="T1743" s="164"/>
      <c r="AT1743" s="159" t="s">
        <v>270</v>
      </c>
      <c r="AU1743" s="159" t="s">
        <v>87</v>
      </c>
      <c r="AV1743" s="13" t="s">
        <v>268</v>
      </c>
      <c r="AW1743" s="13" t="s">
        <v>32</v>
      </c>
      <c r="AX1743" s="13" t="s">
        <v>85</v>
      </c>
      <c r="AY1743" s="159" t="s">
        <v>262</v>
      </c>
    </row>
    <row r="1744" spans="2:65" s="1" customFormat="1" ht="66.75" customHeight="1">
      <c r="B1744" s="32"/>
      <c r="C1744" s="138" t="s">
        <v>2150</v>
      </c>
      <c r="D1744" s="138" t="s">
        <v>264</v>
      </c>
      <c r="E1744" s="139" t="s">
        <v>2151</v>
      </c>
      <c r="F1744" s="140" t="s">
        <v>2152</v>
      </c>
      <c r="G1744" s="141" t="s">
        <v>706</v>
      </c>
      <c r="H1744" s="142">
        <v>1</v>
      </c>
      <c r="I1744" s="143"/>
      <c r="J1744" s="142">
        <f>ROUND(I1744*H1744,2)</f>
        <v>0</v>
      </c>
      <c r="K1744" s="140" t="s">
        <v>1</v>
      </c>
      <c r="L1744" s="32"/>
      <c r="M1744" s="144" t="s">
        <v>1</v>
      </c>
      <c r="N1744" s="145" t="s">
        <v>42</v>
      </c>
      <c r="P1744" s="146">
        <f>O1744*H1744</f>
        <v>0</v>
      </c>
      <c r="Q1744" s="146">
        <v>0</v>
      </c>
      <c r="R1744" s="146">
        <f>Q1744*H1744</f>
        <v>0</v>
      </c>
      <c r="S1744" s="146">
        <v>0</v>
      </c>
      <c r="T1744" s="147">
        <f>S1744*H1744</f>
        <v>0</v>
      </c>
      <c r="AR1744" s="148" t="s">
        <v>369</v>
      </c>
      <c r="AT1744" s="148" t="s">
        <v>264</v>
      </c>
      <c r="AU1744" s="148" t="s">
        <v>87</v>
      </c>
      <c r="AY1744" s="17" t="s">
        <v>262</v>
      </c>
      <c r="BE1744" s="149">
        <f>IF(N1744="základní",J1744,0)</f>
        <v>0</v>
      </c>
      <c r="BF1744" s="149">
        <f>IF(N1744="snížená",J1744,0)</f>
        <v>0</v>
      </c>
      <c r="BG1744" s="149">
        <f>IF(N1744="zákl. přenesená",J1744,0)</f>
        <v>0</v>
      </c>
      <c r="BH1744" s="149">
        <f>IF(N1744="sníž. přenesená",J1744,0)</f>
        <v>0</v>
      </c>
      <c r="BI1744" s="149">
        <f>IF(N1744="nulová",J1744,0)</f>
        <v>0</v>
      </c>
      <c r="BJ1744" s="17" t="s">
        <v>85</v>
      </c>
      <c r="BK1744" s="149">
        <f>ROUND(I1744*H1744,2)</f>
        <v>0</v>
      </c>
      <c r="BL1744" s="17" t="s">
        <v>369</v>
      </c>
      <c r="BM1744" s="148" t="s">
        <v>2153</v>
      </c>
    </row>
    <row r="1745" spans="2:47" s="1" customFormat="1" ht="117">
      <c r="B1745" s="32"/>
      <c r="D1745" s="151" t="s">
        <v>708</v>
      </c>
      <c r="F1745" s="187" t="s">
        <v>2154</v>
      </c>
      <c r="I1745" s="188"/>
      <c r="L1745" s="32"/>
      <c r="M1745" s="189"/>
      <c r="T1745" s="56"/>
      <c r="AT1745" s="17" t="s">
        <v>708</v>
      </c>
      <c r="AU1745" s="17" t="s">
        <v>87</v>
      </c>
    </row>
    <row r="1746" spans="2:51" s="12" customFormat="1" ht="11.25">
      <c r="B1746" s="150"/>
      <c r="D1746" s="151" t="s">
        <v>270</v>
      </c>
      <c r="E1746" s="152" t="s">
        <v>1</v>
      </c>
      <c r="F1746" s="153" t="s">
        <v>2155</v>
      </c>
      <c r="H1746" s="154">
        <v>1</v>
      </c>
      <c r="I1746" s="155"/>
      <c r="L1746" s="150"/>
      <c r="M1746" s="156"/>
      <c r="T1746" s="157"/>
      <c r="AT1746" s="152" t="s">
        <v>270</v>
      </c>
      <c r="AU1746" s="152" t="s">
        <v>87</v>
      </c>
      <c r="AV1746" s="12" t="s">
        <v>87</v>
      </c>
      <c r="AW1746" s="12" t="s">
        <v>32</v>
      </c>
      <c r="AX1746" s="12" t="s">
        <v>77</v>
      </c>
      <c r="AY1746" s="152" t="s">
        <v>262</v>
      </c>
    </row>
    <row r="1747" spans="2:51" s="13" customFormat="1" ht="11.25">
      <c r="B1747" s="158"/>
      <c r="D1747" s="151" t="s">
        <v>270</v>
      </c>
      <c r="E1747" s="159" t="s">
        <v>1</v>
      </c>
      <c r="F1747" s="160" t="s">
        <v>273</v>
      </c>
      <c r="H1747" s="161">
        <v>1</v>
      </c>
      <c r="I1747" s="162"/>
      <c r="L1747" s="158"/>
      <c r="M1747" s="163"/>
      <c r="T1747" s="164"/>
      <c r="AT1747" s="159" t="s">
        <v>270</v>
      </c>
      <c r="AU1747" s="159" t="s">
        <v>87</v>
      </c>
      <c r="AV1747" s="13" t="s">
        <v>268</v>
      </c>
      <c r="AW1747" s="13" t="s">
        <v>32</v>
      </c>
      <c r="AX1747" s="13" t="s">
        <v>85</v>
      </c>
      <c r="AY1747" s="159" t="s">
        <v>262</v>
      </c>
    </row>
    <row r="1748" spans="2:65" s="1" customFormat="1" ht="66.75" customHeight="1">
      <c r="B1748" s="32"/>
      <c r="C1748" s="138" t="s">
        <v>2156</v>
      </c>
      <c r="D1748" s="138" t="s">
        <v>264</v>
      </c>
      <c r="E1748" s="139" t="s">
        <v>2157</v>
      </c>
      <c r="F1748" s="140" t="s">
        <v>2158</v>
      </c>
      <c r="G1748" s="141" t="s">
        <v>706</v>
      </c>
      <c r="H1748" s="142">
        <v>1</v>
      </c>
      <c r="I1748" s="143"/>
      <c r="J1748" s="142">
        <f>ROUND(I1748*H1748,2)</f>
        <v>0</v>
      </c>
      <c r="K1748" s="140" t="s">
        <v>1</v>
      </c>
      <c r="L1748" s="32"/>
      <c r="M1748" s="144" t="s">
        <v>1</v>
      </c>
      <c r="N1748" s="145" t="s">
        <v>42</v>
      </c>
      <c r="P1748" s="146">
        <f>O1748*H1748</f>
        <v>0</v>
      </c>
      <c r="Q1748" s="146">
        <v>0</v>
      </c>
      <c r="R1748" s="146">
        <f>Q1748*H1748</f>
        <v>0</v>
      </c>
      <c r="S1748" s="146">
        <v>0</v>
      </c>
      <c r="T1748" s="147">
        <f>S1748*H1748</f>
        <v>0</v>
      </c>
      <c r="AR1748" s="148" t="s">
        <v>369</v>
      </c>
      <c r="AT1748" s="148" t="s">
        <v>264</v>
      </c>
      <c r="AU1748" s="148" t="s">
        <v>87</v>
      </c>
      <c r="AY1748" s="17" t="s">
        <v>262</v>
      </c>
      <c r="BE1748" s="149">
        <f>IF(N1748="základní",J1748,0)</f>
        <v>0</v>
      </c>
      <c r="BF1748" s="149">
        <f>IF(N1748="snížená",J1748,0)</f>
        <v>0</v>
      </c>
      <c r="BG1748" s="149">
        <f>IF(N1748="zákl. přenesená",J1748,0)</f>
        <v>0</v>
      </c>
      <c r="BH1748" s="149">
        <f>IF(N1748="sníž. přenesená",J1748,0)</f>
        <v>0</v>
      </c>
      <c r="BI1748" s="149">
        <f>IF(N1748="nulová",J1748,0)</f>
        <v>0</v>
      </c>
      <c r="BJ1748" s="17" t="s">
        <v>85</v>
      </c>
      <c r="BK1748" s="149">
        <f>ROUND(I1748*H1748,2)</f>
        <v>0</v>
      </c>
      <c r="BL1748" s="17" t="s">
        <v>369</v>
      </c>
      <c r="BM1748" s="148" t="s">
        <v>2159</v>
      </c>
    </row>
    <row r="1749" spans="2:47" s="1" customFormat="1" ht="78">
      <c r="B1749" s="32"/>
      <c r="D1749" s="151" t="s">
        <v>708</v>
      </c>
      <c r="F1749" s="187" t="s">
        <v>2138</v>
      </c>
      <c r="I1749" s="188"/>
      <c r="L1749" s="32"/>
      <c r="M1749" s="189"/>
      <c r="T1749" s="56"/>
      <c r="AT1749" s="17" t="s">
        <v>708</v>
      </c>
      <c r="AU1749" s="17" t="s">
        <v>87</v>
      </c>
    </row>
    <row r="1750" spans="2:51" s="12" customFormat="1" ht="11.25">
      <c r="B1750" s="150"/>
      <c r="D1750" s="151" t="s">
        <v>270</v>
      </c>
      <c r="E1750" s="152" t="s">
        <v>1</v>
      </c>
      <c r="F1750" s="153" t="s">
        <v>2160</v>
      </c>
      <c r="H1750" s="154">
        <v>1</v>
      </c>
      <c r="I1750" s="155"/>
      <c r="L1750" s="150"/>
      <c r="M1750" s="156"/>
      <c r="T1750" s="157"/>
      <c r="AT1750" s="152" t="s">
        <v>270</v>
      </c>
      <c r="AU1750" s="152" t="s">
        <v>87</v>
      </c>
      <c r="AV1750" s="12" t="s">
        <v>87</v>
      </c>
      <c r="AW1750" s="12" t="s">
        <v>32</v>
      </c>
      <c r="AX1750" s="12" t="s">
        <v>77</v>
      </c>
      <c r="AY1750" s="152" t="s">
        <v>262</v>
      </c>
    </row>
    <row r="1751" spans="2:51" s="13" customFormat="1" ht="11.25">
      <c r="B1751" s="158"/>
      <c r="D1751" s="151" t="s">
        <v>270</v>
      </c>
      <c r="E1751" s="159" t="s">
        <v>1</v>
      </c>
      <c r="F1751" s="160" t="s">
        <v>273</v>
      </c>
      <c r="H1751" s="161">
        <v>1</v>
      </c>
      <c r="I1751" s="162"/>
      <c r="L1751" s="158"/>
      <c r="M1751" s="163"/>
      <c r="T1751" s="164"/>
      <c r="AT1751" s="159" t="s">
        <v>270</v>
      </c>
      <c r="AU1751" s="159" t="s">
        <v>87</v>
      </c>
      <c r="AV1751" s="13" t="s">
        <v>268</v>
      </c>
      <c r="AW1751" s="13" t="s">
        <v>32</v>
      </c>
      <c r="AX1751" s="13" t="s">
        <v>85</v>
      </c>
      <c r="AY1751" s="159" t="s">
        <v>262</v>
      </c>
    </row>
    <row r="1752" spans="2:65" s="1" customFormat="1" ht="66.75" customHeight="1">
      <c r="B1752" s="32"/>
      <c r="C1752" s="138" t="s">
        <v>2161</v>
      </c>
      <c r="D1752" s="138" t="s">
        <v>264</v>
      </c>
      <c r="E1752" s="139" t="s">
        <v>2162</v>
      </c>
      <c r="F1752" s="140" t="s">
        <v>2163</v>
      </c>
      <c r="G1752" s="141" t="s">
        <v>152</v>
      </c>
      <c r="H1752" s="142">
        <v>13.64</v>
      </c>
      <c r="I1752" s="143"/>
      <c r="J1752" s="142">
        <f>ROUND(I1752*H1752,2)</f>
        <v>0</v>
      </c>
      <c r="K1752" s="140" t="s">
        <v>1</v>
      </c>
      <c r="L1752" s="32"/>
      <c r="M1752" s="144" t="s">
        <v>1</v>
      </c>
      <c r="N1752" s="145" t="s">
        <v>42</v>
      </c>
      <c r="P1752" s="146">
        <f>O1752*H1752</f>
        <v>0</v>
      </c>
      <c r="Q1752" s="146">
        <v>0</v>
      </c>
      <c r="R1752" s="146">
        <f>Q1752*H1752</f>
        <v>0</v>
      </c>
      <c r="S1752" s="146">
        <v>0</v>
      </c>
      <c r="T1752" s="147">
        <f>S1752*H1752</f>
        <v>0</v>
      </c>
      <c r="AR1752" s="148" t="s">
        <v>369</v>
      </c>
      <c r="AT1752" s="148" t="s">
        <v>264</v>
      </c>
      <c r="AU1752" s="148" t="s">
        <v>87</v>
      </c>
      <c r="AY1752" s="17" t="s">
        <v>262</v>
      </c>
      <c r="BE1752" s="149">
        <f>IF(N1752="základní",J1752,0)</f>
        <v>0</v>
      </c>
      <c r="BF1752" s="149">
        <f>IF(N1752="snížená",J1752,0)</f>
        <v>0</v>
      </c>
      <c r="BG1752" s="149">
        <f>IF(N1752="zákl. přenesená",J1752,0)</f>
        <v>0</v>
      </c>
      <c r="BH1752" s="149">
        <f>IF(N1752="sníž. přenesená",J1752,0)</f>
        <v>0</v>
      </c>
      <c r="BI1752" s="149">
        <f>IF(N1752="nulová",J1752,0)</f>
        <v>0</v>
      </c>
      <c r="BJ1752" s="17" t="s">
        <v>85</v>
      </c>
      <c r="BK1752" s="149">
        <f>ROUND(I1752*H1752,2)</f>
        <v>0</v>
      </c>
      <c r="BL1752" s="17" t="s">
        <v>369</v>
      </c>
      <c r="BM1752" s="148" t="s">
        <v>2164</v>
      </c>
    </row>
    <row r="1753" spans="2:47" s="1" customFormat="1" ht="146.25">
      <c r="B1753" s="32"/>
      <c r="D1753" s="151" t="s">
        <v>708</v>
      </c>
      <c r="F1753" s="187" t="s">
        <v>2165</v>
      </c>
      <c r="I1753" s="188"/>
      <c r="L1753" s="32"/>
      <c r="M1753" s="189"/>
      <c r="T1753" s="56"/>
      <c r="AT1753" s="17" t="s">
        <v>708</v>
      </c>
      <c r="AU1753" s="17" t="s">
        <v>87</v>
      </c>
    </row>
    <row r="1754" spans="2:51" s="12" customFormat="1" ht="11.25">
      <c r="B1754" s="150"/>
      <c r="D1754" s="151" t="s">
        <v>270</v>
      </c>
      <c r="E1754" s="152" t="s">
        <v>1</v>
      </c>
      <c r="F1754" s="153" t="s">
        <v>2166</v>
      </c>
      <c r="H1754" s="154">
        <v>13.64</v>
      </c>
      <c r="I1754" s="155"/>
      <c r="L1754" s="150"/>
      <c r="M1754" s="156"/>
      <c r="T1754" s="157"/>
      <c r="AT1754" s="152" t="s">
        <v>270</v>
      </c>
      <c r="AU1754" s="152" t="s">
        <v>87</v>
      </c>
      <c r="AV1754" s="12" t="s">
        <v>87</v>
      </c>
      <c r="AW1754" s="12" t="s">
        <v>32</v>
      </c>
      <c r="AX1754" s="12" t="s">
        <v>77</v>
      </c>
      <c r="AY1754" s="152" t="s">
        <v>262</v>
      </c>
    </row>
    <row r="1755" spans="2:51" s="13" customFormat="1" ht="11.25">
      <c r="B1755" s="158"/>
      <c r="D1755" s="151" t="s">
        <v>270</v>
      </c>
      <c r="E1755" s="159" t="s">
        <v>1</v>
      </c>
      <c r="F1755" s="160" t="s">
        <v>273</v>
      </c>
      <c r="H1755" s="161">
        <v>13.64</v>
      </c>
      <c r="I1755" s="162"/>
      <c r="L1755" s="158"/>
      <c r="M1755" s="163"/>
      <c r="T1755" s="164"/>
      <c r="AT1755" s="159" t="s">
        <v>270</v>
      </c>
      <c r="AU1755" s="159" t="s">
        <v>87</v>
      </c>
      <c r="AV1755" s="13" t="s">
        <v>268</v>
      </c>
      <c r="AW1755" s="13" t="s">
        <v>32</v>
      </c>
      <c r="AX1755" s="13" t="s">
        <v>85</v>
      </c>
      <c r="AY1755" s="159" t="s">
        <v>262</v>
      </c>
    </row>
    <row r="1756" spans="2:65" s="1" customFormat="1" ht="66.75" customHeight="1">
      <c r="B1756" s="32"/>
      <c r="C1756" s="138" t="s">
        <v>2167</v>
      </c>
      <c r="D1756" s="138" t="s">
        <v>264</v>
      </c>
      <c r="E1756" s="139" t="s">
        <v>2168</v>
      </c>
      <c r="F1756" s="140" t="s">
        <v>2169</v>
      </c>
      <c r="G1756" s="141" t="s">
        <v>152</v>
      </c>
      <c r="H1756" s="142">
        <v>18.7</v>
      </c>
      <c r="I1756" s="143"/>
      <c r="J1756" s="142">
        <f>ROUND(I1756*H1756,2)</f>
        <v>0</v>
      </c>
      <c r="K1756" s="140" t="s">
        <v>1</v>
      </c>
      <c r="L1756" s="32"/>
      <c r="M1756" s="144" t="s">
        <v>1</v>
      </c>
      <c r="N1756" s="145" t="s">
        <v>42</v>
      </c>
      <c r="P1756" s="146">
        <f>O1756*H1756</f>
        <v>0</v>
      </c>
      <c r="Q1756" s="146">
        <v>0</v>
      </c>
      <c r="R1756" s="146">
        <f>Q1756*H1756</f>
        <v>0</v>
      </c>
      <c r="S1756" s="146">
        <v>0</v>
      </c>
      <c r="T1756" s="147">
        <f>S1756*H1756</f>
        <v>0</v>
      </c>
      <c r="AR1756" s="148" t="s">
        <v>369</v>
      </c>
      <c r="AT1756" s="148" t="s">
        <v>264</v>
      </c>
      <c r="AU1756" s="148" t="s">
        <v>87</v>
      </c>
      <c r="AY1756" s="17" t="s">
        <v>262</v>
      </c>
      <c r="BE1756" s="149">
        <f>IF(N1756="základní",J1756,0)</f>
        <v>0</v>
      </c>
      <c r="BF1756" s="149">
        <f>IF(N1756="snížená",J1756,0)</f>
        <v>0</v>
      </c>
      <c r="BG1756" s="149">
        <f>IF(N1756="zákl. přenesená",J1756,0)</f>
        <v>0</v>
      </c>
      <c r="BH1756" s="149">
        <f>IF(N1756="sníž. přenesená",J1756,0)</f>
        <v>0</v>
      </c>
      <c r="BI1756" s="149">
        <f>IF(N1756="nulová",J1756,0)</f>
        <v>0</v>
      </c>
      <c r="BJ1756" s="17" t="s">
        <v>85</v>
      </c>
      <c r="BK1756" s="149">
        <f>ROUND(I1756*H1756,2)</f>
        <v>0</v>
      </c>
      <c r="BL1756" s="17" t="s">
        <v>369</v>
      </c>
      <c r="BM1756" s="148" t="s">
        <v>2170</v>
      </c>
    </row>
    <row r="1757" spans="2:47" s="1" customFormat="1" ht="126.75">
      <c r="B1757" s="32"/>
      <c r="D1757" s="151" t="s">
        <v>708</v>
      </c>
      <c r="F1757" s="187" t="s">
        <v>2171</v>
      </c>
      <c r="I1757" s="188"/>
      <c r="L1757" s="32"/>
      <c r="M1757" s="189"/>
      <c r="T1757" s="56"/>
      <c r="AT1757" s="17" t="s">
        <v>708</v>
      </c>
      <c r="AU1757" s="17" t="s">
        <v>87</v>
      </c>
    </row>
    <row r="1758" spans="2:51" s="12" customFormat="1" ht="11.25">
      <c r="B1758" s="150"/>
      <c r="D1758" s="151" t="s">
        <v>270</v>
      </c>
      <c r="E1758" s="152" t="s">
        <v>1</v>
      </c>
      <c r="F1758" s="153" t="s">
        <v>2172</v>
      </c>
      <c r="H1758" s="154">
        <v>18.7</v>
      </c>
      <c r="I1758" s="155"/>
      <c r="L1758" s="150"/>
      <c r="M1758" s="156"/>
      <c r="T1758" s="157"/>
      <c r="AT1758" s="152" t="s">
        <v>270</v>
      </c>
      <c r="AU1758" s="152" t="s">
        <v>87</v>
      </c>
      <c r="AV1758" s="12" t="s">
        <v>87</v>
      </c>
      <c r="AW1758" s="12" t="s">
        <v>32</v>
      </c>
      <c r="AX1758" s="12" t="s">
        <v>77</v>
      </c>
      <c r="AY1758" s="152" t="s">
        <v>262</v>
      </c>
    </row>
    <row r="1759" spans="2:51" s="13" customFormat="1" ht="11.25">
      <c r="B1759" s="158"/>
      <c r="D1759" s="151" t="s">
        <v>270</v>
      </c>
      <c r="E1759" s="159" t="s">
        <v>1</v>
      </c>
      <c r="F1759" s="160" t="s">
        <v>273</v>
      </c>
      <c r="H1759" s="161">
        <v>18.7</v>
      </c>
      <c r="I1759" s="162"/>
      <c r="L1759" s="158"/>
      <c r="M1759" s="163"/>
      <c r="T1759" s="164"/>
      <c r="AT1759" s="159" t="s">
        <v>270</v>
      </c>
      <c r="AU1759" s="159" t="s">
        <v>87</v>
      </c>
      <c r="AV1759" s="13" t="s">
        <v>268</v>
      </c>
      <c r="AW1759" s="13" t="s">
        <v>32</v>
      </c>
      <c r="AX1759" s="13" t="s">
        <v>85</v>
      </c>
      <c r="AY1759" s="159" t="s">
        <v>262</v>
      </c>
    </row>
    <row r="1760" spans="2:65" s="1" customFormat="1" ht="24.2" customHeight="1">
      <c r="B1760" s="32"/>
      <c r="C1760" s="138" t="s">
        <v>2173</v>
      </c>
      <c r="D1760" s="138" t="s">
        <v>264</v>
      </c>
      <c r="E1760" s="139" t="s">
        <v>2174</v>
      </c>
      <c r="F1760" s="140" t="s">
        <v>2175</v>
      </c>
      <c r="G1760" s="141" t="s">
        <v>416</v>
      </c>
      <c r="H1760" s="142">
        <v>3.21</v>
      </c>
      <c r="I1760" s="143"/>
      <c r="J1760" s="142">
        <f>ROUND(I1760*H1760,2)</f>
        <v>0</v>
      </c>
      <c r="K1760" s="140" t="s">
        <v>1</v>
      </c>
      <c r="L1760" s="32"/>
      <c r="M1760" s="144" t="s">
        <v>1</v>
      </c>
      <c r="N1760" s="145" t="s">
        <v>42</v>
      </c>
      <c r="P1760" s="146">
        <f>O1760*H1760</f>
        <v>0</v>
      </c>
      <c r="Q1760" s="146">
        <v>0</v>
      </c>
      <c r="R1760" s="146">
        <f>Q1760*H1760</f>
        <v>0</v>
      </c>
      <c r="S1760" s="146">
        <v>0</v>
      </c>
      <c r="T1760" s="147">
        <f>S1760*H1760</f>
        <v>0</v>
      </c>
      <c r="AR1760" s="148" t="s">
        <v>369</v>
      </c>
      <c r="AT1760" s="148" t="s">
        <v>264</v>
      </c>
      <c r="AU1760" s="148" t="s">
        <v>87</v>
      </c>
      <c r="AY1760" s="17" t="s">
        <v>262</v>
      </c>
      <c r="BE1760" s="149">
        <f>IF(N1760="základní",J1760,0)</f>
        <v>0</v>
      </c>
      <c r="BF1760" s="149">
        <f>IF(N1760="snížená",J1760,0)</f>
        <v>0</v>
      </c>
      <c r="BG1760" s="149">
        <f>IF(N1760="zákl. přenesená",J1760,0)</f>
        <v>0</v>
      </c>
      <c r="BH1760" s="149">
        <f>IF(N1760="sníž. přenesená",J1760,0)</f>
        <v>0</v>
      </c>
      <c r="BI1760" s="149">
        <f>IF(N1760="nulová",J1760,0)</f>
        <v>0</v>
      </c>
      <c r="BJ1760" s="17" t="s">
        <v>85</v>
      </c>
      <c r="BK1760" s="149">
        <f>ROUND(I1760*H1760,2)</f>
        <v>0</v>
      </c>
      <c r="BL1760" s="17" t="s">
        <v>369</v>
      </c>
      <c r="BM1760" s="148" t="s">
        <v>2176</v>
      </c>
    </row>
    <row r="1761" spans="2:47" s="1" customFormat="1" ht="68.25">
      <c r="B1761" s="32"/>
      <c r="D1761" s="151" t="s">
        <v>708</v>
      </c>
      <c r="F1761" s="187" t="s">
        <v>2177</v>
      </c>
      <c r="I1761" s="188"/>
      <c r="L1761" s="32"/>
      <c r="M1761" s="189"/>
      <c r="T1761" s="56"/>
      <c r="AT1761" s="17" t="s">
        <v>708</v>
      </c>
      <c r="AU1761" s="17" t="s">
        <v>87</v>
      </c>
    </row>
    <row r="1762" spans="2:51" s="12" customFormat="1" ht="11.25">
      <c r="B1762" s="150"/>
      <c r="D1762" s="151" t="s">
        <v>270</v>
      </c>
      <c r="E1762" s="152" t="s">
        <v>1</v>
      </c>
      <c r="F1762" s="153" t="s">
        <v>2178</v>
      </c>
      <c r="H1762" s="154">
        <v>3.21</v>
      </c>
      <c r="I1762" s="155"/>
      <c r="L1762" s="150"/>
      <c r="M1762" s="156"/>
      <c r="T1762" s="157"/>
      <c r="AT1762" s="152" t="s">
        <v>270</v>
      </c>
      <c r="AU1762" s="152" t="s">
        <v>87</v>
      </c>
      <c r="AV1762" s="12" t="s">
        <v>87</v>
      </c>
      <c r="AW1762" s="12" t="s">
        <v>32</v>
      </c>
      <c r="AX1762" s="12" t="s">
        <v>77</v>
      </c>
      <c r="AY1762" s="152" t="s">
        <v>262</v>
      </c>
    </row>
    <row r="1763" spans="2:51" s="13" customFormat="1" ht="11.25">
      <c r="B1763" s="158"/>
      <c r="D1763" s="151" t="s">
        <v>270</v>
      </c>
      <c r="E1763" s="159" t="s">
        <v>1</v>
      </c>
      <c r="F1763" s="160" t="s">
        <v>273</v>
      </c>
      <c r="H1763" s="161">
        <v>3.21</v>
      </c>
      <c r="I1763" s="162"/>
      <c r="L1763" s="158"/>
      <c r="M1763" s="163"/>
      <c r="T1763" s="164"/>
      <c r="AT1763" s="159" t="s">
        <v>270</v>
      </c>
      <c r="AU1763" s="159" t="s">
        <v>87</v>
      </c>
      <c r="AV1763" s="13" t="s">
        <v>268</v>
      </c>
      <c r="AW1763" s="13" t="s">
        <v>32</v>
      </c>
      <c r="AX1763" s="13" t="s">
        <v>85</v>
      </c>
      <c r="AY1763" s="159" t="s">
        <v>262</v>
      </c>
    </row>
    <row r="1764" spans="2:65" s="1" customFormat="1" ht="66.75" customHeight="1">
      <c r="B1764" s="32"/>
      <c r="C1764" s="138" t="s">
        <v>2179</v>
      </c>
      <c r="D1764" s="138" t="s">
        <v>264</v>
      </c>
      <c r="E1764" s="139" t="s">
        <v>2180</v>
      </c>
      <c r="F1764" s="140" t="s">
        <v>2181</v>
      </c>
      <c r="G1764" s="141" t="s">
        <v>416</v>
      </c>
      <c r="H1764" s="142">
        <v>3.85</v>
      </c>
      <c r="I1764" s="143"/>
      <c r="J1764" s="142">
        <f>ROUND(I1764*H1764,2)</f>
        <v>0</v>
      </c>
      <c r="K1764" s="140" t="s">
        <v>1</v>
      </c>
      <c r="L1764" s="32"/>
      <c r="M1764" s="144" t="s">
        <v>1</v>
      </c>
      <c r="N1764" s="145" t="s">
        <v>42</v>
      </c>
      <c r="P1764" s="146">
        <f>O1764*H1764</f>
        <v>0</v>
      </c>
      <c r="Q1764" s="146">
        <v>0</v>
      </c>
      <c r="R1764" s="146">
        <f>Q1764*H1764</f>
        <v>0</v>
      </c>
      <c r="S1764" s="146">
        <v>0</v>
      </c>
      <c r="T1764" s="147">
        <f>S1764*H1764</f>
        <v>0</v>
      </c>
      <c r="AR1764" s="148" t="s">
        <v>369</v>
      </c>
      <c r="AT1764" s="148" t="s">
        <v>264</v>
      </c>
      <c r="AU1764" s="148" t="s">
        <v>87</v>
      </c>
      <c r="AY1764" s="17" t="s">
        <v>262</v>
      </c>
      <c r="BE1764" s="149">
        <f>IF(N1764="základní",J1764,0)</f>
        <v>0</v>
      </c>
      <c r="BF1764" s="149">
        <f>IF(N1764="snížená",J1764,0)</f>
        <v>0</v>
      </c>
      <c r="BG1764" s="149">
        <f>IF(N1764="zákl. přenesená",J1764,0)</f>
        <v>0</v>
      </c>
      <c r="BH1764" s="149">
        <f>IF(N1764="sníž. přenesená",J1764,0)</f>
        <v>0</v>
      </c>
      <c r="BI1764" s="149">
        <f>IF(N1764="nulová",J1764,0)</f>
        <v>0</v>
      </c>
      <c r="BJ1764" s="17" t="s">
        <v>85</v>
      </c>
      <c r="BK1764" s="149">
        <f>ROUND(I1764*H1764,2)</f>
        <v>0</v>
      </c>
      <c r="BL1764" s="17" t="s">
        <v>369</v>
      </c>
      <c r="BM1764" s="148" t="s">
        <v>2182</v>
      </c>
    </row>
    <row r="1765" spans="2:47" s="1" customFormat="1" ht="126.75">
      <c r="B1765" s="32"/>
      <c r="D1765" s="151" t="s">
        <v>708</v>
      </c>
      <c r="F1765" s="187" t="s">
        <v>2183</v>
      </c>
      <c r="I1765" s="188"/>
      <c r="L1765" s="32"/>
      <c r="M1765" s="189"/>
      <c r="T1765" s="56"/>
      <c r="AT1765" s="17" t="s">
        <v>708</v>
      </c>
      <c r="AU1765" s="17" t="s">
        <v>87</v>
      </c>
    </row>
    <row r="1766" spans="2:51" s="12" customFormat="1" ht="11.25">
      <c r="B1766" s="150"/>
      <c r="D1766" s="151" t="s">
        <v>270</v>
      </c>
      <c r="E1766" s="152" t="s">
        <v>1</v>
      </c>
      <c r="F1766" s="153" t="s">
        <v>2184</v>
      </c>
      <c r="H1766" s="154">
        <v>3.85</v>
      </c>
      <c r="I1766" s="155"/>
      <c r="L1766" s="150"/>
      <c r="M1766" s="156"/>
      <c r="T1766" s="157"/>
      <c r="AT1766" s="152" t="s">
        <v>270</v>
      </c>
      <c r="AU1766" s="152" t="s">
        <v>87</v>
      </c>
      <c r="AV1766" s="12" t="s">
        <v>87</v>
      </c>
      <c r="AW1766" s="12" t="s">
        <v>32</v>
      </c>
      <c r="AX1766" s="12" t="s">
        <v>77</v>
      </c>
      <c r="AY1766" s="152" t="s">
        <v>262</v>
      </c>
    </row>
    <row r="1767" spans="2:51" s="13" customFormat="1" ht="11.25">
      <c r="B1767" s="158"/>
      <c r="D1767" s="151" t="s">
        <v>270</v>
      </c>
      <c r="E1767" s="159" t="s">
        <v>1</v>
      </c>
      <c r="F1767" s="160" t="s">
        <v>273</v>
      </c>
      <c r="H1767" s="161">
        <v>3.85</v>
      </c>
      <c r="I1767" s="162"/>
      <c r="L1767" s="158"/>
      <c r="M1767" s="163"/>
      <c r="T1767" s="164"/>
      <c r="AT1767" s="159" t="s">
        <v>270</v>
      </c>
      <c r="AU1767" s="159" t="s">
        <v>87</v>
      </c>
      <c r="AV1767" s="13" t="s">
        <v>268</v>
      </c>
      <c r="AW1767" s="13" t="s">
        <v>32</v>
      </c>
      <c r="AX1767" s="13" t="s">
        <v>85</v>
      </c>
      <c r="AY1767" s="159" t="s">
        <v>262</v>
      </c>
    </row>
    <row r="1768" spans="2:65" s="1" customFormat="1" ht="62.65" customHeight="1">
      <c r="B1768" s="32"/>
      <c r="C1768" s="138" t="s">
        <v>2185</v>
      </c>
      <c r="D1768" s="138" t="s">
        <v>264</v>
      </c>
      <c r="E1768" s="139" t="s">
        <v>2186</v>
      </c>
      <c r="F1768" s="140" t="s">
        <v>2187</v>
      </c>
      <c r="G1768" s="141" t="s">
        <v>416</v>
      </c>
      <c r="H1768" s="142">
        <v>6.7</v>
      </c>
      <c r="I1768" s="143"/>
      <c r="J1768" s="142">
        <f>ROUND(I1768*H1768,2)</f>
        <v>0</v>
      </c>
      <c r="K1768" s="140" t="s">
        <v>1</v>
      </c>
      <c r="L1768" s="32"/>
      <c r="M1768" s="144" t="s">
        <v>1</v>
      </c>
      <c r="N1768" s="145" t="s">
        <v>42</v>
      </c>
      <c r="P1768" s="146">
        <f>O1768*H1768</f>
        <v>0</v>
      </c>
      <c r="Q1768" s="146">
        <v>0</v>
      </c>
      <c r="R1768" s="146">
        <f>Q1768*H1768</f>
        <v>0</v>
      </c>
      <c r="S1768" s="146">
        <v>0</v>
      </c>
      <c r="T1768" s="147">
        <f>S1768*H1768</f>
        <v>0</v>
      </c>
      <c r="AR1768" s="148" t="s">
        <v>369</v>
      </c>
      <c r="AT1768" s="148" t="s">
        <v>264</v>
      </c>
      <c r="AU1768" s="148" t="s">
        <v>87</v>
      </c>
      <c r="AY1768" s="17" t="s">
        <v>262</v>
      </c>
      <c r="BE1768" s="149">
        <f>IF(N1768="základní",J1768,0)</f>
        <v>0</v>
      </c>
      <c r="BF1768" s="149">
        <f>IF(N1768="snížená",J1768,0)</f>
        <v>0</v>
      </c>
      <c r="BG1768" s="149">
        <f>IF(N1768="zákl. přenesená",J1768,0)</f>
        <v>0</v>
      </c>
      <c r="BH1768" s="149">
        <f>IF(N1768="sníž. přenesená",J1768,0)</f>
        <v>0</v>
      </c>
      <c r="BI1768" s="149">
        <f>IF(N1768="nulová",J1768,0)</f>
        <v>0</v>
      </c>
      <c r="BJ1768" s="17" t="s">
        <v>85</v>
      </c>
      <c r="BK1768" s="149">
        <f>ROUND(I1768*H1768,2)</f>
        <v>0</v>
      </c>
      <c r="BL1768" s="17" t="s">
        <v>369</v>
      </c>
      <c r="BM1768" s="148" t="s">
        <v>2188</v>
      </c>
    </row>
    <row r="1769" spans="2:47" s="1" customFormat="1" ht="78">
      <c r="B1769" s="32"/>
      <c r="D1769" s="151" t="s">
        <v>708</v>
      </c>
      <c r="F1769" s="187" t="s">
        <v>2189</v>
      </c>
      <c r="I1769" s="188"/>
      <c r="L1769" s="32"/>
      <c r="M1769" s="189"/>
      <c r="T1769" s="56"/>
      <c r="AT1769" s="17" t="s">
        <v>708</v>
      </c>
      <c r="AU1769" s="17" t="s">
        <v>87</v>
      </c>
    </row>
    <row r="1770" spans="2:51" s="12" customFormat="1" ht="11.25">
      <c r="B1770" s="150"/>
      <c r="D1770" s="151" t="s">
        <v>270</v>
      </c>
      <c r="E1770" s="152" t="s">
        <v>1</v>
      </c>
      <c r="F1770" s="153" t="s">
        <v>2190</v>
      </c>
      <c r="H1770" s="154">
        <v>6.7</v>
      </c>
      <c r="I1770" s="155"/>
      <c r="L1770" s="150"/>
      <c r="M1770" s="156"/>
      <c r="T1770" s="157"/>
      <c r="AT1770" s="152" t="s">
        <v>270</v>
      </c>
      <c r="AU1770" s="152" t="s">
        <v>87</v>
      </c>
      <c r="AV1770" s="12" t="s">
        <v>87</v>
      </c>
      <c r="AW1770" s="12" t="s">
        <v>32</v>
      </c>
      <c r="AX1770" s="12" t="s">
        <v>77</v>
      </c>
      <c r="AY1770" s="152" t="s">
        <v>262</v>
      </c>
    </row>
    <row r="1771" spans="2:51" s="13" customFormat="1" ht="11.25">
      <c r="B1771" s="158"/>
      <c r="D1771" s="151" t="s">
        <v>270</v>
      </c>
      <c r="E1771" s="159" t="s">
        <v>1</v>
      </c>
      <c r="F1771" s="160" t="s">
        <v>273</v>
      </c>
      <c r="H1771" s="161">
        <v>6.7</v>
      </c>
      <c r="I1771" s="162"/>
      <c r="L1771" s="158"/>
      <c r="M1771" s="163"/>
      <c r="T1771" s="164"/>
      <c r="AT1771" s="159" t="s">
        <v>270</v>
      </c>
      <c r="AU1771" s="159" t="s">
        <v>87</v>
      </c>
      <c r="AV1771" s="13" t="s">
        <v>268</v>
      </c>
      <c r="AW1771" s="13" t="s">
        <v>32</v>
      </c>
      <c r="AX1771" s="13" t="s">
        <v>85</v>
      </c>
      <c r="AY1771" s="159" t="s">
        <v>262</v>
      </c>
    </row>
    <row r="1772" spans="2:65" s="1" customFormat="1" ht="44.25" customHeight="1">
      <c r="B1772" s="32"/>
      <c r="C1772" s="138" t="s">
        <v>2191</v>
      </c>
      <c r="D1772" s="138" t="s">
        <v>264</v>
      </c>
      <c r="E1772" s="139" t="s">
        <v>2192</v>
      </c>
      <c r="F1772" s="140" t="s">
        <v>2193</v>
      </c>
      <c r="G1772" s="141" t="s">
        <v>794</v>
      </c>
      <c r="H1772" s="143"/>
      <c r="I1772" s="143"/>
      <c r="J1772" s="142">
        <f>ROUND(I1772*H1772,2)</f>
        <v>0</v>
      </c>
      <c r="K1772" s="140" t="s">
        <v>267</v>
      </c>
      <c r="L1772" s="32"/>
      <c r="M1772" s="144" t="s">
        <v>1</v>
      </c>
      <c r="N1772" s="145" t="s">
        <v>42</v>
      </c>
      <c r="P1772" s="146">
        <f>O1772*H1772</f>
        <v>0</v>
      </c>
      <c r="Q1772" s="146">
        <v>0</v>
      </c>
      <c r="R1772" s="146">
        <f>Q1772*H1772</f>
        <v>0</v>
      </c>
      <c r="S1772" s="146">
        <v>0</v>
      </c>
      <c r="T1772" s="147">
        <f>S1772*H1772</f>
        <v>0</v>
      </c>
      <c r="AR1772" s="148" t="s">
        <v>369</v>
      </c>
      <c r="AT1772" s="148" t="s">
        <v>264</v>
      </c>
      <c r="AU1772" s="148" t="s">
        <v>87</v>
      </c>
      <c r="AY1772" s="17" t="s">
        <v>262</v>
      </c>
      <c r="BE1772" s="149">
        <f>IF(N1772="základní",J1772,0)</f>
        <v>0</v>
      </c>
      <c r="BF1772" s="149">
        <f>IF(N1772="snížená",J1772,0)</f>
        <v>0</v>
      </c>
      <c r="BG1772" s="149">
        <f>IF(N1772="zákl. přenesená",J1772,0)</f>
        <v>0</v>
      </c>
      <c r="BH1772" s="149">
        <f>IF(N1772="sníž. přenesená",J1772,0)</f>
        <v>0</v>
      </c>
      <c r="BI1772" s="149">
        <f>IF(N1772="nulová",J1772,0)</f>
        <v>0</v>
      </c>
      <c r="BJ1772" s="17" t="s">
        <v>85</v>
      </c>
      <c r="BK1772" s="149">
        <f>ROUND(I1772*H1772,2)</f>
        <v>0</v>
      </c>
      <c r="BL1772" s="17" t="s">
        <v>369</v>
      </c>
      <c r="BM1772" s="148" t="s">
        <v>2194</v>
      </c>
    </row>
    <row r="1773" spans="2:63" s="11" customFormat="1" ht="22.9" customHeight="1">
      <c r="B1773" s="126"/>
      <c r="D1773" s="127" t="s">
        <v>76</v>
      </c>
      <c r="E1773" s="136" t="s">
        <v>2195</v>
      </c>
      <c r="F1773" s="136" t="s">
        <v>2196</v>
      </c>
      <c r="I1773" s="129"/>
      <c r="J1773" s="137">
        <f>BK1773</f>
        <v>0</v>
      </c>
      <c r="L1773" s="126"/>
      <c r="M1773" s="131"/>
      <c r="P1773" s="132">
        <f>SUM(P1774:P1846)</f>
        <v>0</v>
      </c>
      <c r="R1773" s="132">
        <f>SUM(R1774:R1846)</f>
        <v>0</v>
      </c>
      <c r="T1773" s="133">
        <f>SUM(T1774:T1846)</f>
        <v>0</v>
      </c>
      <c r="AR1773" s="127" t="s">
        <v>87</v>
      </c>
      <c r="AT1773" s="134" t="s">
        <v>76</v>
      </c>
      <c r="AU1773" s="134" t="s">
        <v>85</v>
      </c>
      <c r="AY1773" s="127" t="s">
        <v>262</v>
      </c>
      <c r="BK1773" s="135">
        <f>SUM(BK1774:BK1846)</f>
        <v>0</v>
      </c>
    </row>
    <row r="1774" spans="2:65" s="1" customFormat="1" ht="49.15" customHeight="1">
      <c r="B1774" s="32"/>
      <c r="C1774" s="138" t="s">
        <v>2197</v>
      </c>
      <c r="D1774" s="138" t="s">
        <v>264</v>
      </c>
      <c r="E1774" s="139" t="s">
        <v>2198</v>
      </c>
      <c r="F1774" s="140" t="s">
        <v>2199</v>
      </c>
      <c r="G1774" s="141" t="s">
        <v>706</v>
      </c>
      <c r="H1774" s="142">
        <v>1</v>
      </c>
      <c r="I1774" s="143"/>
      <c r="J1774" s="142">
        <f>ROUND(I1774*H1774,2)</f>
        <v>0</v>
      </c>
      <c r="K1774" s="140" t="s">
        <v>1</v>
      </c>
      <c r="L1774" s="32"/>
      <c r="M1774" s="144" t="s">
        <v>1</v>
      </c>
      <c r="N1774" s="145" t="s">
        <v>42</v>
      </c>
      <c r="P1774" s="146">
        <f>O1774*H1774</f>
        <v>0</v>
      </c>
      <c r="Q1774" s="146">
        <v>0</v>
      </c>
      <c r="R1774" s="146">
        <f>Q1774*H1774</f>
        <v>0</v>
      </c>
      <c r="S1774" s="146">
        <v>0</v>
      </c>
      <c r="T1774" s="147">
        <f>S1774*H1774</f>
        <v>0</v>
      </c>
      <c r="AR1774" s="148" t="s">
        <v>369</v>
      </c>
      <c r="AT1774" s="148" t="s">
        <v>264</v>
      </c>
      <c r="AU1774" s="148" t="s">
        <v>87</v>
      </c>
      <c r="AY1774" s="17" t="s">
        <v>262</v>
      </c>
      <c r="BE1774" s="149">
        <f>IF(N1774="základní",J1774,0)</f>
        <v>0</v>
      </c>
      <c r="BF1774" s="149">
        <f>IF(N1774="snížená",J1774,0)</f>
        <v>0</v>
      </c>
      <c r="BG1774" s="149">
        <f>IF(N1774="zákl. přenesená",J1774,0)</f>
        <v>0</v>
      </c>
      <c r="BH1774" s="149">
        <f>IF(N1774="sníž. přenesená",J1774,0)</f>
        <v>0</v>
      </c>
      <c r="BI1774" s="149">
        <f>IF(N1774="nulová",J1774,0)</f>
        <v>0</v>
      </c>
      <c r="BJ1774" s="17" t="s">
        <v>85</v>
      </c>
      <c r="BK1774" s="149">
        <f>ROUND(I1774*H1774,2)</f>
        <v>0</v>
      </c>
      <c r="BL1774" s="17" t="s">
        <v>369</v>
      </c>
      <c r="BM1774" s="148" t="s">
        <v>2200</v>
      </c>
    </row>
    <row r="1775" spans="2:47" s="1" customFormat="1" ht="19.5">
      <c r="B1775" s="32"/>
      <c r="D1775" s="151" t="s">
        <v>708</v>
      </c>
      <c r="F1775" s="187" t="s">
        <v>2201</v>
      </c>
      <c r="I1775" s="188"/>
      <c r="L1775" s="32"/>
      <c r="M1775" s="189"/>
      <c r="T1775" s="56"/>
      <c r="AT1775" s="17" t="s">
        <v>708</v>
      </c>
      <c r="AU1775" s="17" t="s">
        <v>87</v>
      </c>
    </row>
    <row r="1776" spans="2:65" s="1" customFormat="1" ht="44.25" customHeight="1">
      <c r="B1776" s="32"/>
      <c r="C1776" s="138" t="s">
        <v>2202</v>
      </c>
      <c r="D1776" s="138" t="s">
        <v>264</v>
      </c>
      <c r="E1776" s="139" t="s">
        <v>2203</v>
      </c>
      <c r="F1776" s="140" t="s">
        <v>2204</v>
      </c>
      <c r="G1776" s="141" t="s">
        <v>706</v>
      </c>
      <c r="H1776" s="142">
        <v>1</v>
      </c>
      <c r="I1776" s="143"/>
      <c r="J1776" s="142">
        <f>ROUND(I1776*H1776,2)</f>
        <v>0</v>
      </c>
      <c r="K1776" s="140" t="s">
        <v>1</v>
      </c>
      <c r="L1776" s="32"/>
      <c r="M1776" s="144" t="s">
        <v>1</v>
      </c>
      <c r="N1776" s="145" t="s">
        <v>42</v>
      </c>
      <c r="P1776" s="146">
        <f>O1776*H1776</f>
        <v>0</v>
      </c>
      <c r="Q1776" s="146">
        <v>0</v>
      </c>
      <c r="R1776" s="146">
        <f>Q1776*H1776</f>
        <v>0</v>
      </c>
      <c r="S1776" s="146">
        <v>0</v>
      </c>
      <c r="T1776" s="147">
        <f>S1776*H1776</f>
        <v>0</v>
      </c>
      <c r="AR1776" s="148" t="s">
        <v>369</v>
      </c>
      <c r="AT1776" s="148" t="s">
        <v>264</v>
      </c>
      <c r="AU1776" s="148" t="s">
        <v>87</v>
      </c>
      <c r="AY1776" s="17" t="s">
        <v>262</v>
      </c>
      <c r="BE1776" s="149">
        <f>IF(N1776="základní",J1776,0)</f>
        <v>0</v>
      </c>
      <c r="BF1776" s="149">
        <f>IF(N1776="snížená",J1776,0)</f>
        <v>0</v>
      </c>
      <c r="BG1776" s="149">
        <f>IF(N1776="zákl. přenesená",J1776,0)</f>
        <v>0</v>
      </c>
      <c r="BH1776" s="149">
        <f>IF(N1776="sníž. přenesená",J1776,0)</f>
        <v>0</v>
      </c>
      <c r="BI1776" s="149">
        <f>IF(N1776="nulová",J1776,0)</f>
        <v>0</v>
      </c>
      <c r="BJ1776" s="17" t="s">
        <v>85</v>
      </c>
      <c r="BK1776" s="149">
        <f>ROUND(I1776*H1776,2)</f>
        <v>0</v>
      </c>
      <c r="BL1776" s="17" t="s">
        <v>369</v>
      </c>
      <c r="BM1776" s="148" t="s">
        <v>2205</v>
      </c>
    </row>
    <row r="1777" spans="2:65" s="1" customFormat="1" ht="49.15" customHeight="1">
      <c r="B1777" s="32"/>
      <c r="C1777" s="138" t="s">
        <v>2206</v>
      </c>
      <c r="D1777" s="138" t="s">
        <v>264</v>
      </c>
      <c r="E1777" s="139" t="s">
        <v>2207</v>
      </c>
      <c r="F1777" s="140" t="s">
        <v>2208</v>
      </c>
      <c r="G1777" s="141" t="s">
        <v>706</v>
      </c>
      <c r="H1777" s="142">
        <v>1</v>
      </c>
      <c r="I1777" s="143"/>
      <c r="J1777" s="142">
        <f>ROUND(I1777*H1777,2)</f>
        <v>0</v>
      </c>
      <c r="K1777" s="140" t="s">
        <v>1</v>
      </c>
      <c r="L1777" s="32"/>
      <c r="M1777" s="144" t="s">
        <v>1</v>
      </c>
      <c r="N1777" s="145" t="s">
        <v>42</v>
      </c>
      <c r="P1777" s="146">
        <f>O1777*H1777</f>
        <v>0</v>
      </c>
      <c r="Q1777" s="146">
        <v>0</v>
      </c>
      <c r="R1777" s="146">
        <f>Q1777*H1777</f>
        <v>0</v>
      </c>
      <c r="S1777" s="146">
        <v>0</v>
      </c>
      <c r="T1777" s="147">
        <f>S1777*H1777</f>
        <v>0</v>
      </c>
      <c r="AR1777" s="148" t="s">
        <v>369</v>
      </c>
      <c r="AT1777" s="148" t="s">
        <v>264</v>
      </c>
      <c r="AU1777" s="148" t="s">
        <v>87</v>
      </c>
      <c r="AY1777" s="17" t="s">
        <v>262</v>
      </c>
      <c r="BE1777" s="149">
        <f>IF(N1777="základní",J1777,0)</f>
        <v>0</v>
      </c>
      <c r="BF1777" s="149">
        <f>IF(N1777="snížená",J1777,0)</f>
        <v>0</v>
      </c>
      <c r="BG1777" s="149">
        <f>IF(N1777="zákl. přenesená",J1777,0)</f>
        <v>0</v>
      </c>
      <c r="BH1777" s="149">
        <f>IF(N1777="sníž. přenesená",J1777,0)</f>
        <v>0</v>
      </c>
      <c r="BI1777" s="149">
        <f>IF(N1777="nulová",J1777,0)</f>
        <v>0</v>
      </c>
      <c r="BJ1777" s="17" t="s">
        <v>85</v>
      </c>
      <c r="BK1777" s="149">
        <f>ROUND(I1777*H1777,2)</f>
        <v>0</v>
      </c>
      <c r="BL1777" s="17" t="s">
        <v>369</v>
      </c>
      <c r="BM1777" s="148" t="s">
        <v>2209</v>
      </c>
    </row>
    <row r="1778" spans="2:47" s="1" customFormat="1" ht="19.5">
      <c r="B1778" s="32"/>
      <c r="D1778" s="151" t="s">
        <v>708</v>
      </c>
      <c r="F1778" s="187" t="s">
        <v>2201</v>
      </c>
      <c r="I1778" s="188"/>
      <c r="L1778" s="32"/>
      <c r="M1778" s="189"/>
      <c r="T1778" s="56"/>
      <c r="AT1778" s="17" t="s">
        <v>708</v>
      </c>
      <c r="AU1778" s="17" t="s">
        <v>87</v>
      </c>
    </row>
    <row r="1779" spans="2:65" s="1" customFormat="1" ht="55.5" customHeight="1">
      <c r="B1779" s="32"/>
      <c r="C1779" s="138" t="s">
        <v>2210</v>
      </c>
      <c r="D1779" s="138" t="s">
        <v>264</v>
      </c>
      <c r="E1779" s="139" t="s">
        <v>2211</v>
      </c>
      <c r="F1779" s="140" t="s">
        <v>2212</v>
      </c>
      <c r="G1779" s="141" t="s">
        <v>706</v>
      </c>
      <c r="H1779" s="142">
        <v>1</v>
      </c>
      <c r="I1779" s="143"/>
      <c r="J1779" s="142">
        <f aca="true" t="shared" si="10" ref="J1779:J1784">ROUND(I1779*H1779,2)</f>
        <v>0</v>
      </c>
      <c r="K1779" s="140" t="s">
        <v>1</v>
      </c>
      <c r="L1779" s="32"/>
      <c r="M1779" s="144" t="s">
        <v>1</v>
      </c>
      <c r="N1779" s="145" t="s">
        <v>42</v>
      </c>
      <c r="P1779" s="146">
        <f aca="true" t="shared" si="11" ref="P1779:P1784">O1779*H1779</f>
        <v>0</v>
      </c>
      <c r="Q1779" s="146">
        <v>0</v>
      </c>
      <c r="R1779" s="146">
        <f aca="true" t="shared" si="12" ref="R1779:R1784">Q1779*H1779</f>
        <v>0</v>
      </c>
      <c r="S1779" s="146">
        <v>0</v>
      </c>
      <c r="T1779" s="147">
        <f aca="true" t="shared" si="13" ref="T1779:T1784">S1779*H1779</f>
        <v>0</v>
      </c>
      <c r="AR1779" s="148" t="s">
        <v>369</v>
      </c>
      <c r="AT1779" s="148" t="s">
        <v>264</v>
      </c>
      <c r="AU1779" s="148" t="s">
        <v>87</v>
      </c>
      <c r="AY1779" s="17" t="s">
        <v>262</v>
      </c>
      <c r="BE1779" s="149">
        <f aca="true" t="shared" si="14" ref="BE1779:BE1784">IF(N1779="základní",J1779,0)</f>
        <v>0</v>
      </c>
      <c r="BF1779" s="149">
        <f aca="true" t="shared" si="15" ref="BF1779:BF1784">IF(N1779="snížená",J1779,0)</f>
        <v>0</v>
      </c>
      <c r="BG1779" s="149">
        <f aca="true" t="shared" si="16" ref="BG1779:BG1784">IF(N1779="zákl. přenesená",J1779,0)</f>
        <v>0</v>
      </c>
      <c r="BH1779" s="149">
        <f aca="true" t="shared" si="17" ref="BH1779:BH1784">IF(N1779="sníž. přenesená",J1779,0)</f>
        <v>0</v>
      </c>
      <c r="BI1779" s="149">
        <f aca="true" t="shared" si="18" ref="BI1779:BI1784">IF(N1779="nulová",J1779,0)</f>
        <v>0</v>
      </c>
      <c r="BJ1779" s="17" t="s">
        <v>85</v>
      </c>
      <c r="BK1779" s="149">
        <f aca="true" t="shared" si="19" ref="BK1779:BK1784">ROUND(I1779*H1779,2)</f>
        <v>0</v>
      </c>
      <c r="BL1779" s="17" t="s">
        <v>369</v>
      </c>
      <c r="BM1779" s="148" t="s">
        <v>2213</v>
      </c>
    </row>
    <row r="1780" spans="2:65" s="1" customFormat="1" ht="55.5" customHeight="1">
      <c r="B1780" s="32"/>
      <c r="C1780" s="138" t="s">
        <v>2214</v>
      </c>
      <c r="D1780" s="138" t="s">
        <v>264</v>
      </c>
      <c r="E1780" s="139" t="s">
        <v>2215</v>
      </c>
      <c r="F1780" s="140" t="s">
        <v>2212</v>
      </c>
      <c r="G1780" s="141" t="s">
        <v>706</v>
      </c>
      <c r="H1780" s="142">
        <v>1</v>
      </c>
      <c r="I1780" s="143"/>
      <c r="J1780" s="142">
        <f t="shared" si="10"/>
        <v>0</v>
      </c>
      <c r="K1780" s="140" t="s">
        <v>1</v>
      </c>
      <c r="L1780" s="32"/>
      <c r="M1780" s="144" t="s">
        <v>1</v>
      </c>
      <c r="N1780" s="145" t="s">
        <v>42</v>
      </c>
      <c r="P1780" s="146">
        <f t="shared" si="11"/>
        <v>0</v>
      </c>
      <c r="Q1780" s="146">
        <v>0</v>
      </c>
      <c r="R1780" s="146">
        <f t="shared" si="12"/>
        <v>0</v>
      </c>
      <c r="S1780" s="146">
        <v>0</v>
      </c>
      <c r="T1780" s="147">
        <f t="shared" si="13"/>
        <v>0</v>
      </c>
      <c r="AR1780" s="148" t="s">
        <v>369</v>
      </c>
      <c r="AT1780" s="148" t="s">
        <v>264</v>
      </c>
      <c r="AU1780" s="148" t="s">
        <v>87</v>
      </c>
      <c r="AY1780" s="17" t="s">
        <v>262</v>
      </c>
      <c r="BE1780" s="149">
        <f t="shared" si="14"/>
        <v>0</v>
      </c>
      <c r="BF1780" s="149">
        <f t="shared" si="15"/>
        <v>0</v>
      </c>
      <c r="BG1780" s="149">
        <f t="shared" si="16"/>
        <v>0</v>
      </c>
      <c r="BH1780" s="149">
        <f t="shared" si="17"/>
        <v>0</v>
      </c>
      <c r="BI1780" s="149">
        <f t="shared" si="18"/>
        <v>0</v>
      </c>
      <c r="BJ1780" s="17" t="s">
        <v>85</v>
      </c>
      <c r="BK1780" s="149">
        <f t="shared" si="19"/>
        <v>0</v>
      </c>
      <c r="BL1780" s="17" t="s">
        <v>369</v>
      </c>
      <c r="BM1780" s="148" t="s">
        <v>2216</v>
      </c>
    </row>
    <row r="1781" spans="2:65" s="1" customFormat="1" ht="44.25" customHeight="1">
      <c r="B1781" s="32"/>
      <c r="C1781" s="138" t="s">
        <v>2217</v>
      </c>
      <c r="D1781" s="138" t="s">
        <v>264</v>
      </c>
      <c r="E1781" s="139" t="s">
        <v>2218</v>
      </c>
      <c r="F1781" s="140" t="s">
        <v>2219</v>
      </c>
      <c r="G1781" s="141" t="s">
        <v>706</v>
      </c>
      <c r="H1781" s="142">
        <v>1</v>
      </c>
      <c r="I1781" s="143"/>
      <c r="J1781" s="142">
        <f t="shared" si="10"/>
        <v>0</v>
      </c>
      <c r="K1781" s="140" t="s">
        <v>1</v>
      </c>
      <c r="L1781" s="32"/>
      <c r="M1781" s="144" t="s">
        <v>1</v>
      </c>
      <c r="N1781" s="145" t="s">
        <v>42</v>
      </c>
      <c r="P1781" s="146">
        <f t="shared" si="11"/>
        <v>0</v>
      </c>
      <c r="Q1781" s="146">
        <v>0</v>
      </c>
      <c r="R1781" s="146">
        <f t="shared" si="12"/>
        <v>0</v>
      </c>
      <c r="S1781" s="146">
        <v>0</v>
      </c>
      <c r="T1781" s="147">
        <f t="shared" si="13"/>
        <v>0</v>
      </c>
      <c r="AR1781" s="148" t="s">
        <v>369</v>
      </c>
      <c r="AT1781" s="148" t="s">
        <v>264</v>
      </c>
      <c r="AU1781" s="148" t="s">
        <v>87</v>
      </c>
      <c r="AY1781" s="17" t="s">
        <v>262</v>
      </c>
      <c r="BE1781" s="149">
        <f t="shared" si="14"/>
        <v>0</v>
      </c>
      <c r="BF1781" s="149">
        <f t="shared" si="15"/>
        <v>0</v>
      </c>
      <c r="BG1781" s="149">
        <f t="shared" si="16"/>
        <v>0</v>
      </c>
      <c r="BH1781" s="149">
        <f t="shared" si="17"/>
        <v>0</v>
      </c>
      <c r="BI1781" s="149">
        <f t="shared" si="18"/>
        <v>0</v>
      </c>
      <c r="BJ1781" s="17" t="s">
        <v>85</v>
      </c>
      <c r="BK1781" s="149">
        <f t="shared" si="19"/>
        <v>0</v>
      </c>
      <c r="BL1781" s="17" t="s">
        <v>369</v>
      </c>
      <c r="BM1781" s="148" t="s">
        <v>2220</v>
      </c>
    </row>
    <row r="1782" spans="2:65" s="1" customFormat="1" ht="44.25" customHeight="1">
      <c r="B1782" s="32"/>
      <c r="C1782" s="138" t="s">
        <v>2221</v>
      </c>
      <c r="D1782" s="138" t="s">
        <v>264</v>
      </c>
      <c r="E1782" s="139" t="s">
        <v>2222</v>
      </c>
      <c r="F1782" s="140" t="s">
        <v>2223</v>
      </c>
      <c r="G1782" s="141" t="s">
        <v>706</v>
      </c>
      <c r="H1782" s="142">
        <v>1</v>
      </c>
      <c r="I1782" s="143"/>
      <c r="J1782" s="142">
        <f t="shared" si="10"/>
        <v>0</v>
      </c>
      <c r="K1782" s="140" t="s">
        <v>1</v>
      </c>
      <c r="L1782" s="32"/>
      <c r="M1782" s="144" t="s">
        <v>1</v>
      </c>
      <c r="N1782" s="145" t="s">
        <v>42</v>
      </c>
      <c r="P1782" s="146">
        <f t="shared" si="11"/>
        <v>0</v>
      </c>
      <c r="Q1782" s="146">
        <v>0</v>
      </c>
      <c r="R1782" s="146">
        <f t="shared" si="12"/>
        <v>0</v>
      </c>
      <c r="S1782" s="146">
        <v>0</v>
      </c>
      <c r="T1782" s="147">
        <f t="shared" si="13"/>
        <v>0</v>
      </c>
      <c r="AR1782" s="148" t="s">
        <v>369</v>
      </c>
      <c r="AT1782" s="148" t="s">
        <v>264</v>
      </c>
      <c r="AU1782" s="148" t="s">
        <v>87</v>
      </c>
      <c r="AY1782" s="17" t="s">
        <v>262</v>
      </c>
      <c r="BE1782" s="149">
        <f t="shared" si="14"/>
        <v>0</v>
      </c>
      <c r="BF1782" s="149">
        <f t="shared" si="15"/>
        <v>0</v>
      </c>
      <c r="BG1782" s="149">
        <f t="shared" si="16"/>
        <v>0</v>
      </c>
      <c r="BH1782" s="149">
        <f t="shared" si="17"/>
        <v>0</v>
      </c>
      <c r="BI1782" s="149">
        <f t="shared" si="18"/>
        <v>0</v>
      </c>
      <c r="BJ1782" s="17" t="s">
        <v>85</v>
      </c>
      <c r="BK1782" s="149">
        <f t="shared" si="19"/>
        <v>0</v>
      </c>
      <c r="BL1782" s="17" t="s">
        <v>369</v>
      </c>
      <c r="BM1782" s="148" t="s">
        <v>2224</v>
      </c>
    </row>
    <row r="1783" spans="2:65" s="1" customFormat="1" ht="44.25" customHeight="1">
      <c r="B1783" s="32"/>
      <c r="C1783" s="138" t="s">
        <v>2225</v>
      </c>
      <c r="D1783" s="138" t="s">
        <v>264</v>
      </c>
      <c r="E1783" s="139" t="s">
        <v>2226</v>
      </c>
      <c r="F1783" s="140" t="s">
        <v>2223</v>
      </c>
      <c r="G1783" s="141" t="s">
        <v>706</v>
      </c>
      <c r="H1783" s="142">
        <v>1</v>
      </c>
      <c r="I1783" s="143"/>
      <c r="J1783" s="142">
        <f t="shared" si="10"/>
        <v>0</v>
      </c>
      <c r="K1783" s="140" t="s">
        <v>1</v>
      </c>
      <c r="L1783" s="32"/>
      <c r="M1783" s="144" t="s">
        <v>1</v>
      </c>
      <c r="N1783" s="145" t="s">
        <v>42</v>
      </c>
      <c r="P1783" s="146">
        <f t="shared" si="11"/>
        <v>0</v>
      </c>
      <c r="Q1783" s="146">
        <v>0</v>
      </c>
      <c r="R1783" s="146">
        <f t="shared" si="12"/>
        <v>0</v>
      </c>
      <c r="S1783" s="146">
        <v>0</v>
      </c>
      <c r="T1783" s="147">
        <f t="shared" si="13"/>
        <v>0</v>
      </c>
      <c r="AR1783" s="148" t="s">
        <v>369</v>
      </c>
      <c r="AT1783" s="148" t="s">
        <v>264</v>
      </c>
      <c r="AU1783" s="148" t="s">
        <v>87</v>
      </c>
      <c r="AY1783" s="17" t="s">
        <v>262</v>
      </c>
      <c r="BE1783" s="149">
        <f t="shared" si="14"/>
        <v>0</v>
      </c>
      <c r="BF1783" s="149">
        <f t="shared" si="15"/>
        <v>0</v>
      </c>
      <c r="BG1783" s="149">
        <f t="shared" si="16"/>
        <v>0</v>
      </c>
      <c r="BH1783" s="149">
        <f t="shared" si="17"/>
        <v>0</v>
      </c>
      <c r="BI1783" s="149">
        <f t="shared" si="18"/>
        <v>0</v>
      </c>
      <c r="BJ1783" s="17" t="s">
        <v>85</v>
      </c>
      <c r="BK1783" s="149">
        <f t="shared" si="19"/>
        <v>0</v>
      </c>
      <c r="BL1783" s="17" t="s">
        <v>369</v>
      </c>
      <c r="BM1783" s="148" t="s">
        <v>2227</v>
      </c>
    </row>
    <row r="1784" spans="2:65" s="1" customFormat="1" ht="66.75" customHeight="1">
      <c r="B1784" s="32"/>
      <c r="C1784" s="138" t="s">
        <v>2228</v>
      </c>
      <c r="D1784" s="138" t="s">
        <v>264</v>
      </c>
      <c r="E1784" s="139" t="s">
        <v>2229</v>
      </c>
      <c r="F1784" s="140" t="s">
        <v>2230</v>
      </c>
      <c r="G1784" s="141" t="s">
        <v>706</v>
      </c>
      <c r="H1784" s="142">
        <v>1</v>
      </c>
      <c r="I1784" s="143"/>
      <c r="J1784" s="142">
        <f t="shared" si="10"/>
        <v>0</v>
      </c>
      <c r="K1784" s="140" t="s">
        <v>1</v>
      </c>
      <c r="L1784" s="32"/>
      <c r="M1784" s="144" t="s">
        <v>1</v>
      </c>
      <c r="N1784" s="145" t="s">
        <v>42</v>
      </c>
      <c r="P1784" s="146">
        <f t="shared" si="11"/>
        <v>0</v>
      </c>
      <c r="Q1784" s="146">
        <v>0</v>
      </c>
      <c r="R1784" s="146">
        <f t="shared" si="12"/>
        <v>0</v>
      </c>
      <c r="S1784" s="146">
        <v>0</v>
      </c>
      <c r="T1784" s="147">
        <f t="shared" si="13"/>
        <v>0</v>
      </c>
      <c r="AR1784" s="148" t="s">
        <v>369</v>
      </c>
      <c r="AT1784" s="148" t="s">
        <v>264</v>
      </c>
      <c r="AU1784" s="148" t="s">
        <v>87</v>
      </c>
      <c r="AY1784" s="17" t="s">
        <v>262</v>
      </c>
      <c r="BE1784" s="149">
        <f t="shared" si="14"/>
        <v>0</v>
      </c>
      <c r="BF1784" s="149">
        <f t="shared" si="15"/>
        <v>0</v>
      </c>
      <c r="BG1784" s="149">
        <f t="shared" si="16"/>
        <v>0</v>
      </c>
      <c r="BH1784" s="149">
        <f t="shared" si="17"/>
        <v>0</v>
      </c>
      <c r="BI1784" s="149">
        <f t="shared" si="18"/>
        <v>0</v>
      </c>
      <c r="BJ1784" s="17" t="s">
        <v>85</v>
      </c>
      <c r="BK1784" s="149">
        <f t="shared" si="19"/>
        <v>0</v>
      </c>
      <c r="BL1784" s="17" t="s">
        <v>369</v>
      </c>
      <c r="BM1784" s="148" t="s">
        <v>2231</v>
      </c>
    </row>
    <row r="1785" spans="2:47" s="1" customFormat="1" ht="19.5">
      <c r="B1785" s="32"/>
      <c r="D1785" s="151" t="s">
        <v>708</v>
      </c>
      <c r="F1785" s="187" t="s">
        <v>2232</v>
      </c>
      <c r="I1785" s="188"/>
      <c r="L1785" s="32"/>
      <c r="M1785" s="189"/>
      <c r="T1785" s="56"/>
      <c r="AT1785" s="17" t="s">
        <v>708</v>
      </c>
      <c r="AU1785" s="17" t="s">
        <v>87</v>
      </c>
    </row>
    <row r="1786" spans="2:65" s="1" customFormat="1" ht="49.15" customHeight="1">
      <c r="B1786" s="32"/>
      <c r="C1786" s="138" t="s">
        <v>2233</v>
      </c>
      <c r="D1786" s="138" t="s">
        <v>264</v>
      </c>
      <c r="E1786" s="139" t="s">
        <v>2234</v>
      </c>
      <c r="F1786" s="140" t="s">
        <v>2235</v>
      </c>
      <c r="G1786" s="141" t="s">
        <v>706</v>
      </c>
      <c r="H1786" s="142">
        <v>1</v>
      </c>
      <c r="I1786" s="143"/>
      <c r="J1786" s="142">
        <f aca="true" t="shared" si="20" ref="J1786:J1791">ROUND(I1786*H1786,2)</f>
        <v>0</v>
      </c>
      <c r="K1786" s="140" t="s">
        <v>1</v>
      </c>
      <c r="L1786" s="32"/>
      <c r="M1786" s="144" t="s">
        <v>1</v>
      </c>
      <c r="N1786" s="145" t="s">
        <v>42</v>
      </c>
      <c r="P1786" s="146">
        <f aca="true" t="shared" si="21" ref="P1786:P1791">O1786*H1786</f>
        <v>0</v>
      </c>
      <c r="Q1786" s="146">
        <v>0</v>
      </c>
      <c r="R1786" s="146">
        <f aca="true" t="shared" si="22" ref="R1786:R1791">Q1786*H1786</f>
        <v>0</v>
      </c>
      <c r="S1786" s="146">
        <v>0</v>
      </c>
      <c r="T1786" s="147">
        <f aca="true" t="shared" si="23" ref="T1786:T1791">S1786*H1786</f>
        <v>0</v>
      </c>
      <c r="AR1786" s="148" t="s">
        <v>369</v>
      </c>
      <c r="AT1786" s="148" t="s">
        <v>264</v>
      </c>
      <c r="AU1786" s="148" t="s">
        <v>87</v>
      </c>
      <c r="AY1786" s="17" t="s">
        <v>262</v>
      </c>
      <c r="BE1786" s="149">
        <f aca="true" t="shared" si="24" ref="BE1786:BE1791">IF(N1786="základní",J1786,0)</f>
        <v>0</v>
      </c>
      <c r="BF1786" s="149">
        <f aca="true" t="shared" si="25" ref="BF1786:BF1791">IF(N1786="snížená",J1786,0)</f>
        <v>0</v>
      </c>
      <c r="BG1786" s="149">
        <f aca="true" t="shared" si="26" ref="BG1786:BG1791">IF(N1786="zákl. přenesená",J1786,0)</f>
        <v>0</v>
      </c>
      <c r="BH1786" s="149">
        <f aca="true" t="shared" si="27" ref="BH1786:BH1791">IF(N1786="sníž. přenesená",J1786,0)</f>
        <v>0</v>
      </c>
      <c r="BI1786" s="149">
        <f aca="true" t="shared" si="28" ref="BI1786:BI1791">IF(N1786="nulová",J1786,0)</f>
        <v>0</v>
      </c>
      <c r="BJ1786" s="17" t="s">
        <v>85</v>
      </c>
      <c r="BK1786" s="149">
        <f aca="true" t="shared" si="29" ref="BK1786:BK1791">ROUND(I1786*H1786,2)</f>
        <v>0</v>
      </c>
      <c r="BL1786" s="17" t="s">
        <v>369</v>
      </c>
      <c r="BM1786" s="148" t="s">
        <v>2236</v>
      </c>
    </row>
    <row r="1787" spans="2:65" s="1" customFormat="1" ht="49.15" customHeight="1">
      <c r="B1787" s="32"/>
      <c r="C1787" s="138" t="s">
        <v>2237</v>
      </c>
      <c r="D1787" s="138" t="s">
        <v>264</v>
      </c>
      <c r="E1787" s="139" t="s">
        <v>2238</v>
      </c>
      <c r="F1787" s="140" t="s">
        <v>2235</v>
      </c>
      <c r="G1787" s="141" t="s">
        <v>706</v>
      </c>
      <c r="H1787" s="142">
        <v>1</v>
      </c>
      <c r="I1787" s="143"/>
      <c r="J1787" s="142">
        <f t="shared" si="20"/>
        <v>0</v>
      </c>
      <c r="K1787" s="140" t="s">
        <v>1</v>
      </c>
      <c r="L1787" s="32"/>
      <c r="M1787" s="144" t="s">
        <v>1</v>
      </c>
      <c r="N1787" s="145" t="s">
        <v>42</v>
      </c>
      <c r="P1787" s="146">
        <f t="shared" si="21"/>
        <v>0</v>
      </c>
      <c r="Q1787" s="146">
        <v>0</v>
      </c>
      <c r="R1787" s="146">
        <f t="shared" si="22"/>
        <v>0</v>
      </c>
      <c r="S1787" s="146">
        <v>0</v>
      </c>
      <c r="T1787" s="147">
        <f t="shared" si="23"/>
        <v>0</v>
      </c>
      <c r="AR1787" s="148" t="s">
        <v>369</v>
      </c>
      <c r="AT1787" s="148" t="s">
        <v>264</v>
      </c>
      <c r="AU1787" s="148" t="s">
        <v>87</v>
      </c>
      <c r="AY1787" s="17" t="s">
        <v>262</v>
      </c>
      <c r="BE1787" s="149">
        <f t="shared" si="24"/>
        <v>0</v>
      </c>
      <c r="BF1787" s="149">
        <f t="shared" si="25"/>
        <v>0</v>
      </c>
      <c r="BG1787" s="149">
        <f t="shared" si="26"/>
        <v>0</v>
      </c>
      <c r="BH1787" s="149">
        <f t="shared" si="27"/>
        <v>0</v>
      </c>
      <c r="BI1787" s="149">
        <f t="shared" si="28"/>
        <v>0</v>
      </c>
      <c r="BJ1787" s="17" t="s">
        <v>85</v>
      </c>
      <c r="BK1787" s="149">
        <f t="shared" si="29"/>
        <v>0</v>
      </c>
      <c r="BL1787" s="17" t="s">
        <v>369</v>
      </c>
      <c r="BM1787" s="148" t="s">
        <v>2239</v>
      </c>
    </row>
    <row r="1788" spans="2:65" s="1" customFormat="1" ht="49.15" customHeight="1">
      <c r="B1788" s="32"/>
      <c r="C1788" s="138" t="s">
        <v>2240</v>
      </c>
      <c r="D1788" s="138" t="s">
        <v>264</v>
      </c>
      <c r="E1788" s="139" t="s">
        <v>2241</v>
      </c>
      <c r="F1788" s="140" t="s">
        <v>2242</v>
      </c>
      <c r="G1788" s="141" t="s">
        <v>706</v>
      </c>
      <c r="H1788" s="142">
        <v>1</v>
      </c>
      <c r="I1788" s="143"/>
      <c r="J1788" s="142">
        <f t="shared" si="20"/>
        <v>0</v>
      </c>
      <c r="K1788" s="140" t="s">
        <v>1</v>
      </c>
      <c r="L1788" s="32"/>
      <c r="M1788" s="144" t="s">
        <v>1</v>
      </c>
      <c r="N1788" s="145" t="s">
        <v>42</v>
      </c>
      <c r="P1788" s="146">
        <f t="shared" si="21"/>
        <v>0</v>
      </c>
      <c r="Q1788" s="146">
        <v>0</v>
      </c>
      <c r="R1788" s="146">
        <f t="shared" si="22"/>
        <v>0</v>
      </c>
      <c r="S1788" s="146">
        <v>0</v>
      </c>
      <c r="T1788" s="147">
        <f t="shared" si="23"/>
        <v>0</v>
      </c>
      <c r="AR1788" s="148" t="s">
        <v>369</v>
      </c>
      <c r="AT1788" s="148" t="s">
        <v>264</v>
      </c>
      <c r="AU1788" s="148" t="s">
        <v>87</v>
      </c>
      <c r="AY1788" s="17" t="s">
        <v>262</v>
      </c>
      <c r="BE1788" s="149">
        <f t="shared" si="24"/>
        <v>0</v>
      </c>
      <c r="BF1788" s="149">
        <f t="shared" si="25"/>
        <v>0</v>
      </c>
      <c r="BG1788" s="149">
        <f t="shared" si="26"/>
        <v>0</v>
      </c>
      <c r="BH1788" s="149">
        <f t="shared" si="27"/>
        <v>0</v>
      </c>
      <c r="BI1788" s="149">
        <f t="shared" si="28"/>
        <v>0</v>
      </c>
      <c r="BJ1788" s="17" t="s">
        <v>85</v>
      </c>
      <c r="BK1788" s="149">
        <f t="shared" si="29"/>
        <v>0</v>
      </c>
      <c r="BL1788" s="17" t="s">
        <v>369</v>
      </c>
      <c r="BM1788" s="148" t="s">
        <v>2243</v>
      </c>
    </row>
    <row r="1789" spans="2:65" s="1" customFormat="1" ht="49.15" customHeight="1">
      <c r="B1789" s="32"/>
      <c r="C1789" s="138" t="s">
        <v>2244</v>
      </c>
      <c r="D1789" s="138" t="s">
        <v>264</v>
      </c>
      <c r="E1789" s="139" t="s">
        <v>2245</v>
      </c>
      <c r="F1789" s="140" t="s">
        <v>2242</v>
      </c>
      <c r="G1789" s="141" t="s">
        <v>706</v>
      </c>
      <c r="H1789" s="142">
        <v>1</v>
      </c>
      <c r="I1789" s="143"/>
      <c r="J1789" s="142">
        <f t="shared" si="20"/>
        <v>0</v>
      </c>
      <c r="K1789" s="140" t="s">
        <v>1</v>
      </c>
      <c r="L1789" s="32"/>
      <c r="M1789" s="144" t="s">
        <v>1</v>
      </c>
      <c r="N1789" s="145" t="s">
        <v>42</v>
      </c>
      <c r="P1789" s="146">
        <f t="shared" si="21"/>
        <v>0</v>
      </c>
      <c r="Q1789" s="146">
        <v>0</v>
      </c>
      <c r="R1789" s="146">
        <f t="shared" si="22"/>
        <v>0</v>
      </c>
      <c r="S1789" s="146">
        <v>0</v>
      </c>
      <c r="T1789" s="147">
        <f t="shared" si="23"/>
        <v>0</v>
      </c>
      <c r="AR1789" s="148" t="s">
        <v>369</v>
      </c>
      <c r="AT1789" s="148" t="s">
        <v>264</v>
      </c>
      <c r="AU1789" s="148" t="s">
        <v>87</v>
      </c>
      <c r="AY1789" s="17" t="s">
        <v>262</v>
      </c>
      <c r="BE1789" s="149">
        <f t="shared" si="24"/>
        <v>0</v>
      </c>
      <c r="BF1789" s="149">
        <f t="shared" si="25"/>
        <v>0</v>
      </c>
      <c r="BG1789" s="149">
        <f t="shared" si="26"/>
        <v>0</v>
      </c>
      <c r="BH1789" s="149">
        <f t="shared" si="27"/>
        <v>0</v>
      </c>
      <c r="BI1789" s="149">
        <f t="shared" si="28"/>
        <v>0</v>
      </c>
      <c r="BJ1789" s="17" t="s">
        <v>85</v>
      </c>
      <c r="BK1789" s="149">
        <f t="shared" si="29"/>
        <v>0</v>
      </c>
      <c r="BL1789" s="17" t="s">
        <v>369</v>
      </c>
      <c r="BM1789" s="148" t="s">
        <v>2246</v>
      </c>
    </row>
    <row r="1790" spans="2:65" s="1" customFormat="1" ht="49.15" customHeight="1">
      <c r="B1790" s="32"/>
      <c r="C1790" s="138" t="s">
        <v>2247</v>
      </c>
      <c r="D1790" s="138" t="s">
        <v>264</v>
      </c>
      <c r="E1790" s="139" t="s">
        <v>2248</v>
      </c>
      <c r="F1790" s="140" t="s">
        <v>2242</v>
      </c>
      <c r="G1790" s="141" t="s">
        <v>706</v>
      </c>
      <c r="H1790" s="142">
        <v>1</v>
      </c>
      <c r="I1790" s="143"/>
      <c r="J1790" s="142">
        <f t="shared" si="20"/>
        <v>0</v>
      </c>
      <c r="K1790" s="140" t="s">
        <v>1</v>
      </c>
      <c r="L1790" s="32"/>
      <c r="M1790" s="144" t="s">
        <v>1</v>
      </c>
      <c r="N1790" s="145" t="s">
        <v>42</v>
      </c>
      <c r="P1790" s="146">
        <f t="shared" si="21"/>
        <v>0</v>
      </c>
      <c r="Q1790" s="146">
        <v>0</v>
      </c>
      <c r="R1790" s="146">
        <f t="shared" si="22"/>
        <v>0</v>
      </c>
      <c r="S1790" s="146">
        <v>0</v>
      </c>
      <c r="T1790" s="147">
        <f t="shared" si="23"/>
        <v>0</v>
      </c>
      <c r="AR1790" s="148" t="s">
        <v>369</v>
      </c>
      <c r="AT1790" s="148" t="s">
        <v>264</v>
      </c>
      <c r="AU1790" s="148" t="s">
        <v>87</v>
      </c>
      <c r="AY1790" s="17" t="s">
        <v>262</v>
      </c>
      <c r="BE1790" s="149">
        <f t="shared" si="24"/>
        <v>0</v>
      </c>
      <c r="BF1790" s="149">
        <f t="shared" si="25"/>
        <v>0</v>
      </c>
      <c r="BG1790" s="149">
        <f t="shared" si="26"/>
        <v>0</v>
      </c>
      <c r="BH1790" s="149">
        <f t="shared" si="27"/>
        <v>0</v>
      </c>
      <c r="BI1790" s="149">
        <f t="shared" si="28"/>
        <v>0</v>
      </c>
      <c r="BJ1790" s="17" t="s">
        <v>85</v>
      </c>
      <c r="BK1790" s="149">
        <f t="shared" si="29"/>
        <v>0</v>
      </c>
      <c r="BL1790" s="17" t="s">
        <v>369</v>
      </c>
      <c r="BM1790" s="148" t="s">
        <v>2249</v>
      </c>
    </row>
    <row r="1791" spans="2:65" s="1" customFormat="1" ht="55.5" customHeight="1">
      <c r="B1791" s="32"/>
      <c r="C1791" s="138" t="s">
        <v>2250</v>
      </c>
      <c r="D1791" s="138" t="s">
        <v>264</v>
      </c>
      <c r="E1791" s="139" t="s">
        <v>2251</v>
      </c>
      <c r="F1791" s="140" t="s">
        <v>2252</v>
      </c>
      <c r="G1791" s="141" t="s">
        <v>706</v>
      </c>
      <c r="H1791" s="142">
        <v>1</v>
      </c>
      <c r="I1791" s="143"/>
      <c r="J1791" s="142">
        <f t="shared" si="20"/>
        <v>0</v>
      </c>
      <c r="K1791" s="140" t="s">
        <v>1</v>
      </c>
      <c r="L1791" s="32"/>
      <c r="M1791" s="144" t="s">
        <v>1</v>
      </c>
      <c r="N1791" s="145" t="s">
        <v>42</v>
      </c>
      <c r="P1791" s="146">
        <f t="shared" si="21"/>
        <v>0</v>
      </c>
      <c r="Q1791" s="146">
        <v>0</v>
      </c>
      <c r="R1791" s="146">
        <f t="shared" si="22"/>
        <v>0</v>
      </c>
      <c r="S1791" s="146">
        <v>0</v>
      </c>
      <c r="T1791" s="147">
        <f t="shared" si="23"/>
        <v>0</v>
      </c>
      <c r="AR1791" s="148" t="s">
        <v>369</v>
      </c>
      <c r="AT1791" s="148" t="s">
        <v>264</v>
      </c>
      <c r="AU1791" s="148" t="s">
        <v>87</v>
      </c>
      <c r="AY1791" s="17" t="s">
        <v>262</v>
      </c>
      <c r="BE1791" s="149">
        <f t="shared" si="24"/>
        <v>0</v>
      </c>
      <c r="BF1791" s="149">
        <f t="shared" si="25"/>
        <v>0</v>
      </c>
      <c r="BG1791" s="149">
        <f t="shared" si="26"/>
        <v>0</v>
      </c>
      <c r="BH1791" s="149">
        <f t="shared" si="27"/>
        <v>0</v>
      </c>
      <c r="BI1791" s="149">
        <f t="shared" si="28"/>
        <v>0</v>
      </c>
      <c r="BJ1791" s="17" t="s">
        <v>85</v>
      </c>
      <c r="BK1791" s="149">
        <f t="shared" si="29"/>
        <v>0</v>
      </c>
      <c r="BL1791" s="17" t="s">
        <v>369</v>
      </c>
      <c r="BM1791" s="148" t="s">
        <v>2253</v>
      </c>
    </row>
    <row r="1792" spans="2:47" s="1" customFormat="1" ht="19.5">
      <c r="B1792" s="32"/>
      <c r="D1792" s="151" t="s">
        <v>708</v>
      </c>
      <c r="F1792" s="187" t="s">
        <v>2254</v>
      </c>
      <c r="I1792" s="188"/>
      <c r="L1792" s="32"/>
      <c r="M1792" s="189"/>
      <c r="T1792" s="56"/>
      <c r="AT1792" s="17" t="s">
        <v>708</v>
      </c>
      <c r="AU1792" s="17" t="s">
        <v>87</v>
      </c>
    </row>
    <row r="1793" spans="2:65" s="1" customFormat="1" ht="44.25" customHeight="1">
      <c r="B1793" s="32"/>
      <c r="C1793" s="138" t="s">
        <v>2255</v>
      </c>
      <c r="D1793" s="138" t="s">
        <v>264</v>
      </c>
      <c r="E1793" s="139" t="s">
        <v>2256</v>
      </c>
      <c r="F1793" s="140" t="s">
        <v>2257</v>
      </c>
      <c r="G1793" s="141" t="s">
        <v>706</v>
      </c>
      <c r="H1793" s="142">
        <v>1</v>
      </c>
      <c r="I1793" s="143"/>
      <c r="J1793" s="142">
        <f>ROUND(I1793*H1793,2)</f>
        <v>0</v>
      </c>
      <c r="K1793" s="140" t="s">
        <v>1</v>
      </c>
      <c r="L1793" s="32"/>
      <c r="M1793" s="144" t="s">
        <v>1</v>
      </c>
      <c r="N1793" s="145" t="s">
        <v>42</v>
      </c>
      <c r="P1793" s="146">
        <f>O1793*H1793</f>
        <v>0</v>
      </c>
      <c r="Q1793" s="146">
        <v>0</v>
      </c>
      <c r="R1793" s="146">
        <f>Q1793*H1793</f>
        <v>0</v>
      </c>
      <c r="S1793" s="146">
        <v>0</v>
      </c>
      <c r="T1793" s="147">
        <f>S1793*H1793</f>
        <v>0</v>
      </c>
      <c r="AR1793" s="148" t="s">
        <v>369</v>
      </c>
      <c r="AT1793" s="148" t="s">
        <v>264</v>
      </c>
      <c r="AU1793" s="148" t="s">
        <v>87</v>
      </c>
      <c r="AY1793" s="17" t="s">
        <v>262</v>
      </c>
      <c r="BE1793" s="149">
        <f>IF(N1793="základní",J1793,0)</f>
        <v>0</v>
      </c>
      <c r="BF1793" s="149">
        <f>IF(N1793="snížená",J1793,0)</f>
        <v>0</v>
      </c>
      <c r="BG1793" s="149">
        <f>IF(N1793="zákl. přenesená",J1793,0)</f>
        <v>0</v>
      </c>
      <c r="BH1793" s="149">
        <f>IF(N1793="sníž. přenesená",J1793,0)</f>
        <v>0</v>
      </c>
      <c r="BI1793" s="149">
        <f>IF(N1793="nulová",J1793,0)</f>
        <v>0</v>
      </c>
      <c r="BJ1793" s="17" t="s">
        <v>85</v>
      </c>
      <c r="BK1793" s="149">
        <f>ROUND(I1793*H1793,2)</f>
        <v>0</v>
      </c>
      <c r="BL1793" s="17" t="s">
        <v>369</v>
      </c>
      <c r="BM1793" s="148" t="s">
        <v>2258</v>
      </c>
    </row>
    <row r="1794" spans="2:47" s="1" customFormat="1" ht="19.5">
      <c r="B1794" s="32"/>
      <c r="D1794" s="151" t="s">
        <v>708</v>
      </c>
      <c r="F1794" s="187" t="s">
        <v>2259</v>
      </c>
      <c r="I1794" s="188"/>
      <c r="L1794" s="32"/>
      <c r="M1794" s="189"/>
      <c r="T1794" s="56"/>
      <c r="AT1794" s="17" t="s">
        <v>708</v>
      </c>
      <c r="AU1794" s="17" t="s">
        <v>87</v>
      </c>
    </row>
    <row r="1795" spans="2:65" s="1" customFormat="1" ht="66.75" customHeight="1">
      <c r="B1795" s="32"/>
      <c r="C1795" s="138" t="s">
        <v>2260</v>
      </c>
      <c r="D1795" s="138" t="s">
        <v>264</v>
      </c>
      <c r="E1795" s="139" t="s">
        <v>2261</v>
      </c>
      <c r="F1795" s="140" t="s">
        <v>2262</v>
      </c>
      <c r="G1795" s="141" t="s">
        <v>706</v>
      </c>
      <c r="H1795" s="142">
        <v>1</v>
      </c>
      <c r="I1795" s="143"/>
      <c r="J1795" s="142">
        <f>ROUND(I1795*H1795,2)</f>
        <v>0</v>
      </c>
      <c r="K1795" s="140" t="s">
        <v>1</v>
      </c>
      <c r="L1795" s="32"/>
      <c r="M1795" s="144" t="s">
        <v>1</v>
      </c>
      <c r="N1795" s="145" t="s">
        <v>42</v>
      </c>
      <c r="P1795" s="146">
        <f>O1795*H1795</f>
        <v>0</v>
      </c>
      <c r="Q1795" s="146">
        <v>0</v>
      </c>
      <c r="R1795" s="146">
        <f>Q1795*H1795</f>
        <v>0</v>
      </c>
      <c r="S1795" s="146">
        <v>0</v>
      </c>
      <c r="T1795" s="147">
        <f>S1795*H1795</f>
        <v>0</v>
      </c>
      <c r="AR1795" s="148" t="s">
        <v>369</v>
      </c>
      <c r="AT1795" s="148" t="s">
        <v>264</v>
      </c>
      <c r="AU1795" s="148" t="s">
        <v>87</v>
      </c>
      <c r="AY1795" s="17" t="s">
        <v>262</v>
      </c>
      <c r="BE1795" s="149">
        <f>IF(N1795="základní",J1795,0)</f>
        <v>0</v>
      </c>
      <c r="BF1795" s="149">
        <f>IF(N1795="snížená",J1795,0)</f>
        <v>0</v>
      </c>
      <c r="BG1795" s="149">
        <f>IF(N1795="zákl. přenesená",J1795,0)</f>
        <v>0</v>
      </c>
      <c r="BH1795" s="149">
        <f>IF(N1795="sníž. přenesená",J1795,0)</f>
        <v>0</v>
      </c>
      <c r="BI1795" s="149">
        <f>IF(N1795="nulová",J1795,0)</f>
        <v>0</v>
      </c>
      <c r="BJ1795" s="17" t="s">
        <v>85</v>
      </c>
      <c r="BK1795" s="149">
        <f>ROUND(I1795*H1795,2)</f>
        <v>0</v>
      </c>
      <c r="BL1795" s="17" t="s">
        <v>369</v>
      </c>
      <c r="BM1795" s="148" t="s">
        <v>2263</v>
      </c>
    </row>
    <row r="1796" spans="2:65" s="1" customFormat="1" ht="66.75" customHeight="1">
      <c r="B1796" s="32"/>
      <c r="C1796" s="138" t="s">
        <v>2264</v>
      </c>
      <c r="D1796" s="138" t="s">
        <v>264</v>
      </c>
      <c r="E1796" s="139" t="s">
        <v>2265</v>
      </c>
      <c r="F1796" s="140" t="s">
        <v>2266</v>
      </c>
      <c r="G1796" s="141" t="s">
        <v>706</v>
      </c>
      <c r="H1796" s="142">
        <v>1</v>
      </c>
      <c r="I1796" s="143"/>
      <c r="J1796" s="142">
        <f>ROUND(I1796*H1796,2)</f>
        <v>0</v>
      </c>
      <c r="K1796" s="140" t="s">
        <v>1</v>
      </c>
      <c r="L1796" s="32"/>
      <c r="M1796" s="144" t="s">
        <v>1</v>
      </c>
      <c r="N1796" s="145" t="s">
        <v>42</v>
      </c>
      <c r="P1796" s="146">
        <f>O1796*H1796</f>
        <v>0</v>
      </c>
      <c r="Q1796" s="146">
        <v>0</v>
      </c>
      <c r="R1796" s="146">
        <f>Q1796*H1796</f>
        <v>0</v>
      </c>
      <c r="S1796" s="146">
        <v>0</v>
      </c>
      <c r="T1796" s="147">
        <f>S1796*H1796</f>
        <v>0</v>
      </c>
      <c r="AR1796" s="148" t="s">
        <v>369</v>
      </c>
      <c r="AT1796" s="148" t="s">
        <v>264</v>
      </c>
      <c r="AU1796" s="148" t="s">
        <v>87</v>
      </c>
      <c r="AY1796" s="17" t="s">
        <v>262</v>
      </c>
      <c r="BE1796" s="149">
        <f>IF(N1796="základní",J1796,0)</f>
        <v>0</v>
      </c>
      <c r="BF1796" s="149">
        <f>IF(N1796="snížená",J1796,0)</f>
        <v>0</v>
      </c>
      <c r="BG1796" s="149">
        <f>IF(N1796="zákl. přenesená",J1796,0)</f>
        <v>0</v>
      </c>
      <c r="BH1796" s="149">
        <f>IF(N1796="sníž. přenesená",J1796,0)</f>
        <v>0</v>
      </c>
      <c r="BI1796" s="149">
        <f>IF(N1796="nulová",J1796,0)</f>
        <v>0</v>
      </c>
      <c r="BJ1796" s="17" t="s">
        <v>85</v>
      </c>
      <c r="BK1796" s="149">
        <f>ROUND(I1796*H1796,2)</f>
        <v>0</v>
      </c>
      <c r="BL1796" s="17" t="s">
        <v>369</v>
      </c>
      <c r="BM1796" s="148" t="s">
        <v>2267</v>
      </c>
    </row>
    <row r="1797" spans="2:65" s="1" customFormat="1" ht="66.75" customHeight="1">
      <c r="B1797" s="32"/>
      <c r="C1797" s="138" t="s">
        <v>2268</v>
      </c>
      <c r="D1797" s="138" t="s">
        <v>264</v>
      </c>
      <c r="E1797" s="139" t="s">
        <v>2269</v>
      </c>
      <c r="F1797" s="140" t="s">
        <v>2230</v>
      </c>
      <c r="G1797" s="141" t="s">
        <v>706</v>
      </c>
      <c r="H1797" s="142">
        <v>1</v>
      </c>
      <c r="I1797" s="143"/>
      <c r="J1797" s="142">
        <f>ROUND(I1797*H1797,2)</f>
        <v>0</v>
      </c>
      <c r="K1797" s="140" t="s">
        <v>1</v>
      </c>
      <c r="L1797" s="32"/>
      <c r="M1797" s="144" t="s">
        <v>1</v>
      </c>
      <c r="N1797" s="145" t="s">
        <v>42</v>
      </c>
      <c r="P1797" s="146">
        <f>O1797*H1797</f>
        <v>0</v>
      </c>
      <c r="Q1797" s="146">
        <v>0</v>
      </c>
      <c r="R1797" s="146">
        <f>Q1797*H1797</f>
        <v>0</v>
      </c>
      <c r="S1797" s="146">
        <v>0</v>
      </c>
      <c r="T1797" s="147">
        <f>S1797*H1797</f>
        <v>0</v>
      </c>
      <c r="AR1797" s="148" t="s">
        <v>369</v>
      </c>
      <c r="AT1797" s="148" t="s">
        <v>264</v>
      </c>
      <c r="AU1797" s="148" t="s">
        <v>87</v>
      </c>
      <c r="AY1797" s="17" t="s">
        <v>262</v>
      </c>
      <c r="BE1797" s="149">
        <f>IF(N1797="základní",J1797,0)</f>
        <v>0</v>
      </c>
      <c r="BF1797" s="149">
        <f>IF(N1797="snížená",J1797,0)</f>
        <v>0</v>
      </c>
      <c r="BG1797" s="149">
        <f>IF(N1797="zákl. přenesená",J1797,0)</f>
        <v>0</v>
      </c>
      <c r="BH1797" s="149">
        <f>IF(N1797="sníž. přenesená",J1797,0)</f>
        <v>0</v>
      </c>
      <c r="BI1797" s="149">
        <f>IF(N1797="nulová",J1797,0)</f>
        <v>0</v>
      </c>
      <c r="BJ1797" s="17" t="s">
        <v>85</v>
      </c>
      <c r="BK1797" s="149">
        <f>ROUND(I1797*H1797,2)</f>
        <v>0</v>
      </c>
      <c r="BL1797" s="17" t="s">
        <v>369</v>
      </c>
      <c r="BM1797" s="148" t="s">
        <v>2270</v>
      </c>
    </row>
    <row r="1798" spans="2:47" s="1" customFormat="1" ht="19.5">
      <c r="B1798" s="32"/>
      <c r="D1798" s="151" t="s">
        <v>708</v>
      </c>
      <c r="F1798" s="187" t="s">
        <v>2271</v>
      </c>
      <c r="I1798" s="188"/>
      <c r="L1798" s="32"/>
      <c r="M1798" s="189"/>
      <c r="T1798" s="56"/>
      <c r="AT1798" s="17" t="s">
        <v>708</v>
      </c>
      <c r="AU1798" s="17" t="s">
        <v>87</v>
      </c>
    </row>
    <row r="1799" spans="2:65" s="1" customFormat="1" ht="44.25" customHeight="1">
      <c r="B1799" s="32"/>
      <c r="C1799" s="138" t="s">
        <v>2272</v>
      </c>
      <c r="D1799" s="138" t="s">
        <v>264</v>
      </c>
      <c r="E1799" s="139" t="s">
        <v>2273</v>
      </c>
      <c r="F1799" s="140" t="s">
        <v>2274</v>
      </c>
      <c r="G1799" s="141" t="s">
        <v>706</v>
      </c>
      <c r="H1799" s="142">
        <v>1</v>
      </c>
      <c r="I1799" s="143"/>
      <c r="J1799" s="142">
        <f>ROUND(I1799*H1799,2)</f>
        <v>0</v>
      </c>
      <c r="K1799" s="140" t="s">
        <v>1</v>
      </c>
      <c r="L1799" s="32"/>
      <c r="M1799" s="144" t="s">
        <v>1</v>
      </c>
      <c r="N1799" s="145" t="s">
        <v>42</v>
      </c>
      <c r="P1799" s="146">
        <f>O1799*H1799</f>
        <v>0</v>
      </c>
      <c r="Q1799" s="146">
        <v>0</v>
      </c>
      <c r="R1799" s="146">
        <f>Q1799*H1799</f>
        <v>0</v>
      </c>
      <c r="S1799" s="146">
        <v>0</v>
      </c>
      <c r="T1799" s="147">
        <f>S1799*H1799</f>
        <v>0</v>
      </c>
      <c r="AR1799" s="148" t="s">
        <v>369</v>
      </c>
      <c r="AT1799" s="148" t="s">
        <v>264</v>
      </c>
      <c r="AU1799" s="148" t="s">
        <v>87</v>
      </c>
      <c r="AY1799" s="17" t="s">
        <v>262</v>
      </c>
      <c r="BE1799" s="149">
        <f>IF(N1799="základní",J1799,0)</f>
        <v>0</v>
      </c>
      <c r="BF1799" s="149">
        <f>IF(N1799="snížená",J1799,0)</f>
        <v>0</v>
      </c>
      <c r="BG1799" s="149">
        <f>IF(N1799="zákl. přenesená",J1799,0)</f>
        <v>0</v>
      </c>
      <c r="BH1799" s="149">
        <f>IF(N1799="sníž. přenesená",J1799,0)</f>
        <v>0</v>
      </c>
      <c r="BI1799" s="149">
        <f>IF(N1799="nulová",J1799,0)</f>
        <v>0</v>
      </c>
      <c r="BJ1799" s="17" t="s">
        <v>85</v>
      </c>
      <c r="BK1799" s="149">
        <f>ROUND(I1799*H1799,2)</f>
        <v>0</v>
      </c>
      <c r="BL1799" s="17" t="s">
        <v>369</v>
      </c>
      <c r="BM1799" s="148" t="s">
        <v>2275</v>
      </c>
    </row>
    <row r="1800" spans="2:65" s="1" customFormat="1" ht="44.25" customHeight="1">
      <c r="B1800" s="32"/>
      <c r="C1800" s="138" t="s">
        <v>2276</v>
      </c>
      <c r="D1800" s="138" t="s">
        <v>264</v>
      </c>
      <c r="E1800" s="139" t="s">
        <v>2277</v>
      </c>
      <c r="F1800" s="140" t="s">
        <v>2274</v>
      </c>
      <c r="G1800" s="141" t="s">
        <v>706</v>
      </c>
      <c r="H1800" s="142">
        <v>1</v>
      </c>
      <c r="I1800" s="143"/>
      <c r="J1800" s="142">
        <f>ROUND(I1800*H1800,2)</f>
        <v>0</v>
      </c>
      <c r="K1800" s="140" t="s">
        <v>1</v>
      </c>
      <c r="L1800" s="32"/>
      <c r="M1800" s="144" t="s">
        <v>1</v>
      </c>
      <c r="N1800" s="145" t="s">
        <v>42</v>
      </c>
      <c r="P1800" s="146">
        <f>O1800*H1800</f>
        <v>0</v>
      </c>
      <c r="Q1800" s="146">
        <v>0</v>
      </c>
      <c r="R1800" s="146">
        <f>Q1800*H1800</f>
        <v>0</v>
      </c>
      <c r="S1800" s="146">
        <v>0</v>
      </c>
      <c r="T1800" s="147">
        <f>S1800*H1800</f>
        <v>0</v>
      </c>
      <c r="AR1800" s="148" t="s">
        <v>369</v>
      </c>
      <c r="AT1800" s="148" t="s">
        <v>264</v>
      </c>
      <c r="AU1800" s="148" t="s">
        <v>87</v>
      </c>
      <c r="AY1800" s="17" t="s">
        <v>262</v>
      </c>
      <c r="BE1800" s="149">
        <f>IF(N1800="základní",J1800,0)</f>
        <v>0</v>
      </c>
      <c r="BF1800" s="149">
        <f>IF(N1800="snížená",J1800,0)</f>
        <v>0</v>
      </c>
      <c r="BG1800" s="149">
        <f>IF(N1800="zákl. přenesená",J1800,0)</f>
        <v>0</v>
      </c>
      <c r="BH1800" s="149">
        <f>IF(N1800="sníž. přenesená",J1800,0)</f>
        <v>0</v>
      </c>
      <c r="BI1800" s="149">
        <f>IF(N1800="nulová",J1800,0)</f>
        <v>0</v>
      </c>
      <c r="BJ1800" s="17" t="s">
        <v>85</v>
      </c>
      <c r="BK1800" s="149">
        <f>ROUND(I1800*H1800,2)</f>
        <v>0</v>
      </c>
      <c r="BL1800" s="17" t="s">
        <v>369</v>
      </c>
      <c r="BM1800" s="148" t="s">
        <v>2278</v>
      </c>
    </row>
    <row r="1801" spans="2:65" s="1" customFormat="1" ht="44.25" customHeight="1">
      <c r="B1801" s="32"/>
      <c r="C1801" s="138" t="s">
        <v>2279</v>
      </c>
      <c r="D1801" s="138" t="s">
        <v>264</v>
      </c>
      <c r="E1801" s="139" t="s">
        <v>2280</v>
      </c>
      <c r="F1801" s="140" t="s">
        <v>2274</v>
      </c>
      <c r="G1801" s="141" t="s">
        <v>706</v>
      </c>
      <c r="H1801" s="142">
        <v>1</v>
      </c>
      <c r="I1801" s="143"/>
      <c r="J1801" s="142">
        <f>ROUND(I1801*H1801,2)</f>
        <v>0</v>
      </c>
      <c r="K1801" s="140" t="s">
        <v>1</v>
      </c>
      <c r="L1801" s="32"/>
      <c r="M1801" s="144" t="s">
        <v>1</v>
      </c>
      <c r="N1801" s="145" t="s">
        <v>42</v>
      </c>
      <c r="P1801" s="146">
        <f>O1801*H1801</f>
        <v>0</v>
      </c>
      <c r="Q1801" s="146">
        <v>0</v>
      </c>
      <c r="R1801" s="146">
        <f>Q1801*H1801</f>
        <v>0</v>
      </c>
      <c r="S1801" s="146">
        <v>0</v>
      </c>
      <c r="T1801" s="147">
        <f>S1801*H1801</f>
        <v>0</v>
      </c>
      <c r="AR1801" s="148" t="s">
        <v>369</v>
      </c>
      <c r="AT1801" s="148" t="s">
        <v>264</v>
      </c>
      <c r="AU1801" s="148" t="s">
        <v>87</v>
      </c>
      <c r="AY1801" s="17" t="s">
        <v>262</v>
      </c>
      <c r="BE1801" s="149">
        <f>IF(N1801="základní",J1801,0)</f>
        <v>0</v>
      </c>
      <c r="BF1801" s="149">
        <f>IF(N1801="snížená",J1801,0)</f>
        <v>0</v>
      </c>
      <c r="BG1801" s="149">
        <f>IF(N1801="zákl. přenesená",J1801,0)</f>
        <v>0</v>
      </c>
      <c r="BH1801" s="149">
        <f>IF(N1801="sníž. přenesená",J1801,0)</f>
        <v>0</v>
      </c>
      <c r="BI1801" s="149">
        <f>IF(N1801="nulová",J1801,0)</f>
        <v>0</v>
      </c>
      <c r="BJ1801" s="17" t="s">
        <v>85</v>
      </c>
      <c r="BK1801" s="149">
        <f>ROUND(I1801*H1801,2)</f>
        <v>0</v>
      </c>
      <c r="BL1801" s="17" t="s">
        <v>369</v>
      </c>
      <c r="BM1801" s="148" t="s">
        <v>2281</v>
      </c>
    </row>
    <row r="1802" spans="2:65" s="1" customFormat="1" ht="66.75" customHeight="1">
      <c r="B1802" s="32"/>
      <c r="C1802" s="138" t="s">
        <v>2282</v>
      </c>
      <c r="D1802" s="138" t="s">
        <v>264</v>
      </c>
      <c r="E1802" s="139" t="s">
        <v>2283</v>
      </c>
      <c r="F1802" s="140" t="s">
        <v>2230</v>
      </c>
      <c r="G1802" s="141" t="s">
        <v>706</v>
      </c>
      <c r="H1802" s="142">
        <v>1</v>
      </c>
      <c r="I1802" s="143"/>
      <c r="J1802" s="142">
        <f>ROUND(I1802*H1802,2)</f>
        <v>0</v>
      </c>
      <c r="K1802" s="140" t="s">
        <v>1</v>
      </c>
      <c r="L1802" s="32"/>
      <c r="M1802" s="144" t="s">
        <v>1</v>
      </c>
      <c r="N1802" s="145" t="s">
        <v>42</v>
      </c>
      <c r="P1802" s="146">
        <f>O1802*H1802</f>
        <v>0</v>
      </c>
      <c r="Q1802" s="146">
        <v>0</v>
      </c>
      <c r="R1802" s="146">
        <f>Q1802*H1802</f>
        <v>0</v>
      </c>
      <c r="S1802" s="146">
        <v>0</v>
      </c>
      <c r="T1802" s="147">
        <f>S1802*H1802</f>
        <v>0</v>
      </c>
      <c r="AR1802" s="148" t="s">
        <v>369</v>
      </c>
      <c r="AT1802" s="148" t="s">
        <v>264</v>
      </c>
      <c r="AU1802" s="148" t="s">
        <v>87</v>
      </c>
      <c r="AY1802" s="17" t="s">
        <v>262</v>
      </c>
      <c r="BE1802" s="149">
        <f>IF(N1802="základní",J1802,0)</f>
        <v>0</v>
      </c>
      <c r="BF1802" s="149">
        <f>IF(N1802="snížená",J1802,0)</f>
        <v>0</v>
      </c>
      <c r="BG1802" s="149">
        <f>IF(N1802="zákl. přenesená",J1802,0)</f>
        <v>0</v>
      </c>
      <c r="BH1802" s="149">
        <f>IF(N1802="sníž. přenesená",J1802,0)</f>
        <v>0</v>
      </c>
      <c r="BI1802" s="149">
        <f>IF(N1802="nulová",J1802,0)</f>
        <v>0</v>
      </c>
      <c r="BJ1802" s="17" t="s">
        <v>85</v>
      </c>
      <c r="BK1802" s="149">
        <f>ROUND(I1802*H1802,2)</f>
        <v>0</v>
      </c>
      <c r="BL1802" s="17" t="s">
        <v>369</v>
      </c>
      <c r="BM1802" s="148" t="s">
        <v>2284</v>
      </c>
    </row>
    <row r="1803" spans="2:47" s="1" customFormat="1" ht="19.5">
      <c r="B1803" s="32"/>
      <c r="D1803" s="151" t="s">
        <v>708</v>
      </c>
      <c r="F1803" s="187" t="s">
        <v>2285</v>
      </c>
      <c r="I1803" s="188"/>
      <c r="L1803" s="32"/>
      <c r="M1803" s="189"/>
      <c r="T1803" s="56"/>
      <c r="AT1803" s="17" t="s">
        <v>708</v>
      </c>
      <c r="AU1803" s="17" t="s">
        <v>87</v>
      </c>
    </row>
    <row r="1804" spans="2:65" s="1" customFormat="1" ht="66.75" customHeight="1">
      <c r="B1804" s="32"/>
      <c r="C1804" s="138" t="s">
        <v>2286</v>
      </c>
      <c r="D1804" s="138" t="s">
        <v>264</v>
      </c>
      <c r="E1804" s="139" t="s">
        <v>2287</v>
      </c>
      <c r="F1804" s="140" t="s">
        <v>2288</v>
      </c>
      <c r="G1804" s="141" t="s">
        <v>706</v>
      </c>
      <c r="H1804" s="142">
        <v>1</v>
      </c>
      <c r="I1804" s="143"/>
      <c r="J1804" s="142">
        <f>ROUND(I1804*H1804,2)</f>
        <v>0</v>
      </c>
      <c r="K1804" s="140" t="s">
        <v>1</v>
      </c>
      <c r="L1804" s="32"/>
      <c r="M1804" s="144" t="s">
        <v>1</v>
      </c>
      <c r="N1804" s="145" t="s">
        <v>42</v>
      </c>
      <c r="P1804" s="146">
        <f>O1804*H1804</f>
        <v>0</v>
      </c>
      <c r="Q1804" s="146">
        <v>0</v>
      </c>
      <c r="R1804" s="146">
        <f>Q1804*H1804</f>
        <v>0</v>
      </c>
      <c r="S1804" s="146">
        <v>0</v>
      </c>
      <c r="T1804" s="147">
        <f>S1804*H1804</f>
        <v>0</v>
      </c>
      <c r="AR1804" s="148" t="s">
        <v>369</v>
      </c>
      <c r="AT1804" s="148" t="s">
        <v>264</v>
      </c>
      <c r="AU1804" s="148" t="s">
        <v>87</v>
      </c>
      <c r="AY1804" s="17" t="s">
        <v>262</v>
      </c>
      <c r="BE1804" s="149">
        <f>IF(N1804="základní",J1804,0)</f>
        <v>0</v>
      </c>
      <c r="BF1804" s="149">
        <f>IF(N1804="snížená",J1804,0)</f>
        <v>0</v>
      </c>
      <c r="BG1804" s="149">
        <f>IF(N1804="zákl. přenesená",J1804,0)</f>
        <v>0</v>
      </c>
      <c r="BH1804" s="149">
        <f>IF(N1804="sníž. přenesená",J1804,0)</f>
        <v>0</v>
      </c>
      <c r="BI1804" s="149">
        <f>IF(N1804="nulová",J1804,0)</f>
        <v>0</v>
      </c>
      <c r="BJ1804" s="17" t="s">
        <v>85</v>
      </c>
      <c r="BK1804" s="149">
        <f>ROUND(I1804*H1804,2)</f>
        <v>0</v>
      </c>
      <c r="BL1804" s="17" t="s">
        <v>369</v>
      </c>
      <c r="BM1804" s="148" t="s">
        <v>2289</v>
      </c>
    </row>
    <row r="1805" spans="2:47" s="1" customFormat="1" ht="19.5">
      <c r="B1805" s="32"/>
      <c r="D1805" s="151" t="s">
        <v>708</v>
      </c>
      <c r="F1805" s="187" t="s">
        <v>2285</v>
      </c>
      <c r="I1805" s="188"/>
      <c r="L1805" s="32"/>
      <c r="M1805" s="189"/>
      <c r="T1805" s="56"/>
      <c r="AT1805" s="17" t="s">
        <v>708</v>
      </c>
      <c r="AU1805" s="17" t="s">
        <v>87</v>
      </c>
    </row>
    <row r="1806" spans="2:65" s="1" customFormat="1" ht="55.5" customHeight="1">
      <c r="B1806" s="32"/>
      <c r="C1806" s="138" t="s">
        <v>2290</v>
      </c>
      <c r="D1806" s="138" t="s">
        <v>264</v>
      </c>
      <c r="E1806" s="139" t="s">
        <v>2291</v>
      </c>
      <c r="F1806" s="140" t="s">
        <v>2292</v>
      </c>
      <c r="G1806" s="141" t="s">
        <v>706</v>
      </c>
      <c r="H1806" s="142">
        <v>1</v>
      </c>
      <c r="I1806" s="143"/>
      <c r="J1806" s="142">
        <f>ROUND(I1806*H1806,2)</f>
        <v>0</v>
      </c>
      <c r="K1806" s="140" t="s">
        <v>1</v>
      </c>
      <c r="L1806" s="32"/>
      <c r="M1806" s="144" t="s">
        <v>1</v>
      </c>
      <c r="N1806" s="145" t="s">
        <v>42</v>
      </c>
      <c r="P1806" s="146">
        <f>O1806*H1806</f>
        <v>0</v>
      </c>
      <c r="Q1806" s="146">
        <v>0</v>
      </c>
      <c r="R1806" s="146">
        <f>Q1806*H1806</f>
        <v>0</v>
      </c>
      <c r="S1806" s="146">
        <v>0</v>
      </c>
      <c r="T1806" s="147">
        <f>S1806*H1806</f>
        <v>0</v>
      </c>
      <c r="AR1806" s="148" t="s">
        <v>369</v>
      </c>
      <c r="AT1806" s="148" t="s">
        <v>264</v>
      </c>
      <c r="AU1806" s="148" t="s">
        <v>87</v>
      </c>
      <c r="AY1806" s="17" t="s">
        <v>262</v>
      </c>
      <c r="BE1806" s="149">
        <f>IF(N1806="základní",J1806,0)</f>
        <v>0</v>
      </c>
      <c r="BF1806" s="149">
        <f>IF(N1806="snížená",J1806,0)</f>
        <v>0</v>
      </c>
      <c r="BG1806" s="149">
        <f>IF(N1806="zákl. přenesená",J1806,0)</f>
        <v>0</v>
      </c>
      <c r="BH1806" s="149">
        <f>IF(N1806="sníž. přenesená",J1806,0)</f>
        <v>0</v>
      </c>
      <c r="BI1806" s="149">
        <f>IF(N1806="nulová",J1806,0)</f>
        <v>0</v>
      </c>
      <c r="BJ1806" s="17" t="s">
        <v>85</v>
      </c>
      <c r="BK1806" s="149">
        <f>ROUND(I1806*H1806,2)</f>
        <v>0</v>
      </c>
      <c r="BL1806" s="17" t="s">
        <v>369</v>
      </c>
      <c r="BM1806" s="148" t="s">
        <v>2293</v>
      </c>
    </row>
    <row r="1807" spans="2:47" s="1" customFormat="1" ht="19.5">
      <c r="B1807" s="32"/>
      <c r="D1807" s="151" t="s">
        <v>708</v>
      </c>
      <c r="F1807" s="187" t="s">
        <v>2294</v>
      </c>
      <c r="I1807" s="188"/>
      <c r="L1807" s="32"/>
      <c r="M1807" s="189"/>
      <c r="T1807" s="56"/>
      <c r="AT1807" s="17" t="s">
        <v>708</v>
      </c>
      <c r="AU1807" s="17" t="s">
        <v>87</v>
      </c>
    </row>
    <row r="1808" spans="2:65" s="1" customFormat="1" ht="49.15" customHeight="1">
      <c r="B1808" s="32"/>
      <c r="C1808" s="138" t="s">
        <v>2295</v>
      </c>
      <c r="D1808" s="138" t="s">
        <v>264</v>
      </c>
      <c r="E1808" s="139" t="s">
        <v>2296</v>
      </c>
      <c r="F1808" s="140" t="s">
        <v>2297</v>
      </c>
      <c r="G1808" s="141" t="s">
        <v>706</v>
      </c>
      <c r="H1808" s="142">
        <v>1</v>
      </c>
      <c r="I1808" s="143"/>
      <c r="J1808" s="142">
        <f>ROUND(I1808*H1808,2)</f>
        <v>0</v>
      </c>
      <c r="K1808" s="140" t="s">
        <v>1</v>
      </c>
      <c r="L1808" s="32"/>
      <c r="M1808" s="144" t="s">
        <v>1</v>
      </c>
      <c r="N1808" s="145" t="s">
        <v>42</v>
      </c>
      <c r="P1808" s="146">
        <f>O1808*H1808</f>
        <v>0</v>
      </c>
      <c r="Q1808" s="146">
        <v>0</v>
      </c>
      <c r="R1808" s="146">
        <f>Q1808*H1808</f>
        <v>0</v>
      </c>
      <c r="S1808" s="146">
        <v>0</v>
      </c>
      <c r="T1808" s="147">
        <f>S1808*H1808</f>
        <v>0</v>
      </c>
      <c r="AR1808" s="148" t="s">
        <v>369</v>
      </c>
      <c r="AT1808" s="148" t="s">
        <v>264</v>
      </c>
      <c r="AU1808" s="148" t="s">
        <v>87</v>
      </c>
      <c r="AY1808" s="17" t="s">
        <v>262</v>
      </c>
      <c r="BE1808" s="149">
        <f>IF(N1808="základní",J1808,0)</f>
        <v>0</v>
      </c>
      <c r="BF1808" s="149">
        <f>IF(N1808="snížená",J1808,0)</f>
        <v>0</v>
      </c>
      <c r="BG1808" s="149">
        <f>IF(N1808="zákl. přenesená",J1808,0)</f>
        <v>0</v>
      </c>
      <c r="BH1808" s="149">
        <f>IF(N1808="sníž. přenesená",J1808,0)</f>
        <v>0</v>
      </c>
      <c r="BI1808" s="149">
        <f>IF(N1808="nulová",J1808,0)</f>
        <v>0</v>
      </c>
      <c r="BJ1808" s="17" t="s">
        <v>85</v>
      </c>
      <c r="BK1808" s="149">
        <f>ROUND(I1808*H1808,2)</f>
        <v>0</v>
      </c>
      <c r="BL1808" s="17" t="s">
        <v>369</v>
      </c>
      <c r="BM1808" s="148" t="s">
        <v>2298</v>
      </c>
    </row>
    <row r="1809" spans="2:47" s="1" customFormat="1" ht="19.5">
      <c r="B1809" s="32"/>
      <c r="D1809" s="151" t="s">
        <v>708</v>
      </c>
      <c r="F1809" s="187" t="s">
        <v>2285</v>
      </c>
      <c r="I1809" s="188"/>
      <c r="L1809" s="32"/>
      <c r="M1809" s="189"/>
      <c r="T1809" s="56"/>
      <c r="AT1809" s="17" t="s">
        <v>708</v>
      </c>
      <c r="AU1809" s="17" t="s">
        <v>87</v>
      </c>
    </row>
    <row r="1810" spans="2:65" s="1" customFormat="1" ht="44.25" customHeight="1">
      <c r="B1810" s="32"/>
      <c r="C1810" s="138" t="s">
        <v>2299</v>
      </c>
      <c r="D1810" s="138" t="s">
        <v>264</v>
      </c>
      <c r="E1810" s="139" t="s">
        <v>2300</v>
      </c>
      <c r="F1810" s="140" t="s">
        <v>2223</v>
      </c>
      <c r="G1810" s="141" t="s">
        <v>706</v>
      </c>
      <c r="H1810" s="142">
        <v>1</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369</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369</v>
      </c>
      <c r="BM1810" s="148" t="s">
        <v>2301</v>
      </c>
    </row>
    <row r="1811" spans="2:65" s="1" customFormat="1" ht="44.25" customHeight="1">
      <c r="B1811" s="32"/>
      <c r="C1811" s="138" t="s">
        <v>2302</v>
      </c>
      <c r="D1811" s="138" t="s">
        <v>264</v>
      </c>
      <c r="E1811" s="139" t="s">
        <v>2303</v>
      </c>
      <c r="F1811" s="140" t="s">
        <v>2304</v>
      </c>
      <c r="G1811" s="141" t="s">
        <v>706</v>
      </c>
      <c r="H1811" s="142">
        <v>1</v>
      </c>
      <c r="I1811" s="143"/>
      <c r="J1811" s="142">
        <f>ROUND(I1811*H1811,2)</f>
        <v>0</v>
      </c>
      <c r="K1811" s="140" t="s">
        <v>1</v>
      </c>
      <c r="L1811" s="32"/>
      <c r="M1811" s="144" t="s">
        <v>1</v>
      </c>
      <c r="N1811" s="145" t="s">
        <v>42</v>
      </c>
      <c r="P1811" s="146">
        <f>O1811*H1811</f>
        <v>0</v>
      </c>
      <c r="Q1811" s="146">
        <v>0</v>
      </c>
      <c r="R1811" s="146">
        <f>Q1811*H1811</f>
        <v>0</v>
      </c>
      <c r="S1811" s="146">
        <v>0</v>
      </c>
      <c r="T1811" s="147">
        <f>S1811*H1811</f>
        <v>0</v>
      </c>
      <c r="AR1811" s="148" t="s">
        <v>369</v>
      </c>
      <c r="AT1811" s="148" t="s">
        <v>264</v>
      </c>
      <c r="AU1811" s="148" t="s">
        <v>87</v>
      </c>
      <c r="AY1811" s="17" t="s">
        <v>262</v>
      </c>
      <c r="BE1811" s="149">
        <f>IF(N1811="základní",J1811,0)</f>
        <v>0</v>
      </c>
      <c r="BF1811" s="149">
        <f>IF(N1811="snížená",J1811,0)</f>
        <v>0</v>
      </c>
      <c r="BG1811" s="149">
        <f>IF(N1811="zákl. přenesená",J1811,0)</f>
        <v>0</v>
      </c>
      <c r="BH1811" s="149">
        <f>IF(N1811="sníž. přenesená",J1811,0)</f>
        <v>0</v>
      </c>
      <c r="BI1811" s="149">
        <f>IF(N1811="nulová",J1811,0)</f>
        <v>0</v>
      </c>
      <c r="BJ1811" s="17" t="s">
        <v>85</v>
      </c>
      <c r="BK1811" s="149">
        <f>ROUND(I1811*H1811,2)</f>
        <v>0</v>
      </c>
      <c r="BL1811" s="17" t="s">
        <v>369</v>
      </c>
      <c r="BM1811" s="148" t="s">
        <v>2305</v>
      </c>
    </row>
    <row r="1812" spans="2:65" s="1" customFormat="1" ht="44.25" customHeight="1">
      <c r="B1812" s="32"/>
      <c r="C1812" s="138" t="s">
        <v>2306</v>
      </c>
      <c r="D1812" s="138" t="s">
        <v>264</v>
      </c>
      <c r="E1812" s="139" t="s">
        <v>2307</v>
      </c>
      <c r="F1812" s="140" t="s">
        <v>2304</v>
      </c>
      <c r="G1812" s="141" t="s">
        <v>706</v>
      </c>
      <c r="H1812" s="142">
        <v>1</v>
      </c>
      <c r="I1812" s="143"/>
      <c r="J1812" s="142">
        <f>ROUND(I1812*H1812,2)</f>
        <v>0</v>
      </c>
      <c r="K1812" s="140" t="s">
        <v>1</v>
      </c>
      <c r="L1812" s="32"/>
      <c r="M1812" s="144" t="s">
        <v>1</v>
      </c>
      <c r="N1812" s="145" t="s">
        <v>42</v>
      </c>
      <c r="P1812" s="146">
        <f>O1812*H1812</f>
        <v>0</v>
      </c>
      <c r="Q1812" s="146">
        <v>0</v>
      </c>
      <c r="R1812" s="146">
        <f>Q1812*H1812</f>
        <v>0</v>
      </c>
      <c r="S1812" s="146">
        <v>0</v>
      </c>
      <c r="T1812" s="147">
        <f>S1812*H1812</f>
        <v>0</v>
      </c>
      <c r="AR1812" s="148" t="s">
        <v>369</v>
      </c>
      <c r="AT1812" s="148" t="s">
        <v>264</v>
      </c>
      <c r="AU1812" s="148" t="s">
        <v>87</v>
      </c>
      <c r="AY1812" s="17" t="s">
        <v>262</v>
      </c>
      <c r="BE1812" s="149">
        <f>IF(N1812="základní",J1812,0)</f>
        <v>0</v>
      </c>
      <c r="BF1812" s="149">
        <f>IF(N1812="snížená",J1812,0)</f>
        <v>0</v>
      </c>
      <c r="BG1812" s="149">
        <f>IF(N1812="zákl. přenesená",J1812,0)</f>
        <v>0</v>
      </c>
      <c r="BH1812" s="149">
        <f>IF(N1812="sníž. přenesená",J1812,0)</f>
        <v>0</v>
      </c>
      <c r="BI1812" s="149">
        <f>IF(N1812="nulová",J1812,0)</f>
        <v>0</v>
      </c>
      <c r="BJ1812" s="17" t="s">
        <v>85</v>
      </c>
      <c r="BK1812" s="149">
        <f>ROUND(I1812*H1812,2)</f>
        <v>0</v>
      </c>
      <c r="BL1812" s="17" t="s">
        <v>369</v>
      </c>
      <c r="BM1812" s="148" t="s">
        <v>2308</v>
      </c>
    </row>
    <row r="1813" spans="2:65" s="1" customFormat="1" ht="66.75" customHeight="1">
      <c r="B1813" s="32"/>
      <c r="C1813" s="138" t="s">
        <v>2309</v>
      </c>
      <c r="D1813" s="138" t="s">
        <v>264</v>
      </c>
      <c r="E1813" s="139" t="s">
        <v>2310</v>
      </c>
      <c r="F1813" s="140" t="s">
        <v>2230</v>
      </c>
      <c r="G1813" s="141" t="s">
        <v>706</v>
      </c>
      <c r="H1813" s="142">
        <v>1</v>
      </c>
      <c r="I1813" s="143"/>
      <c r="J1813" s="142">
        <f>ROUND(I1813*H1813,2)</f>
        <v>0</v>
      </c>
      <c r="K1813" s="140" t="s">
        <v>1</v>
      </c>
      <c r="L1813" s="32"/>
      <c r="M1813" s="144" t="s">
        <v>1</v>
      </c>
      <c r="N1813" s="145" t="s">
        <v>42</v>
      </c>
      <c r="P1813" s="146">
        <f>O1813*H1813</f>
        <v>0</v>
      </c>
      <c r="Q1813" s="146">
        <v>0</v>
      </c>
      <c r="R1813" s="146">
        <f>Q1813*H1813</f>
        <v>0</v>
      </c>
      <c r="S1813" s="146">
        <v>0</v>
      </c>
      <c r="T1813" s="147">
        <f>S1813*H1813</f>
        <v>0</v>
      </c>
      <c r="AR1813" s="148" t="s">
        <v>369</v>
      </c>
      <c r="AT1813" s="148" t="s">
        <v>264</v>
      </c>
      <c r="AU1813" s="148" t="s">
        <v>87</v>
      </c>
      <c r="AY1813" s="17" t="s">
        <v>262</v>
      </c>
      <c r="BE1813" s="149">
        <f>IF(N1813="základní",J1813,0)</f>
        <v>0</v>
      </c>
      <c r="BF1813" s="149">
        <f>IF(N1813="snížená",J1813,0)</f>
        <v>0</v>
      </c>
      <c r="BG1813" s="149">
        <f>IF(N1813="zákl. přenesená",J1813,0)</f>
        <v>0</v>
      </c>
      <c r="BH1813" s="149">
        <f>IF(N1813="sníž. přenesená",J1813,0)</f>
        <v>0</v>
      </c>
      <c r="BI1813" s="149">
        <f>IF(N1813="nulová",J1813,0)</f>
        <v>0</v>
      </c>
      <c r="BJ1813" s="17" t="s">
        <v>85</v>
      </c>
      <c r="BK1813" s="149">
        <f>ROUND(I1813*H1813,2)</f>
        <v>0</v>
      </c>
      <c r="BL1813" s="17" t="s">
        <v>369</v>
      </c>
      <c r="BM1813" s="148" t="s">
        <v>2311</v>
      </c>
    </row>
    <row r="1814" spans="2:47" s="1" customFormat="1" ht="19.5">
      <c r="B1814" s="32"/>
      <c r="D1814" s="151" t="s">
        <v>708</v>
      </c>
      <c r="F1814" s="187" t="s">
        <v>2285</v>
      </c>
      <c r="I1814" s="188"/>
      <c r="L1814" s="32"/>
      <c r="M1814" s="189"/>
      <c r="T1814" s="56"/>
      <c r="AT1814" s="17" t="s">
        <v>708</v>
      </c>
      <c r="AU1814" s="17" t="s">
        <v>87</v>
      </c>
    </row>
    <row r="1815" spans="2:65" s="1" customFormat="1" ht="55.5" customHeight="1">
      <c r="B1815" s="32"/>
      <c r="C1815" s="138" t="s">
        <v>2312</v>
      </c>
      <c r="D1815" s="138" t="s">
        <v>264</v>
      </c>
      <c r="E1815" s="139" t="s">
        <v>2313</v>
      </c>
      <c r="F1815" s="140" t="s">
        <v>2292</v>
      </c>
      <c r="G1815" s="141" t="s">
        <v>706</v>
      </c>
      <c r="H1815" s="142">
        <v>1</v>
      </c>
      <c r="I1815" s="143"/>
      <c r="J1815" s="142">
        <f>ROUND(I1815*H1815,2)</f>
        <v>0</v>
      </c>
      <c r="K1815" s="140" t="s">
        <v>1</v>
      </c>
      <c r="L1815" s="32"/>
      <c r="M1815" s="144" t="s">
        <v>1</v>
      </c>
      <c r="N1815" s="145" t="s">
        <v>42</v>
      </c>
      <c r="P1815" s="146">
        <f>O1815*H1815</f>
        <v>0</v>
      </c>
      <c r="Q1815" s="146">
        <v>0</v>
      </c>
      <c r="R1815" s="146">
        <f>Q1815*H1815</f>
        <v>0</v>
      </c>
      <c r="S1815" s="146">
        <v>0</v>
      </c>
      <c r="T1815" s="147">
        <f>S1815*H1815</f>
        <v>0</v>
      </c>
      <c r="AR1815" s="148" t="s">
        <v>369</v>
      </c>
      <c r="AT1815" s="148" t="s">
        <v>264</v>
      </c>
      <c r="AU1815" s="148" t="s">
        <v>87</v>
      </c>
      <c r="AY1815" s="17" t="s">
        <v>262</v>
      </c>
      <c r="BE1815" s="149">
        <f>IF(N1815="základní",J1815,0)</f>
        <v>0</v>
      </c>
      <c r="BF1815" s="149">
        <f>IF(N1815="snížená",J1815,0)</f>
        <v>0</v>
      </c>
      <c r="BG1815" s="149">
        <f>IF(N1815="zákl. přenesená",J1815,0)</f>
        <v>0</v>
      </c>
      <c r="BH1815" s="149">
        <f>IF(N1815="sníž. přenesená",J1815,0)</f>
        <v>0</v>
      </c>
      <c r="BI1815" s="149">
        <f>IF(N1815="nulová",J1815,0)</f>
        <v>0</v>
      </c>
      <c r="BJ1815" s="17" t="s">
        <v>85</v>
      </c>
      <c r="BK1815" s="149">
        <f>ROUND(I1815*H1815,2)</f>
        <v>0</v>
      </c>
      <c r="BL1815" s="17" t="s">
        <v>369</v>
      </c>
      <c r="BM1815" s="148" t="s">
        <v>2314</v>
      </c>
    </row>
    <row r="1816" spans="2:47" s="1" customFormat="1" ht="19.5">
      <c r="B1816" s="32"/>
      <c r="D1816" s="151" t="s">
        <v>708</v>
      </c>
      <c r="F1816" s="187" t="s">
        <v>2315</v>
      </c>
      <c r="I1816" s="188"/>
      <c r="L1816" s="32"/>
      <c r="M1816" s="189"/>
      <c r="T1816" s="56"/>
      <c r="AT1816" s="17" t="s">
        <v>708</v>
      </c>
      <c r="AU1816" s="17" t="s">
        <v>87</v>
      </c>
    </row>
    <row r="1817" spans="2:65" s="1" customFormat="1" ht="49.15" customHeight="1">
      <c r="B1817" s="32"/>
      <c r="C1817" s="138" t="s">
        <v>2316</v>
      </c>
      <c r="D1817" s="138" t="s">
        <v>264</v>
      </c>
      <c r="E1817" s="139" t="s">
        <v>2317</v>
      </c>
      <c r="F1817" s="140" t="s">
        <v>2199</v>
      </c>
      <c r="G1817" s="141" t="s">
        <v>706</v>
      </c>
      <c r="H1817" s="142">
        <v>1</v>
      </c>
      <c r="I1817" s="143"/>
      <c r="J1817" s="142">
        <f>ROUND(I1817*H1817,2)</f>
        <v>0</v>
      </c>
      <c r="K1817" s="140" t="s">
        <v>1</v>
      </c>
      <c r="L1817" s="32"/>
      <c r="M1817" s="144" t="s">
        <v>1</v>
      </c>
      <c r="N1817" s="145" t="s">
        <v>42</v>
      </c>
      <c r="P1817" s="146">
        <f>O1817*H1817</f>
        <v>0</v>
      </c>
      <c r="Q1817" s="146">
        <v>0</v>
      </c>
      <c r="R1817" s="146">
        <f>Q1817*H1817</f>
        <v>0</v>
      </c>
      <c r="S1817" s="146">
        <v>0</v>
      </c>
      <c r="T1817" s="147">
        <f>S1817*H1817</f>
        <v>0</v>
      </c>
      <c r="AR1817" s="148" t="s">
        <v>369</v>
      </c>
      <c r="AT1817" s="148" t="s">
        <v>264</v>
      </c>
      <c r="AU1817" s="148" t="s">
        <v>87</v>
      </c>
      <c r="AY1817" s="17" t="s">
        <v>262</v>
      </c>
      <c r="BE1817" s="149">
        <f>IF(N1817="základní",J1817,0)</f>
        <v>0</v>
      </c>
      <c r="BF1817" s="149">
        <f>IF(N1817="snížená",J1817,0)</f>
        <v>0</v>
      </c>
      <c r="BG1817" s="149">
        <f>IF(N1817="zákl. přenesená",J1817,0)</f>
        <v>0</v>
      </c>
      <c r="BH1817" s="149">
        <f>IF(N1817="sníž. přenesená",J1817,0)</f>
        <v>0</v>
      </c>
      <c r="BI1817" s="149">
        <f>IF(N1817="nulová",J1817,0)</f>
        <v>0</v>
      </c>
      <c r="BJ1817" s="17" t="s">
        <v>85</v>
      </c>
      <c r="BK1817" s="149">
        <f>ROUND(I1817*H1817,2)</f>
        <v>0</v>
      </c>
      <c r="BL1817" s="17" t="s">
        <v>369</v>
      </c>
      <c r="BM1817" s="148" t="s">
        <v>2318</v>
      </c>
    </row>
    <row r="1818" spans="2:47" s="1" customFormat="1" ht="19.5">
      <c r="B1818" s="32"/>
      <c r="D1818" s="151" t="s">
        <v>708</v>
      </c>
      <c r="F1818" s="187" t="s">
        <v>2232</v>
      </c>
      <c r="I1818" s="188"/>
      <c r="L1818" s="32"/>
      <c r="M1818" s="189"/>
      <c r="T1818" s="56"/>
      <c r="AT1818" s="17" t="s">
        <v>708</v>
      </c>
      <c r="AU1818" s="17" t="s">
        <v>87</v>
      </c>
    </row>
    <row r="1819" spans="2:65" s="1" customFormat="1" ht="49.15" customHeight="1">
      <c r="B1819" s="32"/>
      <c r="C1819" s="138" t="s">
        <v>2319</v>
      </c>
      <c r="D1819" s="138" t="s">
        <v>264</v>
      </c>
      <c r="E1819" s="139" t="s">
        <v>2320</v>
      </c>
      <c r="F1819" s="140" t="s">
        <v>2321</v>
      </c>
      <c r="G1819" s="141" t="s">
        <v>706</v>
      </c>
      <c r="H1819" s="142">
        <v>1</v>
      </c>
      <c r="I1819" s="143"/>
      <c r="J1819" s="142">
        <f>ROUND(I1819*H1819,2)</f>
        <v>0</v>
      </c>
      <c r="K1819" s="140" t="s">
        <v>1</v>
      </c>
      <c r="L1819" s="32"/>
      <c r="M1819" s="144" t="s">
        <v>1</v>
      </c>
      <c r="N1819" s="145" t="s">
        <v>42</v>
      </c>
      <c r="P1819" s="146">
        <f>O1819*H1819</f>
        <v>0</v>
      </c>
      <c r="Q1819" s="146">
        <v>0</v>
      </c>
      <c r="R1819" s="146">
        <f>Q1819*H1819</f>
        <v>0</v>
      </c>
      <c r="S1819" s="146">
        <v>0</v>
      </c>
      <c r="T1819" s="147">
        <f>S1819*H1819</f>
        <v>0</v>
      </c>
      <c r="AR1819" s="148" t="s">
        <v>369</v>
      </c>
      <c r="AT1819" s="148" t="s">
        <v>264</v>
      </c>
      <c r="AU1819" s="148" t="s">
        <v>87</v>
      </c>
      <c r="AY1819" s="17" t="s">
        <v>262</v>
      </c>
      <c r="BE1819" s="149">
        <f>IF(N1819="základní",J1819,0)</f>
        <v>0</v>
      </c>
      <c r="BF1819" s="149">
        <f>IF(N1819="snížená",J1819,0)</f>
        <v>0</v>
      </c>
      <c r="BG1819" s="149">
        <f>IF(N1819="zákl. přenesená",J1819,0)</f>
        <v>0</v>
      </c>
      <c r="BH1819" s="149">
        <f>IF(N1819="sníž. přenesená",J1819,0)</f>
        <v>0</v>
      </c>
      <c r="BI1819" s="149">
        <f>IF(N1819="nulová",J1819,0)</f>
        <v>0</v>
      </c>
      <c r="BJ1819" s="17" t="s">
        <v>85</v>
      </c>
      <c r="BK1819" s="149">
        <f>ROUND(I1819*H1819,2)</f>
        <v>0</v>
      </c>
      <c r="BL1819" s="17" t="s">
        <v>369</v>
      </c>
      <c r="BM1819" s="148" t="s">
        <v>2322</v>
      </c>
    </row>
    <row r="1820" spans="2:47" s="1" customFormat="1" ht="19.5">
      <c r="B1820" s="32"/>
      <c r="D1820" s="151" t="s">
        <v>708</v>
      </c>
      <c r="F1820" s="187" t="s">
        <v>2232</v>
      </c>
      <c r="I1820" s="188"/>
      <c r="L1820" s="32"/>
      <c r="M1820" s="189"/>
      <c r="T1820" s="56"/>
      <c r="AT1820" s="17" t="s">
        <v>708</v>
      </c>
      <c r="AU1820" s="17" t="s">
        <v>87</v>
      </c>
    </row>
    <row r="1821" spans="2:65" s="1" customFormat="1" ht="49.15" customHeight="1">
      <c r="B1821" s="32"/>
      <c r="C1821" s="138" t="s">
        <v>2323</v>
      </c>
      <c r="D1821" s="138" t="s">
        <v>264</v>
      </c>
      <c r="E1821" s="139" t="s">
        <v>2324</v>
      </c>
      <c r="F1821" s="140" t="s">
        <v>2297</v>
      </c>
      <c r="G1821" s="141" t="s">
        <v>706</v>
      </c>
      <c r="H1821" s="142">
        <v>1</v>
      </c>
      <c r="I1821" s="143"/>
      <c r="J1821" s="142">
        <f>ROUND(I1821*H1821,2)</f>
        <v>0</v>
      </c>
      <c r="K1821" s="140" t="s">
        <v>1</v>
      </c>
      <c r="L1821" s="32"/>
      <c r="M1821" s="144" t="s">
        <v>1</v>
      </c>
      <c r="N1821" s="145" t="s">
        <v>42</v>
      </c>
      <c r="P1821" s="146">
        <f>O1821*H1821</f>
        <v>0</v>
      </c>
      <c r="Q1821" s="146">
        <v>0</v>
      </c>
      <c r="R1821" s="146">
        <f>Q1821*H1821</f>
        <v>0</v>
      </c>
      <c r="S1821" s="146">
        <v>0</v>
      </c>
      <c r="T1821" s="147">
        <f>S1821*H1821</f>
        <v>0</v>
      </c>
      <c r="AR1821" s="148" t="s">
        <v>369</v>
      </c>
      <c r="AT1821" s="148" t="s">
        <v>264</v>
      </c>
      <c r="AU1821" s="148" t="s">
        <v>87</v>
      </c>
      <c r="AY1821" s="17" t="s">
        <v>262</v>
      </c>
      <c r="BE1821" s="149">
        <f>IF(N1821="základní",J1821,0)</f>
        <v>0</v>
      </c>
      <c r="BF1821" s="149">
        <f>IF(N1821="snížená",J1821,0)</f>
        <v>0</v>
      </c>
      <c r="BG1821" s="149">
        <f>IF(N1821="zákl. přenesená",J1821,0)</f>
        <v>0</v>
      </c>
      <c r="BH1821" s="149">
        <f>IF(N1821="sníž. přenesená",J1821,0)</f>
        <v>0</v>
      </c>
      <c r="BI1821" s="149">
        <f>IF(N1821="nulová",J1821,0)</f>
        <v>0</v>
      </c>
      <c r="BJ1821" s="17" t="s">
        <v>85</v>
      </c>
      <c r="BK1821" s="149">
        <f>ROUND(I1821*H1821,2)</f>
        <v>0</v>
      </c>
      <c r="BL1821" s="17" t="s">
        <v>369</v>
      </c>
      <c r="BM1821" s="148" t="s">
        <v>2325</v>
      </c>
    </row>
    <row r="1822" spans="2:47" s="1" customFormat="1" ht="19.5">
      <c r="B1822" s="32"/>
      <c r="D1822" s="151" t="s">
        <v>708</v>
      </c>
      <c r="F1822" s="187" t="s">
        <v>2232</v>
      </c>
      <c r="I1822" s="188"/>
      <c r="L1822" s="32"/>
      <c r="M1822" s="189"/>
      <c r="T1822" s="56"/>
      <c r="AT1822" s="17" t="s">
        <v>708</v>
      </c>
      <c r="AU1822" s="17" t="s">
        <v>87</v>
      </c>
    </row>
    <row r="1823" spans="2:65" s="1" customFormat="1" ht="49.15" customHeight="1">
      <c r="B1823" s="32"/>
      <c r="C1823" s="138" t="s">
        <v>2326</v>
      </c>
      <c r="D1823" s="138" t="s">
        <v>264</v>
      </c>
      <c r="E1823" s="139" t="s">
        <v>2327</v>
      </c>
      <c r="F1823" s="140" t="s">
        <v>2321</v>
      </c>
      <c r="G1823" s="141" t="s">
        <v>706</v>
      </c>
      <c r="H1823" s="142">
        <v>1</v>
      </c>
      <c r="I1823" s="143"/>
      <c r="J1823" s="142">
        <f>ROUND(I1823*H1823,2)</f>
        <v>0</v>
      </c>
      <c r="K1823" s="140" t="s">
        <v>1</v>
      </c>
      <c r="L1823" s="32"/>
      <c r="M1823" s="144" t="s">
        <v>1</v>
      </c>
      <c r="N1823" s="145" t="s">
        <v>42</v>
      </c>
      <c r="P1823" s="146">
        <f>O1823*H1823</f>
        <v>0</v>
      </c>
      <c r="Q1823" s="146">
        <v>0</v>
      </c>
      <c r="R1823" s="146">
        <f>Q1823*H1823</f>
        <v>0</v>
      </c>
      <c r="S1823" s="146">
        <v>0</v>
      </c>
      <c r="T1823" s="147">
        <f>S1823*H1823</f>
        <v>0</v>
      </c>
      <c r="AR1823" s="148" t="s">
        <v>369</v>
      </c>
      <c r="AT1823" s="148" t="s">
        <v>264</v>
      </c>
      <c r="AU1823" s="148" t="s">
        <v>87</v>
      </c>
      <c r="AY1823" s="17" t="s">
        <v>262</v>
      </c>
      <c r="BE1823" s="149">
        <f>IF(N1823="základní",J1823,0)</f>
        <v>0</v>
      </c>
      <c r="BF1823" s="149">
        <f>IF(N1823="snížená",J1823,0)</f>
        <v>0</v>
      </c>
      <c r="BG1823" s="149">
        <f>IF(N1823="zákl. přenesená",J1823,0)</f>
        <v>0</v>
      </c>
      <c r="BH1823" s="149">
        <f>IF(N1823="sníž. přenesená",J1823,0)</f>
        <v>0</v>
      </c>
      <c r="BI1823" s="149">
        <f>IF(N1823="nulová",J1823,0)</f>
        <v>0</v>
      </c>
      <c r="BJ1823" s="17" t="s">
        <v>85</v>
      </c>
      <c r="BK1823" s="149">
        <f>ROUND(I1823*H1823,2)</f>
        <v>0</v>
      </c>
      <c r="BL1823" s="17" t="s">
        <v>369</v>
      </c>
      <c r="BM1823" s="148" t="s">
        <v>2328</v>
      </c>
    </row>
    <row r="1824" spans="2:47" s="1" customFormat="1" ht="19.5">
      <c r="B1824" s="32"/>
      <c r="D1824" s="151" t="s">
        <v>708</v>
      </c>
      <c r="F1824" s="187" t="s">
        <v>2232</v>
      </c>
      <c r="I1824" s="188"/>
      <c r="L1824" s="32"/>
      <c r="M1824" s="189"/>
      <c r="T1824" s="56"/>
      <c r="AT1824" s="17" t="s">
        <v>708</v>
      </c>
      <c r="AU1824" s="17" t="s">
        <v>87</v>
      </c>
    </row>
    <row r="1825" spans="2:65" s="1" customFormat="1" ht="44.25" customHeight="1">
      <c r="B1825" s="32"/>
      <c r="C1825" s="138" t="s">
        <v>2329</v>
      </c>
      <c r="D1825" s="138" t="s">
        <v>264</v>
      </c>
      <c r="E1825" s="139" t="s">
        <v>2330</v>
      </c>
      <c r="F1825" s="140" t="s">
        <v>2304</v>
      </c>
      <c r="G1825" s="141" t="s">
        <v>706</v>
      </c>
      <c r="H1825" s="142">
        <v>1</v>
      </c>
      <c r="I1825" s="143"/>
      <c r="J1825" s="142">
        <f>ROUND(I1825*H1825,2)</f>
        <v>0</v>
      </c>
      <c r="K1825" s="140" t="s">
        <v>1</v>
      </c>
      <c r="L1825" s="32"/>
      <c r="M1825" s="144" t="s">
        <v>1</v>
      </c>
      <c r="N1825" s="145" t="s">
        <v>42</v>
      </c>
      <c r="P1825" s="146">
        <f>O1825*H1825</f>
        <v>0</v>
      </c>
      <c r="Q1825" s="146">
        <v>0</v>
      </c>
      <c r="R1825" s="146">
        <f>Q1825*H1825</f>
        <v>0</v>
      </c>
      <c r="S1825" s="146">
        <v>0</v>
      </c>
      <c r="T1825" s="147">
        <f>S1825*H1825</f>
        <v>0</v>
      </c>
      <c r="AR1825" s="148" t="s">
        <v>369</v>
      </c>
      <c r="AT1825" s="148" t="s">
        <v>264</v>
      </c>
      <c r="AU1825" s="148" t="s">
        <v>87</v>
      </c>
      <c r="AY1825" s="17" t="s">
        <v>262</v>
      </c>
      <c r="BE1825" s="149">
        <f>IF(N1825="základní",J1825,0)</f>
        <v>0</v>
      </c>
      <c r="BF1825" s="149">
        <f>IF(N1825="snížená",J1825,0)</f>
        <v>0</v>
      </c>
      <c r="BG1825" s="149">
        <f>IF(N1825="zákl. přenesená",J1825,0)</f>
        <v>0</v>
      </c>
      <c r="BH1825" s="149">
        <f>IF(N1825="sníž. přenesená",J1825,0)</f>
        <v>0</v>
      </c>
      <c r="BI1825" s="149">
        <f>IF(N1825="nulová",J1825,0)</f>
        <v>0</v>
      </c>
      <c r="BJ1825" s="17" t="s">
        <v>85</v>
      </c>
      <c r="BK1825" s="149">
        <f>ROUND(I1825*H1825,2)</f>
        <v>0</v>
      </c>
      <c r="BL1825" s="17" t="s">
        <v>369</v>
      </c>
      <c r="BM1825" s="148" t="s">
        <v>2331</v>
      </c>
    </row>
    <row r="1826" spans="2:65" s="1" customFormat="1" ht="44.25" customHeight="1">
      <c r="B1826" s="32"/>
      <c r="C1826" s="138" t="s">
        <v>2332</v>
      </c>
      <c r="D1826" s="138" t="s">
        <v>264</v>
      </c>
      <c r="E1826" s="139" t="s">
        <v>2333</v>
      </c>
      <c r="F1826" s="140" t="s">
        <v>2223</v>
      </c>
      <c r="G1826" s="141" t="s">
        <v>706</v>
      </c>
      <c r="H1826" s="142">
        <v>1</v>
      </c>
      <c r="I1826" s="143"/>
      <c r="J1826" s="142">
        <f>ROUND(I1826*H1826,2)</f>
        <v>0</v>
      </c>
      <c r="K1826" s="140" t="s">
        <v>1</v>
      </c>
      <c r="L1826" s="32"/>
      <c r="M1826" s="144" t="s">
        <v>1</v>
      </c>
      <c r="N1826" s="145" t="s">
        <v>42</v>
      </c>
      <c r="P1826" s="146">
        <f>O1826*H1826</f>
        <v>0</v>
      </c>
      <c r="Q1826" s="146">
        <v>0</v>
      </c>
      <c r="R1826" s="146">
        <f>Q1826*H1826</f>
        <v>0</v>
      </c>
      <c r="S1826" s="146">
        <v>0</v>
      </c>
      <c r="T1826" s="147">
        <f>S1826*H1826</f>
        <v>0</v>
      </c>
      <c r="AR1826" s="148" t="s">
        <v>369</v>
      </c>
      <c r="AT1826" s="148" t="s">
        <v>264</v>
      </c>
      <c r="AU1826" s="148" t="s">
        <v>87</v>
      </c>
      <c r="AY1826" s="17" t="s">
        <v>262</v>
      </c>
      <c r="BE1826" s="149">
        <f>IF(N1826="základní",J1826,0)</f>
        <v>0</v>
      </c>
      <c r="BF1826" s="149">
        <f>IF(N1826="snížená",J1826,0)</f>
        <v>0</v>
      </c>
      <c r="BG1826" s="149">
        <f>IF(N1826="zákl. přenesená",J1826,0)</f>
        <v>0</v>
      </c>
      <c r="BH1826" s="149">
        <f>IF(N1826="sníž. přenesená",J1826,0)</f>
        <v>0</v>
      </c>
      <c r="BI1826" s="149">
        <f>IF(N1826="nulová",J1826,0)</f>
        <v>0</v>
      </c>
      <c r="BJ1826" s="17" t="s">
        <v>85</v>
      </c>
      <c r="BK1826" s="149">
        <f>ROUND(I1826*H1826,2)</f>
        <v>0</v>
      </c>
      <c r="BL1826" s="17" t="s">
        <v>369</v>
      </c>
      <c r="BM1826" s="148" t="s">
        <v>2334</v>
      </c>
    </row>
    <row r="1827" spans="2:65" s="1" customFormat="1" ht="66.75" customHeight="1">
      <c r="B1827" s="32"/>
      <c r="C1827" s="138" t="s">
        <v>2335</v>
      </c>
      <c r="D1827" s="138" t="s">
        <v>264</v>
      </c>
      <c r="E1827" s="139" t="s">
        <v>2336</v>
      </c>
      <c r="F1827" s="140" t="s">
        <v>2230</v>
      </c>
      <c r="G1827" s="141" t="s">
        <v>706</v>
      </c>
      <c r="H1827" s="142">
        <v>1</v>
      </c>
      <c r="I1827" s="143"/>
      <c r="J1827" s="142">
        <f>ROUND(I1827*H1827,2)</f>
        <v>0</v>
      </c>
      <c r="K1827" s="140" t="s">
        <v>1</v>
      </c>
      <c r="L1827" s="32"/>
      <c r="M1827" s="144" t="s">
        <v>1</v>
      </c>
      <c r="N1827" s="145" t="s">
        <v>42</v>
      </c>
      <c r="P1827" s="146">
        <f>O1827*H1827</f>
        <v>0</v>
      </c>
      <c r="Q1827" s="146">
        <v>0</v>
      </c>
      <c r="R1827" s="146">
        <f>Q1827*H1827</f>
        <v>0</v>
      </c>
      <c r="S1827" s="146">
        <v>0</v>
      </c>
      <c r="T1827" s="147">
        <f>S1827*H1827</f>
        <v>0</v>
      </c>
      <c r="AR1827" s="148" t="s">
        <v>369</v>
      </c>
      <c r="AT1827" s="148" t="s">
        <v>264</v>
      </c>
      <c r="AU1827" s="148" t="s">
        <v>87</v>
      </c>
      <c r="AY1827" s="17" t="s">
        <v>262</v>
      </c>
      <c r="BE1827" s="149">
        <f>IF(N1827="základní",J1827,0)</f>
        <v>0</v>
      </c>
      <c r="BF1827" s="149">
        <f>IF(N1827="snížená",J1827,0)</f>
        <v>0</v>
      </c>
      <c r="BG1827" s="149">
        <f>IF(N1827="zákl. přenesená",J1827,0)</f>
        <v>0</v>
      </c>
      <c r="BH1827" s="149">
        <f>IF(N1827="sníž. přenesená",J1827,0)</f>
        <v>0</v>
      </c>
      <c r="BI1827" s="149">
        <f>IF(N1827="nulová",J1827,0)</f>
        <v>0</v>
      </c>
      <c r="BJ1827" s="17" t="s">
        <v>85</v>
      </c>
      <c r="BK1827" s="149">
        <f>ROUND(I1827*H1827,2)</f>
        <v>0</v>
      </c>
      <c r="BL1827" s="17" t="s">
        <v>369</v>
      </c>
      <c r="BM1827" s="148" t="s">
        <v>2337</v>
      </c>
    </row>
    <row r="1828" spans="2:47" s="1" customFormat="1" ht="19.5">
      <c r="B1828" s="32"/>
      <c r="D1828" s="151" t="s">
        <v>708</v>
      </c>
      <c r="F1828" s="187" t="s">
        <v>2285</v>
      </c>
      <c r="I1828" s="188"/>
      <c r="L1828" s="32"/>
      <c r="M1828" s="189"/>
      <c r="T1828" s="56"/>
      <c r="AT1828" s="17" t="s">
        <v>708</v>
      </c>
      <c r="AU1828" s="17" t="s">
        <v>87</v>
      </c>
    </row>
    <row r="1829" spans="2:65" s="1" customFormat="1" ht="55.5" customHeight="1">
      <c r="B1829" s="32"/>
      <c r="C1829" s="138" t="s">
        <v>2338</v>
      </c>
      <c r="D1829" s="138" t="s">
        <v>264</v>
      </c>
      <c r="E1829" s="139" t="s">
        <v>2339</v>
      </c>
      <c r="F1829" s="140" t="s">
        <v>2292</v>
      </c>
      <c r="G1829" s="141" t="s">
        <v>706</v>
      </c>
      <c r="H1829" s="142">
        <v>1</v>
      </c>
      <c r="I1829" s="143"/>
      <c r="J1829" s="142">
        <f>ROUND(I1829*H1829,2)</f>
        <v>0</v>
      </c>
      <c r="K1829" s="140" t="s">
        <v>1</v>
      </c>
      <c r="L1829" s="32"/>
      <c r="M1829" s="144" t="s">
        <v>1</v>
      </c>
      <c r="N1829" s="145" t="s">
        <v>42</v>
      </c>
      <c r="P1829" s="146">
        <f>O1829*H1829</f>
        <v>0</v>
      </c>
      <c r="Q1829" s="146">
        <v>0</v>
      </c>
      <c r="R1829" s="146">
        <f>Q1829*H1829</f>
        <v>0</v>
      </c>
      <c r="S1829" s="146">
        <v>0</v>
      </c>
      <c r="T1829" s="147">
        <f>S1829*H1829</f>
        <v>0</v>
      </c>
      <c r="AR1829" s="148" t="s">
        <v>369</v>
      </c>
      <c r="AT1829" s="148" t="s">
        <v>264</v>
      </c>
      <c r="AU1829" s="148" t="s">
        <v>87</v>
      </c>
      <c r="AY1829" s="17" t="s">
        <v>262</v>
      </c>
      <c r="BE1829" s="149">
        <f>IF(N1829="základní",J1829,0)</f>
        <v>0</v>
      </c>
      <c r="BF1829" s="149">
        <f>IF(N1829="snížená",J1829,0)</f>
        <v>0</v>
      </c>
      <c r="BG1829" s="149">
        <f>IF(N1829="zákl. přenesená",J1829,0)</f>
        <v>0</v>
      </c>
      <c r="BH1829" s="149">
        <f>IF(N1829="sníž. přenesená",J1829,0)</f>
        <v>0</v>
      </c>
      <c r="BI1829" s="149">
        <f>IF(N1829="nulová",J1829,0)</f>
        <v>0</v>
      </c>
      <c r="BJ1829" s="17" t="s">
        <v>85</v>
      </c>
      <c r="BK1829" s="149">
        <f>ROUND(I1829*H1829,2)</f>
        <v>0</v>
      </c>
      <c r="BL1829" s="17" t="s">
        <v>369</v>
      </c>
      <c r="BM1829" s="148" t="s">
        <v>2340</v>
      </c>
    </row>
    <row r="1830" spans="2:47" s="1" customFormat="1" ht="19.5">
      <c r="B1830" s="32"/>
      <c r="D1830" s="151" t="s">
        <v>708</v>
      </c>
      <c r="F1830" s="187" t="s">
        <v>2294</v>
      </c>
      <c r="I1830" s="188"/>
      <c r="L1830" s="32"/>
      <c r="M1830" s="189"/>
      <c r="T1830" s="56"/>
      <c r="AT1830" s="17" t="s">
        <v>708</v>
      </c>
      <c r="AU1830" s="17" t="s">
        <v>87</v>
      </c>
    </row>
    <row r="1831" spans="2:65" s="1" customFormat="1" ht="66.75" customHeight="1">
      <c r="B1831" s="32"/>
      <c r="C1831" s="138" t="s">
        <v>2341</v>
      </c>
      <c r="D1831" s="138" t="s">
        <v>264</v>
      </c>
      <c r="E1831" s="139" t="s">
        <v>2342</v>
      </c>
      <c r="F1831" s="140" t="s">
        <v>2288</v>
      </c>
      <c r="G1831" s="141" t="s">
        <v>706</v>
      </c>
      <c r="H1831" s="142">
        <v>1</v>
      </c>
      <c r="I1831" s="143"/>
      <c r="J1831" s="142">
        <f>ROUND(I1831*H1831,2)</f>
        <v>0</v>
      </c>
      <c r="K1831" s="140" t="s">
        <v>1</v>
      </c>
      <c r="L1831" s="32"/>
      <c r="M1831" s="144" t="s">
        <v>1</v>
      </c>
      <c r="N1831" s="145" t="s">
        <v>42</v>
      </c>
      <c r="P1831" s="146">
        <f>O1831*H1831</f>
        <v>0</v>
      </c>
      <c r="Q1831" s="146">
        <v>0</v>
      </c>
      <c r="R1831" s="146">
        <f>Q1831*H1831</f>
        <v>0</v>
      </c>
      <c r="S1831" s="146">
        <v>0</v>
      </c>
      <c r="T1831" s="147">
        <f>S1831*H1831</f>
        <v>0</v>
      </c>
      <c r="AR1831" s="148" t="s">
        <v>369</v>
      </c>
      <c r="AT1831" s="148" t="s">
        <v>264</v>
      </c>
      <c r="AU1831" s="148" t="s">
        <v>87</v>
      </c>
      <c r="AY1831" s="17" t="s">
        <v>262</v>
      </c>
      <c r="BE1831" s="149">
        <f>IF(N1831="základní",J1831,0)</f>
        <v>0</v>
      </c>
      <c r="BF1831" s="149">
        <f>IF(N1831="snížená",J1831,0)</f>
        <v>0</v>
      </c>
      <c r="BG1831" s="149">
        <f>IF(N1831="zákl. přenesená",J1831,0)</f>
        <v>0</v>
      </c>
      <c r="BH1831" s="149">
        <f>IF(N1831="sníž. přenesená",J1831,0)</f>
        <v>0</v>
      </c>
      <c r="BI1831" s="149">
        <f>IF(N1831="nulová",J1831,0)</f>
        <v>0</v>
      </c>
      <c r="BJ1831" s="17" t="s">
        <v>85</v>
      </c>
      <c r="BK1831" s="149">
        <f>ROUND(I1831*H1831,2)</f>
        <v>0</v>
      </c>
      <c r="BL1831" s="17" t="s">
        <v>369</v>
      </c>
      <c r="BM1831" s="148" t="s">
        <v>2343</v>
      </c>
    </row>
    <row r="1832" spans="2:47" s="1" customFormat="1" ht="19.5">
      <c r="B1832" s="32"/>
      <c r="D1832" s="151" t="s">
        <v>708</v>
      </c>
      <c r="F1832" s="187" t="s">
        <v>2232</v>
      </c>
      <c r="I1832" s="188"/>
      <c r="L1832" s="32"/>
      <c r="M1832" s="189"/>
      <c r="T1832" s="56"/>
      <c r="AT1832" s="17" t="s">
        <v>708</v>
      </c>
      <c r="AU1832" s="17" t="s">
        <v>87</v>
      </c>
    </row>
    <row r="1833" spans="2:65" s="1" customFormat="1" ht="49.15" customHeight="1">
      <c r="B1833" s="32"/>
      <c r="C1833" s="138" t="s">
        <v>2344</v>
      </c>
      <c r="D1833" s="138" t="s">
        <v>264</v>
      </c>
      <c r="E1833" s="139" t="s">
        <v>2345</v>
      </c>
      <c r="F1833" s="140" t="s">
        <v>2346</v>
      </c>
      <c r="G1833" s="141" t="s">
        <v>706</v>
      </c>
      <c r="H1833" s="142">
        <v>1</v>
      </c>
      <c r="I1833" s="143"/>
      <c r="J1833" s="142">
        <f>ROUND(I1833*H1833,2)</f>
        <v>0</v>
      </c>
      <c r="K1833" s="140" t="s">
        <v>1</v>
      </c>
      <c r="L1833" s="32"/>
      <c r="M1833" s="144" t="s">
        <v>1</v>
      </c>
      <c r="N1833" s="145" t="s">
        <v>42</v>
      </c>
      <c r="P1833" s="146">
        <f>O1833*H1833</f>
        <v>0</v>
      </c>
      <c r="Q1833" s="146">
        <v>0</v>
      </c>
      <c r="R1833" s="146">
        <f>Q1833*H1833</f>
        <v>0</v>
      </c>
      <c r="S1833" s="146">
        <v>0</v>
      </c>
      <c r="T1833" s="147">
        <f>S1833*H1833</f>
        <v>0</v>
      </c>
      <c r="AR1833" s="148" t="s">
        <v>369</v>
      </c>
      <c r="AT1833" s="148" t="s">
        <v>264</v>
      </c>
      <c r="AU1833" s="148" t="s">
        <v>87</v>
      </c>
      <c r="AY1833" s="17" t="s">
        <v>262</v>
      </c>
      <c r="BE1833" s="149">
        <f>IF(N1833="základní",J1833,0)</f>
        <v>0</v>
      </c>
      <c r="BF1833" s="149">
        <f>IF(N1833="snížená",J1833,0)</f>
        <v>0</v>
      </c>
      <c r="BG1833" s="149">
        <f>IF(N1833="zákl. přenesená",J1833,0)</f>
        <v>0</v>
      </c>
      <c r="BH1833" s="149">
        <f>IF(N1833="sníž. přenesená",J1833,0)</f>
        <v>0</v>
      </c>
      <c r="BI1833" s="149">
        <f>IF(N1833="nulová",J1833,0)</f>
        <v>0</v>
      </c>
      <c r="BJ1833" s="17" t="s">
        <v>85</v>
      </c>
      <c r="BK1833" s="149">
        <f>ROUND(I1833*H1833,2)</f>
        <v>0</v>
      </c>
      <c r="BL1833" s="17" t="s">
        <v>369</v>
      </c>
      <c r="BM1833" s="148" t="s">
        <v>2347</v>
      </c>
    </row>
    <row r="1834" spans="2:47" s="1" customFormat="1" ht="19.5">
      <c r="B1834" s="32"/>
      <c r="D1834" s="151" t="s">
        <v>708</v>
      </c>
      <c r="F1834" s="187" t="s">
        <v>2348</v>
      </c>
      <c r="I1834" s="188"/>
      <c r="L1834" s="32"/>
      <c r="M1834" s="189"/>
      <c r="T1834" s="56"/>
      <c r="AT1834" s="17" t="s">
        <v>708</v>
      </c>
      <c r="AU1834" s="17" t="s">
        <v>87</v>
      </c>
    </row>
    <row r="1835" spans="2:65" s="1" customFormat="1" ht="49.15" customHeight="1">
      <c r="B1835" s="32"/>
      <c r="C1835" s="138" t="s">
        <v>2349</v>
      </c>
      <c r="D1835" s="138" t="s">
        <v>264</v>
      </c>
      <c r="E1835" s="139" t="s">
        <v>2350</v>
      </c>
      <c r="F1835" s="140" t="s">
        <v>2346</v>
      </c>
      <c r="G1835" s="141" t="s">
        <v>706</v>
      </c>
      <c r="H1835" s="142">
        <v>1</v>
      </c>
      <c r="I1835" s="143"/>
      <c r="J1835" s="142">
        <f>ROUND(I1835*H1835,2)</f>
        <v>0</v>
      </c>
      <c r="K1835" s="140" t="s">
        <v>1</v>
      </c>
      <c r="L1835" s="32"/>
      <c r="M1835" s="144" t="s">
        <v>1</v>
      </c>
      <c r="N1835" s="145" t="s">
        <v>42</v>
      </c>
      <c r="P1835" s="146">
        <f>O1835*H1835</f>
        <v>0</v>
      </c>
      <c r="Q1835" s="146">
        <v>0</v>
      </c>
      <c r="R1835" s="146">
        <f>Q1835*H1835</f>
        <v>0</v>
      </c>
      <c r="S1835" s="146">
        <v>0</v>
      </c>
      <c r="T1835" s="147">
        <f>S1835*H1835</f>
        <v>0</v>
      </c>
      <c r="AR1835" s="148" t="s">
        <v>369</v>
      </c>
      <c r="AT1835" s="148" t="s">
        <v>264</v>
      </c>
      <c r="AU1835" s="148" t="s">
        <v>87</v>
      </c>
      <c r="AY1835" s="17" t="s">
        <v>262</v>
      </c>
      <c r="BE1835" s="149">
        <f>IF(N1835="základní",J1835,0)</f>
        <v>0</v>
      </c>
      <c r="BF1835" s="149">
        <f>IF(N1835="snížená",J1835,0)</f>
        <v>0</v>
      </c>
      <c r="BG1835" s="149">
        <f>IF(N1835="zákl. přenesená",J1835,0)</f>
        <v>0</v>
      </c>
      <c r="BH1835" s="149">
        <f>IF(N1835="sníž. přenesená",J1835,0)</f>
        <v>0</v>
      </c>
      <c r="BI1835" s="149">
        <f>IF(N1835="nulová",J1835,0)</f>
        <v>0</v>
      </c>
      <c r="BJ1835" s="17" t="s">
        <v>85</v>
      </c>
      <c r="BK1835" s="149">
        <f>ROUND(I1835*H1835,2)</f>
        <v>0</v>
      </c>
      <c r="BL1835" s="17" t="s">
        <v>369</v>
      </c>
      <c r="BM1835" s="148" t="s">
        <v>2351</v>
      </c>
    </row>
    <row r="1836" spans="2:47" s="1" customFormat="1" ht="19.5">
      <c r="B1836" s="32"/>
      <c r="D1836" s="151" t="s">
        <v>708</v>
      </c>
      <c r="F1836" s="187" t="s">
        <v>2348</v>
      </c>
      <c r="I1836" s="188"/>
      <c r="L1836" s="32"/>
      <c r="M1836" s="189"/>
      <c r="T1836" s="56"/>
      <c r="AT1836" s="17" t="s">
        <v>708</v>
      </c>
      <c r="AU1836" s="17" t="s">
        <v>87</v>
      </c>
    </row>
    <row r="1837" spans="2:65" s="1" customFormat="1" ht="49.15" customHeight="1">
      <c r="B1837" s="32"/>
      <c r="C1837" s="138" t="s">
        <v>2352</v>
      </c>
      <c r="D1837" s="138" t="s">
        <v>264</v>
      </c>
      <c r="E1837" s="139" t="s">
        <v>2353</v>
      </c>
      <c r="F1837" s="140" t="s">
        <v>2354</v>
      </c>
      <c r="G1837" s="141" t="s">
        <v>706</v>
      </c>
      <c r="H1837" s="142">
        <v>1</v>
      </c>
      <c r="I1837" s="143"/>
      <c r="J1837" s="142">
        <f>ROUND(I1837*H1837,2)</f>
        <v>0</v>
      </c>
      <c r="K1837" s="140" t="s">
        <v>1</v>
      </c>
      <c r="L1837" s="32"/>
      <c r="M1837" s="144" t="s">
        <v>1</v>
      </c>
      <c r="N1837" s="145" t="s">
        <v>42</v>
      </c>
      <c r="P1837" s="146">
        <f>O1837*H1837</f>
        <v>0</v>
      </c>
      <c r="Q1837" s="146">
        <v>0</v>
      </c>
      <c r="R1837" s="146">
        <f>Q1837*H1837</f>
        <v>0</v>
      </c>
      <c r="S1837" s="146">
        <v>0</v>
      </c>
      <c r="T1837" s="147">
        <f>S1837*H1837</f>
        <v>0</v>
      </c>
      <c r="AR1837" s="148" t="s">
        <v>369</v>
      </c>
      <c r="AT1837" s="148" t="s">
        <v>264</v>
      </c>
      <c r="AU1837" s="148" t="s">
        <v>87</v>
      </c>
      <c r="AY1837" s="17" t="s">
        <v>262</v>
      </c>
      <c r="BE1837" s="149">
        <f>IF(N1837="základní",J1837,0)</f>
        <v>0</v>
      </c>
      <c r="BF1837" s="149">
        <f>IF(N1837="snížená",J1837,0)</f>
        <v>0</v>
      </c>
      <c r="BG1837" s="149">
        <f>IF(N1837="zákl. přenesená",J1837,0)</f>
        <v>0</v>
      </c>
      <c r="BH1837" s="149">
        <f>IF(N1837="sníž. přenesená",J1837,0)</f>
        <v>0</v>
      </c>
      <c r="BI1837" s="149">
        <f>IF(N1837="nulová",J1837,0)</f>
        <v>0</v>
      </c>
      <c r="BJ1837" s="17" t="s">
        <v>85</v>
      </c>
      <c r="BK1837" s="149">
        <f>ROUND(I1837*H1837,2)</f>
        <v>0</v>
      </c>
      <c r="BL1837" s="17" t="s">
        <v>369</v>
      </c>
      <c r="BM1837" s="148" t="s">
        <v>2355</v>
      </c>
    </row>
    <row r="1838" spans="2:65" s="1" customFormat="1" ht="49.15" customHeight="1">
      <c r="B1838" s="32"/>
      <c r="C1838" s="138" t="s">
        <v>2356</v>
      </c>
      <c r="D1838" s="138" t="s">
        <v>264</v>
      </c>
      <c r="E1838" s="139" t="s">
        <v>2357</v>
      </c>
      <c r="F1838" s="140" t="s">
        <v>2358</v>
      </c>
      <c r="G1838" s="141" t="s">
        <v>706</v>
      </c>
      <c r="H1838" s="142">
        <v>1</v>
      </c>
      <c r="I1838" s="143"/>
      <c r="J1838" s="142">
        <f>ROUND(I1838*H1838,2)</f>
        <v>0</v>
      </c>
      <c r="K1838" s="140" t="s">
        <v>1</v>
      </c>
      <c r="L1838" s="32"/>
      <c r="M1838" s="144" t="s">
        <v>1</v>
      </c>
      <c r="N1838" s="145" t="s">
        <v>42</v>
      </c>
      <c r="P1838" s="146">
        <f>O1838*H1838</f>
        <v>0</v>
      </c>
      <c r="Q1838" s="146">
        <v>0</v>
      </c>
      <c r="R1838" s="146">
        <f>Q1838*H1838</f>
        <v>0</v>
      </c>
      <c r="S1838" s="146">
        <v>0</v>
      </c>
      <c r="T1838" s="147">
        <f>S1838*H1838</f>
        <v>0</v>
      </c>
      <c r="AR1838" s="148" t="s">
        <v>369</v>
      </c>
      <c r="AT1838" s="148" t="s">
        <v>264</v>
      </c>
      <c r="AU1838" s="148" t="s">
        <v>87</v>
      </c>
      <c r="AY1838" s="17" t="s">
        <v>262</v>
      </c>
      <c r="BE1838" s="149">
        <f>IF(N1838="základní",J1838,0)</f>
        <v>0</v>
      </c>
      <c r="BF1838" s="149">
        <f>IF(N1838="snížená",J1838,0)</f>
        <v>0</v>
      </c>
      <c r="BG1838" s="149">
        <f>IF(N1838="zákl. přenesená",J1838,0)</f>
        <v>0</v>
      </c>
      <c r="BH1838" s="149">
        <f>IF(N1838="sníž. přenesená",J1838,0)</f>
        <v>0</v>
      </c>
      <c r="BI1838" s="149">
        <f>IF(N1838="nulová",J1838,0)</f>
        <v>0</v>
      </c>
      <c r="BJ1838" s="17" t="s">
        <v>85</v>
      </c>
      <c r="BK1838" s="149">
        <f>ROUND(I1838*H1838,2)</f>
        <v>0</v>
      </c>
      <c r="BL1838" s="17" t="s">
        <v>369</v>
      </c>
      <c r="BM1838" s="148" t="s">
        <v>2359</v>
      </c>
    </row>
    <row r="1839" spans="2:47" s="1" customFormat="1" ht="19.5">
      <c r="B1839" s="32"/>
      <c r="D1839" s="151" t="s">
        <v>708</v>
      </c>
      <c r="F1839" s="187" t="s">
        <v>2348</v>
      </c>
      <c r="I1839" s="188"/>
      <c r="L1839" s="32"/>
      <c r="M1839" s="189"/>
      <c r="T1839" s="56"/>
      <c r="AT1839" s="17" t="s">
        <v>708</v>
      </c>
      <c r="AU1839" s="17" t="s">
        <v>87</v>
      </c>
    </row>
    <row r="1840" spans="2:65" s="1" customFormat="1" ht="49.15" customHeight="1">
      <c r="B1840" s="32"/>
      <c r="C1840" s="138" t="s">
        <v>2360</v>
      </c>
      <c r="D1840" s="138" t="s">
        <v>264</v>
      </c>
      <c r="E1840" s="139" t="s">
        <v>2361</v>
      </c>
      <c r="F1840" s="140" t="s">
        <v>2362</v>
      </c>
      <c r="G1840" s="141" t="s">
        <v>706</v>
      </c>
      <c r="H1840" s="142">
        <v>1</v>
      </c>
      <c r="I1840" s="143"/>
      <c r="J1840" s="142">
        <f>ROUND(I1840*H1840,2)</f>
        <v>0</v>
      </c>
      <c r="K1840" s="140" t="s">
        <v>1</v>
      </c>
      <c r="L1840" s="32"/>
      <c r="M1840" s="144" t="s">
        <v>1</v>
      </c>
      <c r="N1840" s="145" t="s">
        <v>42</v>
      </c>
      <c r="P1840" s="146">
        <f>O1840*H1840</f>
        <v>0</v>
      </c>
      <c r="Q1840" s="146">
        <v>0</v>
      </c>
      <c r="R1840" s="146">
        <f>Q1840*H1840</f>
        <v>0</v>
      </c>
      <c r="S1840" s="146">
        <v>0</v>
      </c>
      <c r="T1840" s="147">
        <f>S1840*H1840</f>
        <v>0</v>
      </c>
      <c r="AR1840" s="148" t="s">
        <v>369</v>
      </c>
      <c r="AT1840" s="148" t="s">
        <v>264</v>
      </c>
      <c r="AU1840" s="148" t="s">
        <v>87</v>
      </c>
      <c r="AY1840" s="17" t="s">
        <v>262</v>
      </c>
      <c r="BE1840" s="149">
        <f>IF(N1840="základní",J1840,0)</f>
        <v>0</v>
      </c>
      <c r="BF1840" s="149">
        <f>IF(N1840="snížená",J1840,0)</f>
        <v>0</v>
      </c>
      <c r="BG1840" s="149">
        <f>IF(N1840="zákl. přenesená",J1840,0)</f>
        <v>0</v>
      </c>
      <c r="BH1840" s="149">
        <f>IF(N1840="sníž. přenesená",J1840,0)</f>
        <v>0</v>
      </c>
      <c r="BI1840" s="149">
        <f>IF(N1840="nulová",J1840,0)</f>
        <v>0</v>
      </c>
      <c r="BJ1840" s="17" t="s">
        <v>85</v>
      </c>
      <c r="BK1840" s="149">
        <f>ROUND(I1840*H1840,2)</f>
        <v>0</v>
      </c>
      <c r="BL1840" s="17" t="s">
        <v>369</v>
      </c>
      <c r="BM1840" s="148" t="s">
        <v>2363</v>
      </c>
    </row>
    <row r="1841" spans="2:47" s="1" customFormat="1" ht="19.5">
      <c r="B1841" s="32"/>
      <c r="D1841" s="151" t="s">
        <v>708</v>
      </c>
      <c r="F1841" s="187" t="s">
        <v>2348</v>
      </c>
      <c r="I1841" s="188"/>
      <c r="L1841" s="32"/>
      <c r="M1841" s="189"/>
      <c r="T1841" s="56"/>
      <c r="AT1841" s="17" t="s">
        <v>708</v>
      </c>
      <c r="AU1841" s="17" t="s">
        <v>87</v>
      </c>
    </row>
    <row r="1842" spans="2:65" s="1" customFormat="1" ht="49.15" customHeight="1">
      <c r="B1842" s="32"/>
      <c r="C1842" s="138" t="s">
        <v>2364</v>
      </c>
      <c r="D1842" s="138" t="s">
        <v>264</v>
      </c>
      <c r="E1842" s="139" t="s">
        <v>2365</v>
      </c>
      <c r="F1842" s="140" t="s">
        <v>2366</v>
      </c>
      <c r="G1842" s="141" t="s">
        <v>706</v>
      </c>
      <c r="H1842" s="142">
        <v>1</v>
      </c>
      <c r="I1842" s="143"/>
      <c r="J1842" s="142">
        <f>ROUND(I1842*H1842,2)</f>
        <v>0</v>
      </c>
      <c r="K1842" s="140" t="s">
        <v>1</v>
      </c>
      <c r="L1842" s="32"/>
      <c r="M1842" s="144" t="s">
        <v>1</v>
      </c>
      <c r="N1842" s="145" t="s">
        <v>42</v>
      </c>
      <c r="P1842" s="146">
        <f>O1842*H1842</f>
        <v>0</v>
      </c>
      <c r="Q1842" s="146">
        <v>0</v>
      </c>
      <c r="R1842" s="146">
        <f>Q1842*H1842</f>
        <v>0</v>
      </c>
      <c r="S1842" s="146">
        <v>0</v>
      </c>
      <c r="T1842" s="147">
        <f>S1842*H1842</f>
        <v>0</v>
      </c>
      <c r="AR1842" s="148" t="s">
        <v>369</v>
      </c>
      <c r="AT1842" s="148" t="s">
        <v>264</v>
      </c>
      <c r="AU1842" s="148" t="s">
        <v>87</v>
      </c>
      <c r="AY1842" s="17" t="s">
        <v>262</v>
      </c>
      <c r="BE1842" s="149">
        <f>IF(N1842="základní",J1842,0)</f>
        <v>0</v>
      </c>
      <c r="BF1842" s="149">
        <f>IF(N1842="snížená",J1842,0)</f>
        <v>0</v>
      </c>
      <c r="BG1842" s="149">
        <f>IF(N1842="zákl. přenesená",J1842,0)</f>
        <v>0</v>
      </c>
      <c r="BH1842" s="149">
        <f>IF(N1842="sníž. přenesená",J1842,0)</f>
        <v>0</v>
      </c>
      <c r="BI1842" s="149">
        <f>IF(N1842="nulová",J1842,0)</f>
        <v>0</v>
      </c>
      <c r="BJ1842" s="17" t="s">
        <v>85</v>
      </c>
      <c r="BK1842" s="149">
        <f>ROUND(I1842*H1842,2)</f>
        <v>0</v>
      </c>
      <c r="BL1842" s="17" t="s">
        <v>369</v>
      </c>
      <c r="BM1842" s="148" t="s">
        <v>2367</v>
      </c>
    </row>
    <row r="1843" spans="2:47" s="1" customFormat="1" ht="19.5">
      <c r="B1843" s="32"/>
      <c r="D1843" s="151" t="s">
        <v>708</v>
      </c>
      <c r="F1843" s="187" t="s">
        <v>2348</v>
      </c>
      <c r="I1843" s="188"/>
      <c r="L1843" s="32"/>
      <c r="M1843" s="189"/>
      <c r="T1843" s="56"/>
      <c r="AT1843" s="17" t="s">
        <v>708</v>
      </c>
      <c r="AU1843" s="17" t="s">
        <v>87</v>
      </c>
    </row>
    <row r="1844" spans="2:65" s="1" customFormat="1" ht="49.15" customHeight="1">
      <c r="B1844" s="32"/>
      <c r="C1844" s="138" t="s">
        <v>2368</v>
      </c>
      <c r="D1844" s="138" t="s">
        <v>264</v>
      </c>
      <c r="E1844" s="139" t="s">
        <v>2369</v>
      </c>
      <c r="F1844" s="140" t="s">
        <v>2370</v>
      </c>
      <c r="G1844" s="141" t="s">
        <v>706</v>
      </c>
      <c r="H1844" s="142">
        <v>1</v>
      </c>
      <c r="I1844" s="143"/>
      <c r="J1844" s="142">
        <f>ROUND(I1844*H1844,2)</f>
        <v>0</v>
      </c>
      <c r="K1844" s="140" t="s">
        <v>1</v>
      </c>
      <c r="L1844" s="32"/>
      <c r="M1844" s="144" t="s">
        <v>1</v>
      </c>
      <c r="N1844" s="145" t="s">
        <v>42</v>
      </c>
      <c r="P1844" s="146">
        <f>O1844*H1844</f>
        <v>0</v>
      </c>
      <c r="Q1844" s="146">
        <v>0</v>
      </c>
      <c r="R1844" s="146">
        <f>Q1844*H1844</f>
        <v>0</v>
      </c>
      <c r="S1844" s="146">
        <v>0</v>
      </c>
      <c r="T1844" s="147">
        <f>S1844*H1844</f>
        <v>0</v>
      </c>
      <c r="AR1844" s="148" t="s">
        <v>369</v>
      </c>
      <c r="AT1844" s="148" t="s">
        <v>264</v>
      </c>
      <c r="AU1844" s="148" t="s">
        <v>87</v>
      </c>
      <c r="AY1844" s="17" t="s">
        <v>262</v>
      </c>
      <c r="BE1844" s="149">
        <f>IF(N1844="základní",J1844,0)</f>
        <v>0</v>
      </c>
      <c r="BF1844" s="149">
        <f>IF(N1844="snížená",J1844,0)</f>
        <v>0</v>
      </c>
      <c r="BG1844" s="149">
        <f>IF(N1844="zákl. přenesená",J1844,0)</f>
        <v>0</v>
      </c>
      <c r="BH1844" s="149">
        <f>IF(N1844="sníž. přenesená",J1844,0)</f>
        <v>0</v>
      </c>
      <c r="BI1844" s="149">
        <f>IF(N1844="nulová",J1844,0)</f>
        <v>0</v>
      </c>
      <c r="BJ1844" s="17" t="s">
        <v>85</v>
      </c>
      <c r="BK1844" s="149">
        <f>ROUND(I1844*H1844,2)</f>
        <v>0</v>
      </c>
      <c r="BL1844" s="17" t="s">
        <v>369</v>
      </c>
      <c r="BM1844" s="148" t="s">
        <v>2371</v>
      </c>
    </row>
    <row r="1845" spans="2:47" s="1" customFormat="1" ht="19.5">
      <c r="B1845" s="32"/>
      <c r="D1845" s="151" t="s">
        <v>708</v>
      </c>
      <c r="F1845" s="187" t="s">
        <v>2348</v>
      </c>
      <c r="I1845" s="188"/>
      <c r="L1845" s="32"/>
      <c r="M1845" s="189"/>
      <c r="T1845" s="56"/>
      <c r="AT1845" s="17" t="s">
        <v>708</v>
      </c>
      <c r="AU1845" s="17" t="s">
        <v>87</v>
      </c>
    </row>
    <row r="1846" spans="2:65" s="1" customFormat="1" ht="44.25" customHeight="1">
      <c r="B1846" s="32"/>
      <c r="C1846" s="138" t="s">
        <v>2372</v>
      </c>
      <c r="D1846" s="138" t="s">
        <v>264</v>
      </c>
      <c r="E1846" s="139" t="s">
        <v>2373</v>
      </c>
      <c r="F1846" s="140" t="s">
        <v>2374</v>
      </c>
      <c r="G1846" s="141" t="s">
        <v>794</v>
      </c>
      <c r="H1846" s="143"/>
      <c r="I1846" s="143"/>
      <c r="J1846" s="142">
        <f>ROUND(I1846*H1846,2)</f>
        <v>0</v>
      </c>
      <c r="K1846" s="140" t="s">
        <v>1</v>
      </c>
      <c r="L1846" s="32"/>
      <c r="M1846" s="144" t="s">
        <v>1</v>
      </c>
      <c r="N1846" s="145" t="s">
        <v>42</v>
      </c>
      <c r="P1846" s="146">
        <f>O1846*H1846</f>
        <v>0</v>
      </c>
      <c r="Q1846" s="146">
        <v>0</v>
      </c>
      <c r="R1846" s="146">
        <f>Q1846*H1846</f>
        <v>0</v>
      </c>
      <c r="S1846" s="146">
        <v>0</v>
      </c>
      <c r="T1846" s="147">
        <f>S1846*H1846</f>
        <v>0</v>
      </c>
      <c r="AR1846" s="148" t="s">
        <v>369</v>
      </c>
      <c r="AT1846" s="148" t="s">
        <v>264</v>
      </c>
      <c r="AU1846" s="148" t="s">
        <v>87</v>
      </c>
      <c r="AY1846" s="17" t="s">
        <v>262</v>
      </c>
      <c r="BE1846" s="149">
        <f>IF(N1846="základní",J1846,0)</f>
        <v>0</v>
      </c>
      <c r="BF1846" s="149">
        <f>IF(N1846="snížená",J1846,0)</f>
        <v>0</v>
      </c>
      <c r="BG1846" s="149">
        <f>IF(N1846="zákl. přenesená",J1846,0)</f>
        <v>0</v>
      </c>
      <c r="BH1846" s="149">
        <f>IF(N1846="sníž. přenesená",J1846,0)</f>
        <v>0</v>
      </c>
      <c r="BI1846" s="149">
        <f>IF(N1846="nulová",J1846,0)</f>
        <v>0</v>
      </c>
      <c r="BJ1846" s="17" t="s">
        <v>85</v>
      </c>
      <c r="BK1846" s="149">
        <f>ROUND(I1846*H1846,2)</f>
        <v>0</v>
      </c>
      <c r="BL1846" s="17" t="s">
        <v>369</v>
      </c>
      <c r="BM1846" s="148" t="s">
        <v>2375</v>
      </c>
    </row>
    <row r="1847" spans="2:63" s="11" customFormat="1" ht="22.9" customHeight="1">
      <c r="B1847" s="126"/>
      <c r="D1847" s="127" t="s">
        <v>76</v>
      </c>
      <c r="E1847" s="136" t="s">
        <v>2376</v>
      </c>
      <c r="F1847" s="136" t="s">
        <v>2377</v>
      </c>
      <c r="I1847" s="129"/>
      <c r="J1847" s="137">
        <f>BK1847</f>
        <v>0</v>
      </c>
      <c r="L1847" s="126"/>
      <c r="M1847" s="131"/>
      <c r="P1847" s="132">
        <f>SUM(P1848:P1896)</f>
        <v>0</v>
      </c>
      <c r="R1847" s="132">
        <f>SUM(R1848:R1896)</f>
        <v>0</v>
      </c>
      <c r="T1847" s="133">
        <f>SUM(T1848:T1896)</f>
        <v>0</v>
      </c>
      <c r="AR1847" s="127" t="s">
        <v>87</v>
      </c>
      <c r="AT1847" s="134" t="s">
        <v>76</v>
      </c>
      <c r="AU1847" s="134" t="s">
        <v>85</v>
      </c>
      <c r="AY1847" s="127" t="s">
        <v>262</v>
      </c>
      <c r="BK1847" s="135">
        <f>SUM(BK1848:BK1896)</f>
        <v>0</v>
      </c>
    </row>
    <row r="1848" spans="2:65" s="1" customFormat="1" ht="37.9" customHeight="1">
      <c r="B1848" s="32"/>
      <c r="C1848" s="138" t="s">
        <v>2378</v>
      </c>
      <c r="D1848" s="138" t="s">
        <v>264</v>
      </c>
      <c r="E1848" s="139" t="s">
        <v>2379</v>
      </c>
      <c r="F1848" s="140" t="s">
        <v>2380</v>
      </c>
      <c r="G1848" s="141" t="s">
        <v>706</v>
      </c>
      <c r="H1848" s="142">
        <v>1</v>
      </c>
      <c r="I1848" s="143"/>
      <c r="J1848" s="142">
        <f>ROUND(I1848*H1848,2)</f>
        <v>0</v>
      </c>
      <c r="K1848" s="140" t="s">
        <v>1</v>
      </c>
      <c r="L1848" s="32"/>
      <c r="M1848" s="144" t="s">
        <v>1</v>
      </c>
      <c r="N1848" s="145" t="s">
        <v>42</v>
      </c>
      <c r="P1848" s="146">
        <f>O1848*H1848</f>
        <v>0</v>
      </c>
      <c r="Q1848" s="146">
        <v>0</v>
      </c>
      <c r="R1848" s="146">
        <f>Q1848*H1848</f>
        <v>0</v>
      </c>
      <c r="S1848" s="146">
        <v>0</v>
      </c>
      <c r="T1848" s="147">
        <f>S1848*H1848</f>
        <v>0</v>
      </c>
      <c r="AR1848" s="148" t="s">
        <v>369</v>
      </c>
      <c r="AT1848" s="148" t="s">
        <v>264</v>
      </c>
      <c r="AU1848" s="148" t="s">
        <v>87</v>
      </c>
      <c r="AY1848" s="17" t="s">
        <v>262</v>
      </c>
      <c r="BE1848" s="149">
        <f>IF(N1848="základní",J1848,0)</f>
        <v>0</v>
      </c>
      <c r="BF1848" s="149">
        <f>IF(N1848="snížená",J1848,0)</f>
        <v>0</v>
      </c>
      <c r="BG1848" s="149">
        <f>IF(N1848="zákl. přenesená",J1848,0)</f>
        <v>0</v>
      </c>
      <c r="BH1848" s="149">
        <f>IF(N1848="sníž. přenesená",J1848,0)</f>
        <v>0</v>
      </c>
      <c r="BI1848" s="149">
        <f>IF(N1848="nulová",J1848,0)</f>
        <v>0</v>
      </c>
      <c r="BJ1848" s="17" t="s">
        <v>85</v>
      </c>
      <c r="BK1848" s="149">
        <f>ROUND(I1848*H1848,2)</f>
        <v>0</v>
      </c>
      <c r="BL1848" s="17" t="s">
        <v>369</v>
      </c>
      <c r="BM1848" s="148" t="s">
        <v>2381</v>
      </c>
    </row>
    <row r="1849" spans="2:47" s="1" customFormat="1" ht="29.25">
      <c r="B1849" s="32"/>
      <c r="D1849" s="151" t="s">
        <v>708</v>
      </c>
      <c r="F1849" s="187" t="s">
        <v>2382</v>
      </c>
      <c r="I1849" s="188"/>
      <c r="L1849" s="32"/>
      <c r="M1849" s="189"/>
      <c r="T1849" s="56"/>
      <c r="AT1849" s="17" t="s">
        <v>708</v>
      </c>
      <c r="AU1849" s="17" t="s">
        <v>87</v>
      </c>
    </row>
    <row r="1850" spans="2:65" s="1" customFormat="1" ht="37.9" customHeight="1">
      <c r="B1850" s="32"/>
      <c r="C1850" s="138" t="s">
        <v>2383</v>
      </c>
      <c r="D1850" s="138" t="s">
        <v>264</v>
      </c>
      <c r="E1850" s="139" t="s">
        <v>2384</v>
      </c>
      <c r="F1850" s="140" t="s">
        <v>2385</v>
      </c>
      <c r="G1850" s="141" t="s">
        <v>706</v>
      </c>
      <c r="H1850" s="142">
        <v>1</v>
      </c>
      <c r="I1850" s="143"/>
      <c r="J1850" s="142">
        <f>ROUND(I1850*H1850,2)</f>
        <v>0</v>
      </c>
      <c r="K1850" s="140" t="s">
        <v>1</v>
      </c>
      <c r="L1850" s="32"/>
      <c r="M1850" s="144" t="s">
        <v>1</v>
      </c>
      <c r="N1850" s="145" t="s">
        <v>42</v>
      </c>
      <c r="P1850" s="146">
        <f>O1850*H1850</f>
        <v>0</v>
      </c>
      <c r="Q1850" s="146">
        <v>0</v>
      </c>
      <c r="R1850" s="146">
        <f>Q1850*H1850</f>
        <v>0</v>
      </c>
      <c r="S1850" s="146">
        <v>0</v>
      </c>
      <c r="T1850" s="147">
        <f>S1850*H1850</f>
        <v>0</v>
      </c>
      <c r="AR1850" s="148" t="s">
        <v>369</v>
      </c>
      <c r="AT1850" s="148" t="s">
        <v>264</v>
      </c>
      <c r="AU1850" s="148" t="s">
        <v>87</v>
      </c>
      <c r="AY1850" s="17" t="s">
        <v>262</v>
      </c>
      <c r="BE1850" s="149">
        <f>IF(N1850="základní",J1850,0)</f>
        <v>0</v>
      </c>
      <c r="BF1850" s="149">
        <f>IF(N1850="snížená",J1850,0)</f>
        <v>0</v>
      </c>
      <c r="BG1850" s="149">
        <f>IF(N1850="zákl. přenesená",J1850,0)</f>
        <v>0</v>
      </c>
      <c r="BH1850" s="149">
        <f>IF(N1850="sníž. přenesená",J1850,0)</f>
        <v>0</v>
      </c>
      <c r="BI1850" s="149">
        <f>IF(N1850="nulová",J1850,0)</f>
        <v>0</v>
      </c>
      <c r="BJ1850" s="17" t="s">
        <v>85</v>
      </c>
      <c r="BK1850" s="149">
        <f>ROUND(I1850*H1850,2)</f>
        <v>0</v>
      </c>
      <c r="BL1850" s="17" t="s">
        <v>369</v>
      </c>
      <c r="BM1850" s="148" t="s">
        <v>2386</v>
      </c>
    </row>
    <row r="1851" spans="2:47" s="1" customFormat="1" ht="29.25">
      <c r="B1851" s="32"/>
      <c r="D1851" s="151" t="s">
        <v>708</v>
      </c>
      <c r="F1851" s="187" t="s">
        <v>2382</v>
      </c>
      <c r="I1851" s="188"/>
      <c r="L1851" s="32"/>
      <c r="M1851" s="189"/>
      <c r="T1851" s="56"/>
      <c r="AT1851" s="17" t="s">
        <v>708</v>
      </c>
      <c r="AU1851" s="17" t="s">
        <v>87</v>
      </c>
    </row>
    <row r="1852" spans="2:65" s="1" customFormat="1" ht="37.9" customHeight="1">
      <c r="B1852" s="32"/>
      <c r="C1852" s="138" t="s">
        <v>2387</v>
      </c>
      <c r="D1852" s="138" t="s">
        <v>264</v>
      </c>
      <c r="E1852" s="139" t="s">
        <v>2388</v>
      </c>
      <c r="F1852" s="140" t="s">
        <v>2389</v>
      </c>
      <c r="G1852" s="141" t="s">
        <v>706</v>
      </c>
      <c r="H1852" s="142">
        <v>2</v>
      </c>
      <c r="I1852" s="143"/>
      <c r="J1852" s="142">
        <f>ROUND(I1852*H1852,2)</f>
        <v>0</v>
      </c>
      <c r="K1852" s="140" t="s">
        <v>1</v>
      </c>
      <c r="L1852" s="32"/>
      <c r="M1852" s="144" t="s">
        <v>1</v>
      </c>
      <c r="N1852" s="145" t="s">
        <v>42</v>
      </c>
      <c r="P1852" s="146">
        <f>O1852*H1852</f>
        <v>0</v>
      </c>
      <c r="Q1852" s="146">
        <v>0</v>
      </c>
      <c r="R1852" s="146">
        <f>Q1852*H1852</f>
        <v>0</v>
      </c>
      <c r="S1852" s="146">
        <v>0</v>
      </c>
      <c r="T1852" s="147">
        <f>S1852*H1852</f>
        <v>0</v>
      </c>
      <c r="AR1852" s="148" t="s">
        <v>369</v>
      </c>
      <c r="AT1852" s="148" t="s">
        <v>264</v>
      </c>
      <c r="AU1852" s="148" t="s">
        <v>87</v>
      </c>
      <c r="AY1852" s="17" t="s">
        <v>262</v>
      </c>
      <c r="BE1852" s="149">
        <f>IF(N1852="základní",J1852,0)</f>
        <v>0</v>
      </c>
      <c r="BF1852" s="149">
        <f>IF(N1852="snížená",J1852,0)</f>
        <v>0</v>
      </c>
      <c r="BG1852" s="149">
        <f>IF(N1852="zákl. přenesená",J1852,0)</f>
        <v>0</v>
      </c>
      <c r="BH1852" s="149">
        <f>IF(N1852="sníž. přenesená",J1852,0)</f>
        <v>0</v>
      </c>
      <c r="BI1852" s="149">
        <f>IF(N1852="nulová",J1852,0)</f>
        <v>0</v>
      </c>
      <c r="BJ1852" s="17" t="s">
        <v>85</v>
      </c>
      <c r="BK1852" s="149">
        <f>ROUND(I1852*H1852,2)</f>
        <v>0</v>
      </c>
      <c r="BL1852" s="17" t="s">
        <v>369</v>
      </c>
      <c r="BM1852" s="148" t="s">
        <v>2390</v>
      </c>
    </row>
    <row r="1853" spans="2:47" s="1" customFormat="1" ht="19.5">
      <c r="B1853" s="32"/>
      <c r="D1853" s="151" t="s">
        <v>708</v>
      </c>
      <c r="F1853" s="187" t="s">
        <v>2391</v>
      </c>
      <c r="I1853" s="188"/>
      <c r="L1853" s="32"/>
      <c r="M1853" s="189"/>
      <c r="T1853" s="56"/>
      <c r="AT1853" s="17" t="s">
        <v>708</v>
      </c>
      <c r="AU1853" s="17" t="s">
        <v>87</v>
      </c>
    </row>
    <row r="1854" spans="2:65" s="1" customFormat="1" ht="37.9" customHeight="1">
      <c r="B1854" s="32"/>
      <c r="C1854" s="138" t="s">
        <v>2392</v>
      </c>
      <c r="D1854" s="138" t="s">
        <v>264</v>
      </c>
      <c r="E1854" s="139" t="s">
        <v>2393</v>
      </c>
      <c r="F1854" s="140" t="s">
        <v>2389</v>
      </c>
      <c r="G1854" s="141" t="s">
        <v>706</v>
      </c>
      <c r="H1854" s="142">
        <v>2</v>
      </c>
      <c r="I1854" s="143"/>
      <c r="J1854" s="142">
        <f>ROUND(I1854*H1854,2)</f>
        <v>0</v>
      </c>
      <c r="K1854" s="140" t="s">
        <v>1</v>
      </c>
      <c r="L1854" s="32"/>
      <c r="M1854" s="144" t="s">
        <v>1</v>
      </c>
      <c r="N1854" s="145" t="s">
        <v>42</v>
      </c>
      <c r="P1854" s="146">
        <f>O1854*H1854</f>
        <v>0</v>
      </c>
      <c r="Q1854" s="146">
        <v>0</v>
      </c>
      <c r="R1854" s="146">
        <f>Q1854*H1854</f>
        <v>0</v>
      </c>
      <c r="S1854" s="146">
        <v>0</v>
      </c>
      <c r="T1854" s="147">
        <f>S1854*H1854</f>
        <v>0</v>
      </c>
      <c r="AR1854" s="148" t="s">
        <v>369</v>
      </c>
      <c r="AT1854" s="148" t="s">
        <v>264</v>
      </c>
      <c r="AU1854" s="148" t="s">
        <v>87</v>
      </c>
      <c r="AY1854" s="17" t="s">
        <v>262</v>
      </c>
      <c r="BE1854" s="149">
        <f>IF(N1854="základní",J1854,0)</f>
        <v>0</v>
      </c>
      <c r="BF1854" s="149">
        <f>IF(N1854="snížená",J1854,0)</f>
        <v>0</v>
      </c>
      <c r="BG1854" s="149">
        <f>IF(N1854="zákl. přenesená",J1854,0)</f>
        <v>0</v>
      </c>
      <c r="BH1854" s="149">
        <f>IF(N1854="sníž. přenesená",J1854,0)</f>
        <v>0</v>
      </c>
      <c r="BI1854" s="149">
        <f>IF(N1854="nulová",J1854,0)</f>
        <v>0</v>
      </c>
      <c r="BJ1854" s="17" t="s">
        <v>85</v>
      </c>
      <c r="BK1854" s="149">
        <f>ROUND(I1854*H1854,2)</f>
        <v>0</v>
      </c>
      <c r="BL1854" s="17" t="s">
        <v>369</v>
      </c>
      <c r="BM1854" s="148" t="s">
        <v>2394</v>
      </c>
    </row>
    <row r="1855" spans="2:47" s="1" customFormat="1" ht="19.5">
      <c r="B1855" s="32"/>
      <c r="D1855" s="151" t="s">
        <v>708</v>
      </c>
      <c r="F1855" s="187" t="s">
        <v>2391</v>
      </c>
      <c r="I1855" s="188"/>
      <c r="L1855" s="32"/>
      <c r="M1855" s="189"/>
      <c r="T1855" s="56"/>
      <c r="AT1855" s="17" t="s">
        <v>708</v>
      </c>
      <c r="AU1855" s="17" t="s">
        <v>87</v>
      </c>
    </row>
    <row r="1856" spans="2:65" s="1" customFormat="1" ht="37.9" customHeight="1">
      <c r="B1856" s="32"/>
      <c r="C1856" s="138" t="s">
        <v>2395</v>
      </c>
      <c r="D1856" s="138" t="s">
        <v>264</v>
      </c>
      <c r="E1856" s="139" t="s">
        <v>2396</v>
      </c>
      <c r="F1856" s="140" t="s">
        <v>2397</v>
      </c>
      <c r="G1856" s="141" t="s">
        <v>706</v>
      </c>
      <c r="H1856" s="142">
        <v>2</v>
      </c>
      <c r="I1856" s="143"/>
      <c r="J1856" s="142">
        <f>ROUND(I1856*H1856,2)</f>
        <v>0</v>
      </c>
      <c r="K1856" s="140" t="s">
        <v>1</v>
      </c>
      <c r="L1856" s="32"/>
      <c r="M1856" s="144" t="s">
        <v>1</v>
      </c>
      <c r="N1856" s="145" t="s">
        <v>42</v>
      </c>
      <c r="P1856" s="146">
        <f>O1856*H1856</f>
        <v>0</v>
      </c>
      <c r="Q1856" s="146">
        <v>0</v>
      </c>
      <c r="R1856" s="146">
        <f>Q1856*H1856</f>
        <v>0</v>
      </c>
      <c r="S1856" s="146">
        <v>0</v>
      </c>
      <c r="T1856" s="147">
        <f>S1856*H1856</f>
        <v>0</v>
      </c>
      <c r="AR1856" s="148" t="s">
        <v>369</v>
      </c>
      <c r="AT1856" s="148" t="s">
        <v>264</v>
      </c>
      <c r="AU1856" s="148" t="s">
        <v>87</v>
      </c>
      <c r="AY1856" s="17" t="s">
        <v>262</v>
      </c>
      <c r="BE1856" s="149">
        <f>IF(N1856="základní",J1856,0)</f>
        <v>0</v>
      </c>
      <c r="BF1856" s="149">
        <f>IF(N1856="snížená",J1856,0)</f>
        <v>0</v>
      </c>
      <c r="BG1856" s="149">
        <f>IF(N1856="zákl. přenesená",J1856,0)</f>
        <v>0</v>
      </c>
      <c r="BH1856" s="149">
        <f>IF(N1856="sníž. přenesená",J1856,0)</f>
        <v>0</v>
      </c>
      <c r="BI1856" s="149">
        <f>IF(N1856="nulová",J1856,0)</f>
        <v>0</v>
      </c>
      <c r="BJ1856" s="17" t="s">
        <v>85</v>
      </c>
      <c r="BK1856" s="149">
        <f>ROUND(I1856*H1856,2)</f>
        <v>0</v>
      </c>
      <c r="BL1856" s="17" t="s">
        <v>369</v>
      </c>
      <c r="BM1856" s="148" t="s">
        <v>2398</v>
      </c>
    </row>
    <row r="1857" spans="2:47" s="1" customFormat="1" ht="19.5">
      <c r="B1857" s="32"/>
      <c r="D1857" s="151" t="s">
        <v>708</v>
      </c>
      <c r="F1857" s="187" t="s">
        <v>2399</v>
      </c>
      <c r="I1857" s="188"/>
      <c r="L1857" s="32"/>
      <c r="M1857" s="189"/>
      <c r="T1857" s="56"/>
      <c r="AT1857" s="17" t="s">
        <v>708</v>
      </c>
      <c r="AU1857" s="17" t="s">
        <v>87</v>
      </c>
    </row>
    <row r="1858" spans="2:65" s="1" customFormat="1" ht="44.25" customHeight="1">
      <c r="B1858" s="32"/>
      <c r="C1858" s="138" t="s">
        <v>2400</v>
      </c>
      <c r="D1858" s="138" t="s">
        <v>264</v>
      </c>
      <c r="E1858" s="139" t="s">
        <v>2401</v>
      </c>
      <c r="F1858" s="140" t="s">
        <v>2402</v>
      </c>
      <c r="G1858" s="141" t="s">
        <v>706</v>
      </c>
      <c r="H1858" s="142">
        <v>4</v>
      </c>
      <c r="I1858" s="143"/>
      <c r="J1858" s="142">
        <f>ROUND(I1858*H1858,2)</f>
        <v>0</v>
      </c>
      <c r="K1858" s="140" t="s">
        <v>1</v>
      </c>
      <c r="L1858" s="32"/>
      <c r="M1858" s="144" t="s">
        <v>1</v>
      </c>
      <c r="N1858" s="145" t="s">
        <v>42</v>
      </c>
      <c r="P1858" s="146">
        <f>O1858*H1858</f>
        <v>0</v>
      </c>
      <c r="Q1858" s="146">
        <v>0</v>
      </c>
      <c r="R1858" s="146">
        <f>Q1858*H1858</f>
        <v>0</v>
      </c>
      <c r="S1858" s="146">
        <v>0</v>
      </c>
      <c r="T1858" s="147">
        <f>S1858*H1858</f>
        <v>0</v>
      </c>
      <c r="AR1858" s="148" t="s">
        <v>369</v>
      </c>
      <c r="AT1858" s="148" t="s">
        <v>264</v>
      </c>
      <c r="AU1858" s="148" t="s">
        <v>87</v>
      </c>
      <c r="AY1858" s="17" t="s">
        <v>262</v>
      </c>
      <c r="BE1858" s="149">
        <f>IF(N1858="základní",J1858,0)</f>
        <v>0</v>
      </c>
      <c r="BF1858" s="149">
        <f>IF(N1858="snížená",J1858,0)</f>
        <v>0</v>
      </c>
      <c r="BG1858" s="149">
        <f>IF(N1858="zákl. přenesená",J1858,0)</f>
        <v>0</v>
      </c>
      <c r="BH1858" s="149">
        <f>IF(N1858="sníž. přenesená",J1858,0)</f>
        <v>0</v>
      </c>
      <c r="BI1858" s="149">
        <f>IF(N1858="nulová",J1858,0)</f>
        <v>0</v>
      </c>
      <c r="BJ1858" s="17" t="s">
        <v>85</v>
      </c>
      <c r="BK1858" s="149">
        <f>ROUND(I1858*H1858,2)</f>
        <v>0</v>
      </c>
      <c r="BL1858" s="17" t="s">
        <v>369</v>
      </c>
      <c r="BM1858" s="148" t="s">
        <v>2403</v>
      </c>
    </row>
    <row r="1859" spans="2:47" s="1" customFormat="1" ht="19.5">
      <c r="B1859" s="32"/>
      <c r="D1859" s="151" t="s">
        <v>708</v>
      </c>
      <c r="F1859" s="187" t="s">
        <v>2399</v>
      </c>
      <c r="I1859" s="188"/>
      <c r="L1859" s="32"/>
      <c r="M1859" s="189"/>
      <c r="T1859" s="56"/>
      <c r="AT1859" s="17" t="s">
        <v>708</v>
      </c>
      <c r="AU1859" s="17" t="s">
        <v>87</v>
      </c>
    </row>
    <row r="1860" spans="2:65" s="1" customFormat="1" ht="49.15" customHeight="1">
      <c r="B1860" s="32"/>
      <c r="C1860" s="138" t="s">
        <v>2404</v>
      </c>
      <c r="D1860" s="138" t="s">
        <v>264</v>
      </c>
      <c r="E1860" s="139" t="s">
        <v>2405</v>
      </c>
      <c r="F1860" s="140" t="s">
        <v>2406</v>
      </c>
      <c r="G1860" s="141" t="s">
        <v>706</v>
      </c>
      <c r="H1860" s="142">
        <v>4</v>
      </c>
      <c r="I1860" s="143"/>
      <c r="J1860" s="142">
        <f>ROUND(I1860*H1860,2)</f>
        <v>0</v>
      </c>
      <c r="K1860" s="140" t="s">
        <v>1</v>
      </c>
      <c r="L1860" s="32"/>
      <c r="M1860" s="144" t="s">
        <v>1</v>
      </c>
      <c r="N1860" s="145" t="s">
        <v>42</v>
      </c>
      <c r="P1860" s="146">
        <f>O1860*H1860</f>
        <v>0</v>
      </c>
      <c r="Q1860" s="146">
        <v>0</v>
      </c>
      <c r="R1860" s="146">
        <f>Q1860*H1860</f>
        <v>0</v>
      </c>
      <c r="S1860" s="146">
        <v>0</v>
      </c>
      <c r="T1860" s="147">
        <f>S1860*H1860</f>
        <v>0</v>
      </c>
      <c r="AR1860" s="148" t="s">
        <v>369</v>
      </c>
      <c r="AT1860" s="148" t="s">
        <v>264</v>
      </c>
      <c r="AU1860" s="148" t="s">
        <v>87</v>
      </c>
      <c r="AY1860" s="17" t="s">
        <v>262</v>
      </c>
      <c r="BE1860" s="149">
        <f>IF(N1860="základní",J1860,0)</f>
        <v>0</v>
      </c>
      <c r="BF1860" s="149">
        <f>IF(N1860="snížená",J1860,0)</f>
        <v>0</v>
      </c>
      <c r="BG1860" s="149">
        <f>IF(N1860="zákl. přenesená",J1860,0)</f>
        <v>0</v>
      </c>
      <c r="BH1860" s="149">
        <f>IF(N1860="sníž. přenesená",J1860,0)</f>
        <v>0</v>
      </c>
      <c r="BI1860" s="149">
        <f>IF(N1860="nulová",J1860,0)</f>
        <v>0</v>
      </c>
      <c r="BJ1860" s="17" t="s">
        <v>85</v>
      </c>
      <c r="BK1860" s="149">
        <f>ROUND(I1860*H1860,2)</f>
        <v>0</v>
      </c>
      <c r="BL1860" s="17" t="s">
        <v>369</v>
      </c>
      <c r="BM1860" s="148" t="s">
        <v>2407</v>
      </c>
    </row>
    <row r="1861" spans="2:47" s="1" customFormat="1" ht="19.5">
      <c r="B1861" s="32"/>
      <c r="D1861" s="151" t="s">
        <v>708</v>
      </c>
      <c r="F1861" s="187" t="s">
        <v>2399</v>
      </c>
      <c r="I1861" s="188"/>
      <c r="L1861" s="32"/>
      <c r="M1861" s="189"/>
      <c r="T1861" s="56"/>
      <c r="AT1861" s="17" t="s">
        <v>708</v>
      </c>
      <c r="AU1861" s="17" t="s">
        <v>87</v>
      </c>
    </row>
    <row r="1862" spans="2:65" s="1" customFormat="1" ht="49.15" customHeight="1">
      <c r="B1862" s="32"/>
      <c r="C1862" s="138" t="s">
        <v>2408</v>
      </c>
      <c r="D1862" s="138" t="s">
        <v>264</v>
      </c>
      <c r="E1862" s="139" t="s">
        <v>2409</v>
      </c>
      <c r="F1862" s="140" t="s">
        <v>2410</v>
      </c>
      <c r="G1862" s="141" t="s">
        <v>706</v>
      </c>
      <c r="H1862" s="142">
        <v>1</v>
      </c>
      <c r="I1862" s="143"/>
      <c r="J1862" s="142">
        <f>ROUND(I1862*H1862,2)</f>
        <v>0</v>
      </c>
      <c r="K1862" s="140" t="s">
        <v>1</v>
      </c>
      <c r="L1862" s="32"/>
      <c r="M1862" s="144" t="s">
        <v>1</v>
      </c>
      <c r="N1862" s="145" t="s">
        <v>42</v>
      </c>
      <c r="P1862" s="146">
        <f>O1862*H1862</f>
        <v>0</v>
      </c>
      <c r="Q1862" s="146">
        <v>0</v>
      </c>
      <c r="R1862" s="146">
        <f>Q1862*H1862</f>
        <v>0</v>
      </c>
      <c r="S1862" s="146">
        <v>0</v>
      </c>
      <c r="T1862" s="147">
        <f>S1862*H1862</f>
        <v>0</v>
      </c>
      <c r="AR1862" s="148" t="s">
        <v>369</v>
      </c>
      <c r="AT1862" s="148" t="s">
        <v>264</v>
      </c>
      <c r="AU1862" s="148" t="s">
        <v>87</v>
      </c>
      <c r="AY1862" s="17" t="s">
        <v>262</v>
      </c>
      <c r="BE1862" s="149">
        <f>IF(N1862="základní",J1862,0)</f>
        <v>0</v>
      </c>
      <c r="BF1862" s="149">
        <f>IF(N1862="snížená",J1862,0)</f>
        <v>0</v>
      </c>
      <c r="BG1862" s="149">
        <f>IF(N1862="zákl. přenesená",J1862,0)</f>
        <v>0</v>
      </c>
      <c r="BH1862" s="149">
        <f>IF(N1862="sníž. přenesená",J1862,0)</f>
        <v>0</v>
      </c>
      <c r="BI1862" s="149">
        <f>IF(N1862="nulová",J1862,0)</f>
        <v>0</v>
      </c>
      <c r="BJ1862" s="17" t="s">
        <v>85</v>
      </c>
      <c r="BK1862" s="149">
        <f>ROUND(I1862*H1862,2)</f>
        <v>0</v>
      </c>
      <c r="BL1862" s="17" t="s">
        <v>369</v>
      </c>
      <c r="BM1862" s="148" t="s">
        <v>2411</v>
      </c>
    </row>
    <row r="1863" spans="2:47" s="1" customFormat="1" ht="19.5">
      <c r="B1863" s="32"/>
      <c r="D1863" s="151" t="s">
        <v>708</v>
      </c>
      <c r="F1863" s="187" t="s">
        <v>2412</v>
      </c>
      <c r="I1863" s="188"/>
      <c r="L1863" s="32"/>
      <c r="M1863" s="189"/>
      <c r="T1863" s="56"/>
      <c r="AT1863" s="17" t="s">
        <v>708</v>
      </c>
      <c r="AU1863" s="17" t="s">
        <v>87</v>
      </c>
    </row>
    <row r="1864" spans="2:65" s="1" customFormat="1" ht="44.25" customHeight="1">
      <c r="B1864" s="32"/>
      <c r="C1864" s="138" t="s">
        <v>2413</v>
      </c>
      <c r="D1864" s="138" t="s">
        <v>264</v>
      </c>
      <c r="E1864" s="139" t="s">
        <v>2414</v>
      </c>
      <c r="F1864" s="140" t="s">
        <v>2415</v>
      </c>
      <c r="G1864" s="141" t="s">
        <v>706</v>
      </c>
      <c r="H1864" s="142">
        <v>1</v>
      </c>
      <c r="I1864" s="143"/>
      <c r="J1864" s="142">
        <f>ROUND(I1864*H1864,2)</f>
        <v>0</v>
      </c>
      <c r="K1864" s="140" t="s">
        <v>1</v>
      </c>
      <c r="L1864" s="32"/>
      <c r="M1864" s="144" t="s">
        <v>1</v>
      </c>
      <c r="N1864" s="145" t="s">
        <v>42</v>
      </c>
      <c r="P1864" s="146">
        <f>O1864*H1864</f>
        <v>0</v>
      </c>
      <c r="Q1864" s="146">
        <v>0</v>
      </c>
      <c r="R1864" s="146">
        <f>Q1864*H1864</f>
        <v>0</v>
      </c>
      <c r="S1864" s="146">
        <v>0</v>
      </c>
      <c r="T1864" s="147">
        <f>S1864*H1864</f>
        <v>0</v>
      </c>
      <c r="AR1864" s="148" t="s">
        <v>369</v>
      </c>
      <c r="AT1864" s="148" t="s">
        <v>264</v>
      </c>
      <c r="AU1864" s="148" t="s">
        <v>87</v>
      </c>
      <c r="AY1864" s="17" t="s">
        <v>262</v>
      </c>
      <c r="BE1864" s="149">
        <f>IF(N1864="základní",J1864,0)</f>
        <v>0</v>
      </c>
      <c r="BF1864" s="149">
        <f>IF(N1864="snížená",J1864,0)</f>
        <v>0</v>
      </c>
      <c r="BG1864" s="149">
        <f>IF(N1864="zákl. přenesená",J1864,0)</f>
        <v>0</v>
      </c>
      <c r="BH1864" s="149">
        <f>IF(N1864="sníž. přenesená",J1864,0)</f>
        <v>0</v>
      </c>
      <c r="BI1864" s="149">
        <f>IF(N1864="nulová",J1864,0)</f>
        <v>0</v>
      </c>
      <c r="BJ1864" s="17" t="s">
        <v>85</v>
      </c>
      <c r="BK1864" s="149">
        <f>ROUND(I1864*H1864,2)</f>
        <v>0</v>
      </c>
      <c r="BL1864" s="17" t="s">
        <v>369</v>
      </c>
      <c r="BM1864" s="148" t="s">
        <v>2416</v>
      </c>
    </row>
    <row r="1865" spans="2:47" s="1" customFormat="1" ht="19.5">
      <c r="B1865" s="32"/>
      <c r="D1865" s="151" t="s">
        <v>708</v>
      </c>
      <c r="F1865" s="187" t="s">
        <v>2417</v>
      </c>
      <c r="I1865" s="188"/>
      <c r="L1865" s="32"/>
      <c r="M1865" s="189"/>
      <c r="T1865" s="56"/>
      <c r="AT1865" s="17" t="s">
        <v>708</v>
      </c>
      <c r="AU1865" s="17" t="s">
        <v>87</v>
      </c>
    </row>
    <row r="1866" spans="2:65" s="1" customFormat="1" ht="49.15" customHeight="1">
      <c r="B1866" s="32"/>
      <c r="C1866" s="138" t="s">
        <v>2418</v>
      </c>
      <c r="D1866" s="138" t="s">
        <v>264</v>
      </c>
      <c r="E1866" s="139" t="s">
        <v>2419</v>
      </c>
      <c r="F1866" s="140" t="s">
        <v>2420</v>
      </c>
      <c r="G1866" s="141" t="s">
        <v>706</v>
      </c>
      <c r="H1866" s="142">
        <v>1</v>
      </c>
      <c r="I1866" s="143"/>
      <c r="J1866" s="142">
        <f>ROUND(I1866*H1866,2)</f>
        <v>0</v>
      </c>
      <c r="K1866" s="140" t="s">
        <v>1</v>
      </c>
      <c r="L1866" s="32"/>
      <c r="M1866" s="144" t="s">
        <v>1</v>
      </c>
      <c r="N1866" s="145" t="s">
        <v>42</v>
      </c>
      <c r="P1866" s="146">
        <f>O1866*H1866</f>
        <v>0</v>
      </c>
      <c r="Q1866" s="146">
        <v>0</v>
      </c>
      <c r="R1866" s="146">
        <f>Q1866*H1866</f>
        <v>0</v>
      </c>
      <c r="S1866" s="146">
        <v>0</v>
      </c>
      <c r="T1866" s="147">
        <f>S1866*H1866</f>
        <v>0</v>
      </c>
      <c r="AR1866" s="148" t="s">
        <v>369</v>
      </c>
      <c r="AT1866" s="148" t="s">
        <v>264</v>
      </c>
      <c r="AU1866" s="148" t="s">
        <v>87</v>
      </c>
      <c r="AY1866" s="17" t="s">
        <v>262</v>
      </c>
      <c r="BE1866" s="149">
        <f>IF(N1866="základní",J1866,0)</f>
        <v>0</v>
      </c>
      <c r="BF1866" s="149">
        <f>IF(N1866="snížená",J1866,0)</f>
        <v>0</v>
      </c>
      <c r="BG1866" s="149">
        <f>IF(N1866="zákl. přenesená",J1866,0)</f>
        <v>0</v>
      </c>
      <c r="BH1866" s="149">
        <f>IF(N1866="sníž. přenesená",J1866,0)</f>
        <v>0</v>
      </c>
      <c r="BI1866" s="149">
        <f>IF(N1866="nulová",J1866,0)</f>
        <v>0</v>
      </c>
      <c r="BJ1866" s="17" t="s">
        <v>85</v>
      </c>
      <c r="BK1866" s="149">
        <f>ROUND(I1866*H1866,2)</f>
        <v>0</v>
      </c>
      <c r="BL1866" s="17" t="s">
        <v>369</v>
      </c>
      <c r="BM1866" s="148" t="s">
        <v>2421</v>
      </c>
    </row>
    <row r="1867" spans="2:47" s="1" customFormat="1" ht="19.5">
      <c r="B1867" s="32"/>
      <c r="D1867" s="151" t="s">
        <v>708</v>
      </c>
      <c r="F1867" s="187" t="s">
        <v>2412</v>
      </c>
      <c r="I1867" s="188"/>
      <c r="L1867" s="32"/>
      <c r="M1867" s="189"/>
      <c r="T1867" s="56"/>
      <c r="AT1867" s="17" t="s">
        <v>708</v>
      </c>
      <c r="AU1867" s="17" t="s">
        <v>87</v>
      </c>
    </row>
    <row r="1868" spans="2:65" s="1" customFormat="1" ht="49.15" customHeight="1">
      <c r="B1868" s="32"/>
      <c r="C1868" s="138" t="s">
        <v>2422</v>
      </c>
      <c r="D1868" s="138" t="s">
        <v>264</v>
      </c>
      <c r="E1868" s="139" t="s">
        <v>2423</v>
      </c>
      <c r="F1868" s="140" t="s">
        <v>2424</v>
      </c>
      <c r="G1868" s="141" t="s">
        <v>706</v>
      </c>
      <c r="H1868" s="142">
        <v>3</v>
      </c>
      <c r="I1868" s="143"/>
      <c r="J1868" s="142">
        <f>ROUND(I1868*H1868,2)</f>
        <v>0</v>
      </c>
      <c r="K1868" s="140" t="s">
        <v>1</v>
      </c>
      <c r="L1868" s="32"/>
      <c r="M1868" s="144" t="s">
        <v>1</v>
      </c>
      <c r="N1868" s="145" t="s">
        <v>42</v>
      </c>
      <c r="P1868" s="146">
        <f>O1868*H1868</f>
        <v>0</v>
      </c>
      <c r="Q1868" s="146">
        <v>0</v>
      </c>
      <c r="R1868" s="146">
        <f>Q1868*H1868</f>
        <v>0</v>
      </c>
      <c r="S1868" s="146">
        <v>0</v>
      </c>
      <c r="T1868" s="147">
        <f>S1868*H1868</f>
        <v>0</v>
      </c>
      <c r="AR1868" s="148" t="s">
        <v>369</v>
      </c>
      <c r="AT1868" s="148" t="s">
        <v>264</v>
      </c>
      <c r="AU1868" s="148" t="s">
        <v>87</v>
      </c>
      <c r="AY1868" s="17" t="s">
        <v>262</v>
      </c>
      <c r="BE1868" s="149">
        <f>IF(N1868="základní",J1868,0)</f>
        <v>0</v>
      </c>
      <c r="BF1868" s="149">
        <f>IF(N1868="snížená",J1868,0)</f>
        <v>0</v>
      </c>
      <c r="BG1868" s="149">
        <f>IF(N1868="zákl. přenesená",J1868,0)</f>
        <v>0</v>
      </c>
      <c r="BH1868" s="149">
        <f>IF(N1868="sníž. přenesená",J1868,0)</f>
        <v>0</v>
      </c>
      <c r="BI1868" s="149">
        <f>IF(N1868="nulová",J1868,0)</f>
        <v>0</v>
      </c>
      <c r="BJ1868" s="17" t="s">
        <v>85</v>
      </c>
      <c r="BK1868" s="149">
        <f>ROUND(I1868*H1868,2)</f>
        <v>0</v>
      </c>
      <c r="BL1868" s="17" t="s">
        <v>369</v>
      </c>
      <c r="BM1868" s="148" t="s">
        <v>2425</v>
      </c>
    </row>
    <row r="1869" spans="2:47" s="1" customFormat="1" ht="19.5">
      <c r="B1869" s="32"/>
      <c r="D1869" s="151" t="s">
        <v>708</v>
      </c>
      <c r="F1869" s="187" t="s">
        <v>2412</v>
      </c>
      <c r="I1869" s="188"/>
      <c r="L1869" s="32"/>
      <c r="M1869" s="189"/>
      <c r="T1869" s="56"/>
      <c r="AT1869" s="17" t="s">
        <v>708</v>
      </c>
      <c r="AU1869" s="17" t="s">
        <v>87</v>
      </c>
    </row>
    <row r="1870" spans="2:65" s="1" customFormat="1" ht="49.15" customHeight="1">
      <c r="B1870" s="32"/>
      <c r="C1870" s="138" t="s">
        <v>2426</v>
      </c>
      <c r="D1870" s="138" t="s">
        <v>264</v>
      </c>
      <c r="E1870" s="139" t="s">
        <v>2427</v>
      </c>
      <c r="F1870" s="140" t="s">
        <v>2428</v>
      </c>
      <c r="G1870" s="141" t="s">
        <v>706</v>
      </c>
      <c r="H1870" s="142">
        <v>2</v>
      </c>
      <c r="I1870" s="143"/>
      <c r="J1870" s="142">
        <f>ROUND(I1870*H1870,2)</f>
        <v>0</v>
      </c>
      <c r="K1870" s="140" t="s">
        <v>1</v>
      </c>
      <c r="L1870" s="32"/>
      <c r="M1870" s="144" t="s">
        <v>1</v>
      </c>
      <c r="N1870" s="145" t="s">
        <v>42</v>
      </c>
      <c r="P1870" s="146">
        <f>O1870*H1870</f>
        <v>0</v>
      </c>
      <c r="Q1870" s="146">
        <v>0</v>
      </c>
      <c r="R1870" s="146">
        <f>Q1870*H1870</f>
        <v>0</v>
      </c>
      <c r="S1870" s="146">
        <v>0</v>
      </c>
      <c r="T1870" s="147">
        <f>S1870*H1870</f>
        <v>0</v>
      </c>
      <c r="AR1870" s="148" t="s">
        <v>369</v>
      </c>
      <c r="AT1870" s="148" t="s">
        <v>264</v>
      </c>
      <c r="AU1870" s="148" t="s">
        <v>87</v>
      </c>
      <c r="AY1870" s="17" t="s">
        <v>262</v>
      </c>
      <c r="BE1870" s="149">
        <f>IF(N1870="základní",J1870,0)</f>
        <v>0</v>
      </c>
      <c r="BF1870" s="149">
        <f>IF(N1870="snížená",J1870,0)</f>
        <v>0</v>
      </c>
      <c r="BG1870" s="149">
        <f>IF(N1870="zákl. přenesená",J1870,0)</f>
        <v>0</v>
      </c>
      <c r="BH1870" s="149">
        <f>IF(N1870="sníž. přenesená",J1870,0)</f>
        <v>0</v>
      </c>
      <c r="BI1870" s="149">
        <f>IF(N1870="nulová",J1870,0)</f>
        <v>0</v>
      </c>
      <c r="BJ1870" s="17" t="s">
        <v>85</v>
      </c>
      <c r="BK1870" s="149">
        <f>ROUND(I1870*H1870,2)</f>
        <v>0</v>
      </c>
      <c r="BL1870" s="17" t="s">
        <v>369</v>
      </c>
      <c r="BM1870" s="148" t="s">
        <v>2429</v>
      </c>
    </row>
    <row r="1871" spans="2:47" s="1" customFormat="1" ht="19.5">
      <c r="B1871" s="32"/>
      <c r="D1871" s="151" t="s">
        <v>708</v>
      </c>
      <c r="F1871" s="187" t="s">
        <v>2417</v>
      </c>
      <c r="I1871" s="188"/>
      <c r="L1871" s="32"/>
      <c r="M1871" s="189"/>
      <c r="T1871" s="56"/>
      <c r="AT1871" s="17" t="s">
        <v>708</v>
      </c>
      <c r="AU1871" s="17" t="s">
        <v>87</v>
      </c>
    </row>
    <row r="1872" spans="2:65" s="1" customFormat="1" ht="49.15" customHeight="1">
      <c r="B1872" s="32"/>
      <c r="C1872" s="138" t="s">
        <v>2430</v>
      </c>
      <c r="D1872" s="138" t="s">
        <v>264</v>
      </c>
      <c r="E1872" s="139" t="s">
        <v>2431</v>
      </c>
      <c r="F1872" s="140" t="s">
        <v>2432</v>
      </c>
      <c r="G1872" s="141" t="s">
        <v>706</v>
      </c>
      <c r="H1872" s="142">
        <v>3</v>
      </c>
      <c r="I1872" s="143"/>
      <c r="J1872" s="142">
        <f>ROUND(I1872*H1872,2)</f>
        <v>0</v>
      </c>
      <c r="K1872" s="140" t="s">
        <v>1</v>
      </c>
      <c r="L1872" s="32"/>
      <c r="M1872" s="144" t="s">
        <v>1</v>
      </c>
      <c r="N1872" s="145" t="s">
        <v>42</v>
      </c>
      <c r="P1872" s="146">
        <f>O1872*H1872</f>
        <v>0</v>
      </c>
      <c r="Q1872" s="146">
        <v>0</v>
      </c>
      <c r="R1872" s="146">
        <f>Q1872*H1872</f>
        <v>0</v>
      </c>
      <c r="S1872" s="146">
        <v>0</v>
      </c>
      <c r="T1872" s="147">
        <f>S1872*H1872</f>
        <v>0</v>
      </c>
      <c r="AR1872" s="148" t="s">
        <v>369</v>
      </c>
      <c r="AT1872" s="148" t="s">
        <v>264</v>
      </c>
      <c r="AU1872" s="148" t="s">
        <v>87</v>
      </c>
      <c r="AY1872" s="17" t="s">
        <v>262</v>
      </c>
      <c r="BE1872" s="149">
        <f>IF(N1872="základní",J1872,0)</f>
        <v>0</v>
      </c>
      <c r="BF1872" s="149">
        <f>IF(N1872="snížená",J1872,0)</f>
        <v>0</v>
      </c>
      <c r="BG1872" s="149">
        <f>IF(N1872="zákl. přenesená",J1872,0)</f>
        <v>0</v>
      </c>
      <c r="BH1872" s="149">
        <f>IF(N1872="sníž. přenesená",J1872,0)</f>
        <v>0</v>
      </c>
      <c r="BI1872" s="149">
        <f>IF(N1872="nulová",J1872,0)</f>
        <v>0</v>
      </c>
      <c r="BJ1872" s="17" t="s">
        <v>85</v>
      </c>
      <c r="BK1872" s="149">
        <f>ROUND(I1872*H1872,2)</f>
        <v>0</v>
      </c>
      <c r="BL1872" s="17" t="s">
        <v>369</v>
      </c>
      <c r="BM1872" s="148" t="s">
        <v>2433</v>
      </c>
    </row>
    <row r="1873" spans="2:47" s="1" customFormat="1" ht="19.5">
      <c r="B1873" s="32"/>
      <c r="D1873" s="151" t="s">
        <v>708</v>
      </c>
      <c r="F1873" s="187" t="s">
        <v>2417</v>
      </c>
      <c r="I1873" s="188"/>
      <c r="L1873" s="32"/>
      <c r="M1873" s="189"/>
      <c r="T1873" s="56"/>
      <c r="AT1873" s="17" t="s">
        <v>708</v>
      </c>
      <c r="AU1873" s="17" t="s">
        <v>87</v>
      </c>
    </row>
    <row r="1874" spans="2:65" s="1" customFormat="1" ht="44.25" customHeight="1">
      <c r="B1874" s="32"/>
      <c r="C1874" s="138" t="s">
        <v>2434</v>
      </c>
      <c r="D1874" s="138" t="s">
        <v>264</v>
      </c>
      <c r="E1874" s="139" t="s">
        <v>2435</v>
      </c>
      <c r="F1874" s="140" t="s">
        <v>2436</v>
      </c>
      <c r="G1874" s="141" t="s">
        <v>706</v>
      </c>
      <c r="H1874" s="142">
        <v>1</v>
      </c>
      <c r="I1874" s="143"/>
      <c r="J1874" s="142">
        <f>ROUND(I1874*H1874,2)</f>
        <v>0</v>
      </c>
      <c r="K1874" s="140" t="s">
        <v>1</v>
      </c>
      <c r="L1874" s="32"/>
      <c r="M1874" s="144" t="s">
        <v>1</v>
      </c>
      <c r="N1874" s="145" t="s">
        <v>42</v>
      </c>
      <c r="P1874" s="146">
        <f>O1874*H1874</f>
        <v>0</v>
      </c>
      <c r="Q1874" s="146">
        <v>0</v>
      </c>
      <c r="R1874" s="146">
        <f>Q1874*H1874</f>
        <v>0</v>
      </c>
      <c r="S1874" s="146">
        <v>0</v>
      </c>
      <c r="T1874" s="147">
        <f>S1874*H1874</f>
        <v>0</v>
      </c>
      <c r="AR1874" s="148" t="s">
        <v>369</v>
      </c>
      <c r="AT1874" s="148" t="s">
        <v>264</v>
      </c>
      <c r="AU1874" s="148" t="s">
        <v>87</v>
      </c>
      <c r="AY1874" s="17" t="s">
        <v>262</v>
      </c>
      <c r="BE1874" s="149">
        <f>IF(N1874="základní",J1874,0)</f>
        <v>0</v>
      </c>
      <c r="BF1874" s="149">
        <f>IF(N1874="snížená",J1874,0)</f>
        <v>0</v>
      </c>
      <c r="BG1874" s="149">
        <f>IF(N1874="zákl. přenesená",J1874,0)</f>
        <v>0</v>
      </c>
      <c r="BH1874" s="149">
        <f>IF(N1874="sníž. přenesená",J1874,0)</f>
        <v>0</v>
      </c>
      <c r="BI1874" s="149">
        <f>IF(N1874="nulová",J1874,0)</f>
        <v>0</v>
      </c>
      <c r="BJ1874" s="17" t="s">
        <v>85</v>
      </c>
      <c r="BK1874" s="149">
        <f>ROUND(I1874*H1874,2)</f>
        <v>0</v>
      </c>
      <c r="BL1874" s="17" t="s">
        <v>369</v>
      </c>
      <c r="BM1874" s="148" t="s">
        <v>2437</v>
      </c>
    </row>
    <row r="1875" spans="2:47" s="1" customFormat="1" ht="29.25">
      <c r="B1875" s="32"/>
      <c r="D1875" s="151" t="s">
        <v>708</v>
      </c>
      <c r="F1875" s="187" t="s">
        <v>2438</v>
      </c>
      <c r="I1875" s="188"/>
      <c r="L1875" s="32"/>
      <c r="M1875" s="189"/>
      <c r="T1875" s="56"/>
      <c r="AT1875" s="17" t="s">
        <v>708</v>
      </c>
      <c r="AU1875" s="17" t="s">
        <v>87</v>
      </c>
    </row>
    <row r="1876" spans="2:65" s="1" customFormat="1" ht="55.5" customHeight="1">
      <c r="B1876" s="32"/>
      <c r="C1876" s="138" t="s">
        <v>2439</v>
      </c>
      <c r="D1876" s="138" t="s">
        <v>264</v>
      </c>
      <c r="E1876" s="139" t="s">
        <v>2440</v>
      </c>
      <c r="F1876" s="140" t="s">
        <v>2441</v>
      </c>
      <c r="G1876" s="141" t="s">
        <v>706</v>
      </c>
      <c r="H1876" s="142">
        <v>1</v>
      </c>
      <c r="I1876" s="143"/>
      <c r="J1876" s="142">
        <f>ROUND(I1876*H1876,2)</f>
        <v>0</v>
      </c>
      <c r="K1876" s="140" t="s">
        <v>1</v>
      </c>
      <c r="L1876" s="32"/>
      <c r="M1876" s="144" t="s">
        <v>1</v>
      </c>
      <c r="N1876" s="145" t="s">
        <v>42</v>
      </c>
      <c r="P1876" s="146">
        <f>O1876*H1876</f>
        <v>0</v>
      </c>
      <c r="Q1876" s="146">
        <v>0</v>
      </c>
      <c r="R1876" s="146">
        <f>Q1876*H1876</f>
        <v>0</v>
      </c>
      <c r="S1876" s="146">
        <v>0</v>
      </c>
      <c r="T1876" s="147">
        <f>S1876*H1876</f>
        <v>0</v>
      </c>
      <c r="AR1876" s="148" t="s">
        <v>369</v>
      </c>
      <c r="AT1876" s="148" t="s">
        <v>264</v>
      </c>
      <c r="AU1876" s="148" t="s">
        <v>87</v>
      </c>
      <c r="AY1876" s="17" t="s">
        <v>262</v>
      </c>
      <c r="BE1876" s="149">
        <f>IF(N1876="základní",J1876,0)</f>
        <v>0</v>
      </c>
      <c r="BF1876" s="149">
        <f>IF(N1876="snížená",J1876,0)</f>
        <v>0</v>
      </c>
      <c r="BG1876" s="149">
        <f>IF(N1876="zákl. přenesená",J1876,0)</f>
        <v>0</v>
      </c>
      <c r="BH1876" s="149">
        <f>IF(N1876="sníž. přenesená",J1876,0)</f>
        <v>0</v>
      </c>
      <c r="BI1876" s="149">
        <f>IF(N1876="nulová",J1876,0)</f>
        <v>0</v>
      </c>
      <c r="BJ1876" s="17" t="s">
        <v>85</v>
      </c>
      <c r="BK1876" s="149">
        <f>ROUND(I1876*H1876,2)</f>
        <v>0</v>
      </c>
      <c r="BL1876" s="17" t="s">
        <v>369</v>
      </c>
      <c r="BM1876" s="148" t="s">
        <v>2442</v>
      </c>
    </row>
    <row r="1877" spans="2:47" s="1" customFormat="1" ht="29.25">
      <c r="B1877" s="32"/>
      <c r="D1877" s="151" t="s">
        <v>708</v>
      </c>
      <c r="F1877" s="187" t="s">
        <v>2443</v>
      </c>
      <c r="I1877" s="188"/>
      <c r="L1877" s="32"/>
      <c r="M1877" s="189"/>
      <c r="T1877" s="56"/>
      <c r="AT1877" s="17" t="s">
        <v>708</v>
      </c>
      <c r="AU1877" s="17" t="s">
        <v>87</v>
      </c>
    </row>
    <row r="1878" spans="2:65" s="1" customFormat="1" ht="44.25" customHeight="1">
      <c r="B1878" s="32"/>
      <c r="C1878" s="138" t="s">
        <v>2444</v>
      </c>
      <c r="D1878" s="138" t="s">
        <v>264</v>
      </c>
      <c r="E1878" s="139" t="s">
        <v>2445</v>
      </c>
      <c r="F1878" s="140" t="s">
        <v>2446</v>
      </c>
      <c r="G1878" s="141" t="s">
        <v>2447</v>
      </c>
      <c r="H1878" s="142">
        <v>1</v>
      </c>
      <c r="I1878" s="143"/>
      <c r="J1878" s="142">
        <f>ROUND(I1878*H1878,2)</f>
        <v>0</v>
      </c>
      <c r="K1878" s="140" t="s">
        <v>1</v>
      </c>
      <c r="L1878" s="32"/>
      <c r="M1878" s="144" t="s">
        <v>1</v>
      </c>
      <c r="N1878" s="145" t="s">
        <v>42</v>
      </c>
      <c r="P1878" s="146">
        <f>O1878*H1878</f>
        <v>0</v>
      </c>
      <c r="Q1878" s="146">
        <v>0</v>
      </c>
      <c r="R1878" s="146">
        <f>Q1878*H1878</f>
        <v>0</v>
      </c>
      <c r="S1878" s="146">
        <v>0</v>
      </c>
      <c r="T1878" s="147">
        <f>S1878*H1878</f>
        <v>0</v>
      </c>
      <c r="AR1878" s="148" t="s">
        <v>369</v>
      </c>
      <c r="AT1878" s="148" t="s">
        <v>264</v>
      </c>
      <c r="AU1878" s="148" t="s">
        <v>87</v>
      </c>
      <c r="AY1878" s="17" t="s">
        <v>262</v>
      </c>
      <c r="BE1878" s="149">
        <f>IF(N1878="základní",J1878,0)</f>
        <v>0</v>
      </c>
      <c r="BF1878" s="149">
        <f>IF(N1878="snížená",J1878,0)</f>
        <v>0</v>
      </c>
      <c r="BG1878" s="149">
        <f>IF(N1878="zákl. přenesená",J1878,0)</f>
        <v>0</v>
      </c>
      <c r="BH1878" s="149">
        <f>IF(N1878="sníž. přenesená",J1878,0)</f>
        <v>0</v>
      </c>
      <c r="BI1878" s="149">
        <f>IF(N1878="nulová",J1878,0)</f>
        <v>0</v>
      </c>
      <c r="BJ1878" s="17" t="s">
        <v>85</v>
      </c>
      <c r="BK1878" s="149">
        <f>ROUND(I1878*H1878,2)</f>
        <v>0</v>
      </c>
      <c r="BL1878" s="17" t="s">
        <v>369</v>
      </c>
      <c r="BM1878" s="148" t="s">
        <v>2448</v>
      </c>
    </row>
    <row r="1879" spans="2:47" s="1" customFormat="1" ht="19.5">
      <c r="B1879" s="32"/>
      <c r="D1879" s="151" t="s">
        <v>708</v>
      </c>
      <c r="F1879" s="187" t="s">
        <v>2449</v>
      </c>
      <c r="I1879" s="188"/>
      <c r="L1879" s="32"/>
      <c r="M1879" s="189"/>
      <c r="T1879" s="56"/>
      <c r="AT1879" s="17" t="s">
        <v>708</v>
      </c>
      <c r="AU1879" s="17" t="s">
        <v>87</v>
      </c>
    </row>
    <row r="1880" spans="2:65" s="1" customFormat="1" ht="44.25" customHeight="1">
      <c r="B1880" s="32"/>
      <c r="C1880" s="138" t="s">
        <v>2450</v>
      </c>
      <c r="D1880" s="138" t="s">
        <v>264</v>
      </c>
      <c r="E1880" s="139" t="s">
        <v>2451</v>
      </c>
      <c r="F1880" s="140" t="s">
        <v>2446</v>
      </c>
      <c r="G1880" s="141" t="s">
        <v>2447</v>
      </c>
      <c r="H1880" s="142">
        <v>1</v>
      </c>
      <c r="I1880" s="143"/>
      <c r="J1880" s="142">
        <f>ROUND(I1880*H1880,2)</f>
        <v>0</v>
      </c>
      <c r="K1880" s="140" t="s">
        <v>1</v>
      </c>
      <c r="L1880" s="32"/>
      <c r="M1880" s="144" t="s">
        <v>1</v>
      </c>
      <c r="N1880" s="145" t="s">
        <v>42</v>
      </c>
      <c r="P1880" s="146">
        <f>O1880*H1880</f>
        <v>0</v>
      </c>
      <c r="Q1880" s="146">
        <v>0</v>
      </c>
      <c r="R1880" s="146">
        <f>Q1880*H1880</f>
        <v>0</v>
      </c>
      <c r="S1880" s="146">
        <v>0</v>
      </c>
      <c r="T1880" s="147">
        <f>S1880*H1880</f>
        <v>0</v>
      </c>
      <c r="AR1880" s="148" t="s">
        <v>369</v>
      </c>
      <c r="AT1880" s="148" t="s">
        <v>264</v>
      </c>
      <c r="AU1880" s="148" t="s">
        <v>87</v>
      </c>
      <c r="AY1880" s="17" t="s">
        <v>262</v>
      </c>
      <c r="BE1880" s="149">
        <f>IF(N1880="základní",J1880,0)</f>
        <v>0</v>
      </c>
      <c r="BF1880" s="149">
        <f>IF(N1880="snížená",J1880,0)</f>
        <v>0</v>
      </c>
      <c r="BG1880" s="149">
        <f>IF(N1880="zákl. přenesená",J1880,0)</f>
        <v>0</v>
      </c>
      <c r="BH1880" s="149">
        <f>IF(N1880="sníž. přenesená",J1880,0)</f>
        <v>0</v>
      </c>
      <c r="BI1880" s="149">
        <f>IF(N1880="nulová",J1880,0)</f>
        <v>0</v>
      </c>
      <c r="BJ1880" s="17" t="s">
        <v>85</v>
      </c>
      <c r="BK1880" s="149">
        <f>ROUND(I1880*H1880,2)</f>
        <v>0</v>
      </c>
      <c r="BL1880" s="17" t="s">
        <v>369</v>
      </c>
      <c r="BM1880" s="148" t="s">
        <v>2452</v>
      </c>
    </row>
    <row r="1881" spans="2:47" s="1" customFormat="1" ht="19.5">
      <c r="B1881" s="32"/>
      <c r="D1881" s="151" t="s">
        <v>708</v>
      </c>
      <c r="F1881" s="187" t="s">
        <v>2449</v>
      </c>
      <c r="I1881" s="188"/>
      <c r="L1881" s="32"/>
      <c r="M1881" s="189"/>
      <c r="T1881" s="56"/>
      <c r="AT1881" s="17" t="s">
        <v>708</v>
      </c>
      <c r="AU1881" s="17" t="s">
        <v>87</v>
      </c>
    </row>
    <row r="1882" spans="2:65" s="1" customFormat="1" ht="49.15" customHeight="1">
      <c r="B1882" s="32"/>
      <c r="C1882" s="138" t="s">
        <v>2453</v>
      </c>
      <c r="D1882" s="138" t="s">
        <v>264</v>
      </c>
      <c r="E1882" s="139" t="s">
        <v>2454</v>
      </c>
      <c r="F1882" s="140" t="s">
        <v>2455</v>
      </c>
      <c r="G1882" s="141" t="s">
        <v>2447</v>
      </c>
      <c r="H1882" s="142">
        <v>1</v>
      </c>
      <c r="I1882" s="143"/>
      <c r="J1882" s="142">
        <f>ROUND(I1882*H1882,2)</f>
        <v>0</v>
      </c>
      <c r="K1882" s="140" t="s">
        <v>1</v>
      </c>
      <c r="L1882" s="32"/>
      <c r="M1882" s="144" t="s">
        <v>1</v>
      </c>
      <c r="N1882" s="145" t="s">
        <v>42</v>
      </c>
      <c r="P1882" s="146">
        <f>O1882*H1882</f>
        <v>0</v>
      </c>
      <c r="Q1882" s="146">
        <v>0</v>
      </c>
      <c r="R1882" s="146">
        <f>Q1882*H1882</f>
        <v>0</v>
      </c>
      <c r="S1882" s="146">
        <v>0</v>
      </c>
      <c r="T1882" s="147">
        <f>S1882*H1882</f>
        <v>0</v>
      </c>
      <c r="AR1882" s="148" t="s">
        <v>369</v>
      </c>
      <c r="AT1882" s="148" t="s">
        <v>264</v>
      </c>
      <c r="AU1882" s="148" t="s">
        <v>87</v>
      </c>
      <c r="AY1882" s="17" t="s">
        <v>262</v>
      </c>
      <c r="BE1882" s="149">
        <f>IF(N1882="základní",J1882,0)</f>
        <v>0</v>
      </c>
      <c r="BF1882" s="149">
        <f>IF(N1882="snížená",J1882,0)</f>
        <v>0</v>
      </c>
      <c r="BG1882" s="149">
        <f>IF(N1882="zákl. přenesená",J1882,0)</f>
        <v>0</v>
      </c>
      <c r="BH1882" s="149">
        <f>IF(N1882="sníž. přenesená",J1882,0)</f>
        <v>0</v>
      </c>
      <c r="BI1882" s="149">
        <f>IF(N1882="nulová",J1882,0)</f>
        <v>0</v>
      </c>
      <c r="BJ1882" s="17" t="s">
        <v>85</v>
      </c>
      <c r="BK1882" s="149">
        <f>ROUND(I1882*H1882,2)</f>
        <v>0</v>
      </c>
      <c r="BL1882" s="17" t="s">
        <v>369</v>
      </c>
      <c r="BM1882" s="148" t="s">
        <v>2456</v>
      </c>
    </row>
    <row r="1883" spans="2:47" s="1" customFormat="1" ht="19.5">
      <c r="B1883" s="32"/>
      <c r="D1883" s="151" t="s">
        <v>708</v>
      </c>
      <c r="F1883" s="187" t="s">
        <v>2457</v>
      </c>
      <c r="I1883" s="188"/>
      <c r="L1883" s="32"/>
      <c r="M1883" s="189"/>
      <c r="T1883" s="56"/>
      <c r="AT1883" s="17" t="s">
        <v>708</v>
      </c>
      <c r="AU1883" s="17" t="s">
        <v>87</v>
      </c>
    </row>
    <row r="1884" spans="2:65" s="1" customFormat="1" ht="49.15" customHeight="1">
      <c r="B1884" s="32"/>
      <c r="C1884" s="138" t="s">
        <v>2458</v>
      </c>
      <c r="D1884" s="138" t="s">
        <v>264</v>
      </c>
      <c r="E1884" s="139" t="s">
        <v>2459</v>
      </c>
      <c r="F1884" s="140" t="s">
        <v>2460</v>
      </c>
      <c r="G1884" s="141" t="s">
        <v>2447</v>
      </c>
      <c r="H1884" s="142">
        <v>1</v>
      </c>
      <c r="I1884" s="143"/>
      <c r="J1884" s="142">
        <f>ROUND(I1884*H1884,2)</f>
        <v>0</v>
      </c>
      <c r="K1884" s="140" t="s">
        <v>1</v>
      </c>
      <c r="L1884" s="32"/>
      <c r="M1884" s="144" t="s">
        <v>1</v>
      </c>
      <c r="N1884" s="145" t="s">
        <v>42</v>
      </c>
      <c r="P1884" s="146">
        <f>O1884*H1884</f>
        <v>0</v>
      </c>
      <c r="Q1884" s="146">
        <v>0</v>
      </c>
      <c r="R1884" s="146">
        <f>Q1884*H1884</f>
        <v>0</v>
      </c>
      <c r="S1884" s="146">
        <v>0</v>
      </c>
      <c r="T1884" s="147">
        <f>S1884*H1884</f>
        <v>0</v>
      </c>
      <c r="AR1884" s="148" t="s">
        <v>369</v>
      </c>
      <c r="AT1884" s="148" t="s">
        <v>264</v>
      </c>
      <c r="AU1884" s="148" t="s">
        <v>87</v>
      </c>
      <c r="AY1884" s="17" t="s">
        <v>262</v>
      </c>
      <c r="BE1884" s="149">
        <f>IF(N1884="základní",J1884,0)</f>
        <v>0</v>
      </c>
      <c r="BF1884" s="149">
        <f>IF(N1884="snížená",J1884,0)</f>
        <v>0</v>
      </c>
      <c r="BG1884" s="149">
        <f>IF(N1884="zákl. přenesená",J1884,0)</f>
        <v>0</v>
      </c>
      <c r="BH1884" s="149">
        <f>IF(N1884="sníž. přenesená",J1884,0)</f>
        <v>0</v>
      </c>
      <c r="BI1884" s="149">
        <f>IF(N1884="nulová",J1884,0)</f>
        <v>0</v>
      </c>
      <c r="BJ1884" s="17" t="s">
        <v>85</v>
      </c>
      <c r="BK1884" s="149">
        <f>ROUND(I1884*H1884,2)</f>
        <v>0</v>
      </c>
      <c r="BL1884" s="17" t="s">
        <v>369</v>
      </c>
      <c r="BM1884" s="148" t="s">
        <v>2461</v>
      </c>
    </row>
    <row r="1885" spans="2:47" s="1" customFormat="1" ht="19.5">
      <c r="B1885" s="32"/>
      <c r="D1885" s="151" t="s">
        <v>708</v>
      </c>
      <c r="F1885" s="187" t="s">
        <v>2462</v>
      </c>
      <c r="I1885" s="188"/>
      <c r="L1885" s="32"/>
      <c r="M1885" s="189"/>
      <c r="T1885" s="56"/>
      <c r="AT1885" s="17" t="s">
        <v>708</v>
      </c>
      <c r="AU1885" s="17" t="s">
        <v>87</v>
      </c>
    </row>
    <row r="1886" spans="2:65" s="1" customFormat="1" ht="49.15" customHeight="1">
      <c r="B1886" s="32"/>
      <c r="C1886" s="138" t="s">
        <v>2463</v>
      </c>
      <c r="D1886" s="138" t="s">
        <v>264</v>
      </c>
      <c r="E1886" s="139" t="s">
        <v>2464</v>
      </c>
      <c r="F1886" s="140" t="s">
        <v>2460</v>
      </c>
      <c r="G1886" s="141" t="s">
        <v>2447</v>
      </c>
      <c r="H1886" s="142">
        <v>1</v>
      </c>
      <c r="I1886" s="143"/>
      <c r="J1886" s="142">
        <f>ROUND(I1886*H1886,2)</f>
        <v>0</v>
      </c>
      <c r="K1886" s="140" t="s">
        <v>1</v>
      </c>
      <c r="L1886" s="32"/>
      <c r="M1886" s="144" t="s">
        <v>1</v>
      </c>
      <c r="N1886" s="145" t="s">
        <v>42</v>
      </c>
      <c r="P1886" s="146">
        <f>O1886*H1886</f>
        <v>0</v>
      </c>
      <c r="Q1886" s="146">
        <v>0</v>
      </c>
      <c r="R1886" s="146">
        <f>Q1886*H1886</f>
        <v>0</v>
      </c>
      <c r="S1886" s="146">
        <v>0</v>
      </c>
      <c r="T1886" s="147">
        <f>S1886*H1886</f>
        <v>0</v>
      </c>
      <c r="AR1886" s="148" t="s">
        <v>369</v>
      </c>
      <c r="AT1886" s="148" t="s">
        <v>264</v>
      </c>
      <c r="AU1886" s="148" t="s">
        <v>87</v>
      </c>
      <c r="AY1886" s="17" t="s">
        <v>262</v>
      </c>
      <c r="BE1886" s="149">
        <f>IF(N1886="základní",J1886,0)</f>
        <v>0</v>
      </c>
      <c r="BF1886" s="149">
        <f>IF(N1886="snížená",J1886,0)</f>
        <v>0</v>
      </c>
      <c r="BG1886" s="149">
        <f>IF(N1886="zákl. přenesená",J1886,0)</f>
        <v>0</v>
      </c>
      <c r="BH1886" s="149">
        <f>IF(N1886="sníž. přenesená",J1886,0)</f>
        <v>0</v>
      </c>
      <c r="BI1886" s="149">
        <f>IF(N1886="nulová",J1886,0)</f>
        <v>0</v>
      </c>
      <c r="BJ1886" s="17" t="s">
        <v>85</v>
      </c>
      <c r="BK1886" s="149">
        <f>ROUND(I1886*H1886,2)</f>
        <v>0</v>
      </c>
      <c r="BL1886" s="17" t="s">
        <v>369</v>
      </c>
      <c r="BM1886" s="148" t="s">
        <v>2465</v>
      </c>
    </row>
    <row r="1887" spans="2:47" s="1" customFormat="1" ht="19.5">
      <c r="B1887" s="32"/>
      <c r="D1887" s="151" t="s">
        <v>708</v>
      </c>
      <c r="F1887" s="187" t="s">
        <v>2457</v>
      </c>
      <c r="I1887" s="188"/>
      <c r="L1887" s="32"/>
      <c r="M1887" s="189"/>
      <c r="T1887" s="56"/>
      <c r="AT1887" s="17" t="s">
        <v>708</v>
      </c>
      <c r="AU1887" s="17" t="s">
        <v>87</v>
      </c>
    </row>
    <row r="1888" spans="2:65" s="1" customFormat="1" ht="37.9" customHeight="1">
      <c r="B1888" s="32"/>
      <c r="C1888" s="138" t="s">
        <v>2466</v>
      </c>
      <c r="D1888" s="138" t="s">
        <v>264</v>
      </c>
      <c r="E1888" s="139" t="s">
        <v>2467</v>
      </c>
      <c r="F1888" s="140" t="s">
        <v>2468</v>
      </c>
      <c r="G1888" s="141" t="s">
        <v>2447</v>
      </c>
      <c r="H1888" s="142">
        <v>1</v>
      </c>
      <c r="I1888" s="143"/>
      <c r="J1888" s="142">
        <f>ROUND(I1888*H1888,2)</f>
        <v>0</v>
      </c>
      <c r="K1888" s="140" t="s">
        <v>1</v>
      </c>
      <c r="L1888" s="32"/>
      <c r="M1888" s="144" t="s">
        <v>1</v>
      </c>
      <c r="N1888" s="145" t="s">
        <v>42</v>
      </c>
      <c r="P1888" s="146">
        <f>O1888*H1888</f>
        <v>0</v>
      </c>
      <c r="Q1888" s="146">
        <v>0</v>
      </c>
      <c r="R1888" s="146">
        <f>Q1888*H1888</f>
        <v>0</v>
      </c>
      <c r="S1888" s="146">
        <v>0</v>
      </c>
      <c r="T1888" s="147">
        <f>S1888*H1888</f>
        <v>0</v>
      </c>
      <c r="AR1888" s="148" t="s">
        <v>369</v>
      </c>
      <c r="AT1888" s="148" t="s">
        <v>264</v>
      </c>
      <c r="AU1888" s="148" t="s">
        <v>87</v>
      </c>
      <c r="AY1888" s="17" t="s">
        <v>262</v>
      </c>
      <c r="BE1888" s="149">
        <f>IF(N1888="základní",J1888,0)</f>
        <v>0</v>
      </c>
      <c r="BF1888" s="149">
        <f>IF(N1888="snížená",J1888,0)</f>
        <v>0</v>
      </c>
      <c r="BG1888" s="149">
        <f>IF(N1888="zákl. přenesená",J1888,0)</f>
        <v>0</v>
      </c>
      <c r="BH1888" s="149">
        <f>IF(N1888="sníž. přenesená",J1888,0)</f>
        <v>0</v>
      </c>
      <c r="BI1888" s="149">
        <f>IF(N1888="nulová",J1888,0)</f>
        <v>0</v>
      </c>
      <c r="BJ1888" s="17" t="s">
        <v>85</v>
      </c>
      <c r="BK1888" s="149">
        <f>ROUND(I1888*H1888,2)</f>
        <v>0</v>
      </c>
      <c r="BL1888" s="17" t="s">
        <v>369</v>
      </c>
      <c r="BM1888" s="148" t="s">
        <v>2469</v>
      </c>
    </row>
    <row r="1889" spans="2:47" s="1" customFormat="1" ht="29.25">
      <c r="B1889" s="32"/>
      <c r="D1889" s="151" t="s">
        <v>708</v>
      </c>
      <c r="F1889" s="187" t="s">
        <v>2470</v>
      </c>
      <c r="I1889" s="188"/>
      <c r="L1889" s="32"/>
      <c r="M1889" s="189"/>
      <c r="T1889" s="56"/>
      <c r="AT1889" s="17" t="s">
        <v>708</v>
      </c>
      <c r="AU1889" s="17" t="s">
        <v>87</v>
      </c>
    </row>
    <row r="1890" spans="2:65" s="1" customFormat="1" ht="37.9" customHeight="1">
      <c r="B1890" s="32"/>
      <c r="C1890" s="138" t="s">
        <v>2471</v>
      </c>
      <c r="D1890" s="138" t="s">
        <v>264</v>
      </c>
      <c r="E1890" s="139" t="s">
        <v>2472</v>
      </c>
      <c r="F1890" s="140" t="s">
        <v>2473</v>
      </c>
      <c r="G1890" s="141" t="s">
        <v>2447</v>
      </c>
      <c r="H1890" s="142">
        <v>1</v>
      </c>
      <c r="I1890" s="143"/>
      <c r="J1890" s="142">
        <f>ROUND(I1890*H1890,2)</f>
        <v>0</v>
      </c>
      <c r="K1890" s="140" t="s">
        <v>1</v>
      </c>
      <c r="L1890" s="32"/>
      <c r="M1890" s="144" t="s">
        <v>1</v>
      </c>
      <c r="N1890" s="145" t="s">
        <v>42</v>
      </c>
      <c r="P1890" s="146">
        <f>O1890*H1890</f>
        <v>0</v>
      </c>
      <c r="Q1890" s="146">
        <v>0</v>
      </c>
      <c r="R1890" s="146">
        <f>Q1890*H1890</f>
        <v>0</v>
      </c>
      <c r="S1890" s="146">
        <v>0</v>
      </c>
      <c r="T1890" s="147">
        <f>S1890*H1890</f>
        <v>0</v>
      </c>
      <c r="AR1890" s="148" t="s">
        <v>369</v>
      </c>
      <c r="AT1890" s="148" t="s">
        <v>264</v>
      </c>
      <c r="AU1890" s="148" t="s">
        <v>87</v>
      </c>
      <c r="AY1890" s="17" t="s">
        <v>262</v>
      </c>
      <c r="BE1890" s="149">
        <f>IF(N1890="základní",J1890,0)</f>
        <v>0</v>
      </c>
      <c r="BF1890" s="149">
        <f>IF(N1890="snížená",J1890,0)</f>
        <v>0</v>
      </c>
      <c r="BG1890" s="149">
        <f>IF(N1890="zákl. přenesená",J1890,0)</f>
        <v>0</v>
      </c>
      <c r="BH1890" s="149">
        <f>IF(N1890="sníž. přenesená",J1890,0)</f>
        <v>0</v>
      </c>
      <c r="BI1890" s="149">
        <f>IF(N1890="nulová",J1890,0)</f>
        <v>0</v>
      </c>
      <c r="BJ1890" s="17" t="s">
        <v>85</v>
      </c>
      <c r="BK1890" s="149">
        <f>ROUND(I1890*H1890,2)</f>
        <v>0</v>
      </c>
      <c r="BL1890" s="17" t="s">
        <v>369</v>
      </c>
      <c r="BM1890" s="148" t="s">
        <v>2474</v>
      </c>
    </row>
    <row r="1891" spans="2:47" s="1" customFormat="1" ht="19.5">
      <c r="B1891" s="32"/>
      <c r="D1891" s="151" t="s">
        <v>708</v>
      </c>
      <c r="F1891" s="187" t="s">
        <v>2475</v>
      </c>
      <c r="I1891" s="188"/>
      <c r="L1891" s="32"/>
      <c r="M1891" s="189"/>
      <c r="T1891" s="56"/>
      <c r="AT1891" s="17" t="s">
        <v>708</v>
      </c>
      <c r="AU1891" s="17" t="s">
        <v>87</v>
      </c>
    </row>
    <row r="1892" spans="2:65" s="1" customFormat="1" ht="49.15" customHeight="1">
      <c r="B1892" s="32"/>
      <c r="C1892" s="138" t="s">
        <v>2476</v>
      </c>
      <c r="D1892" s="138" t="s">
        <v>264</v>
      </c>
      <c r="E1892" s="139" t="s">
        <v>2477</v>
      </c>
      <c r="F1892" s="140" t="s">
        <v>2478</v>
      </c>
      <c r="G1892" s="141" t="s">
        <v>2447</v>
      </c>
      <c r="H1892" s="142">
        <v>1</v>
      </c>
      <c r="I1892" s="143"/>
      <c r="J1892" s="142">
        <f>ROUND(I1892*H1892,2)</f>
        <v>0</v>
      </c>
      <c r="K1892" s="140" t="s">
        <v>1</v>
      </c>
      <c r="L1892" s="32"/>
      <c r="M1892" s="144" t="s">
        <v>1</v>
      </c>
      <c r="N1892" s="145" t="s">
        <v>42</v>
      </c>
      <c r="P1892" s="146">
        <f>O1892*H1892</f>
        <v>0</v>
      </c>
      <c r="Q1892" s="146">
        <v>0</v>
      </c>
      <c r="R1892" s="146">
        <f>Q1892*H1892</f>
        <v>0</v>
      </c>
      <c r="S1892" s="146">
        <v>0</v>
      </c>
      <c r="T1892" s="147">
        <f>S1892*H1892</f>
        <v>0</v>
      </c>
      <c r="AR1892" s="148" t="s">
        <v>369</v>
      </c>
      <c r="AT1892" s="148" t="s">
        <v>264</v>
      </c>
      <c r="AU1892" s="148" t="s">
        <v>87</v>
      </c>
      <c r="AY1892" s="17" t="s">
        <v>262</v>
      </c>
      <c r="BE1892" s="149">
        <f>IF(N1892="základní",J1892,0)</f>
        <v>0</v>
      </c>
      <c r="BF1892" s="149">
        <f>IF(N1892="snížená",J1892,0)</f>
        <v>0</v>
      </c>
      <c r="BG1892" s="149">
        <f>IF(N1892="zákl. přenesená",J1892,0)</f>
        <v>0</v>
      </c>
      <c r="BH1892" s="149">
        <f>IF(N1892="sníž. přenesená",J1892,0)</f>
        <v>0</v>
      </c>
      <c r="BI1892" s="149">
        <f>IF(N1892="nulová",J1892,0)</f>
        <v>0</v>
      </c>
      <c r="BJ1892" s="17" t="s">
        <v>85</v>
      </c>
      <c r="BK1892" s="149">
        <f>ROUND(I1892*H1892,2)</f>
        <v>0</v>
      </c>
      <c r="BL1892" s="17" t="s">
        <v>369</v>
      </c>
      <c r="BM1892" s="148" t="s">
        <v>2479</v>
      </c>
    </row>
    <row r="1893" spans="2:47" s="1" customFormat="1" ht="19.5">
      <c r="B1893" s="32"/>
      <c r="D1893" s="151" t="s">
        <v>708</v>
      </c>
      <c r="F1893" s="187" t="s">
        <v>2480</v>
      </c>
      <c r="I1893" s="188"/>
      <c r="L1893" s="32"/>
      <c r="M1893" s="189"/>
      <c r="T1893" s="56"/>
      <c r="AT1893" s="17" t="s">
        <v>708</v>
      </c>
      <c r="AU1893" s="17" t="s">
        <v>87</v>
      </c>
    </row>
    <row r="1894" spans="2:65" s="1" customFormat="1" ht="44.25" customHeight="1">
      <c r="B1894" s="32"/>
      <c r="C1894" s="138" t="s">
        <v>2481</v>
      </c>
      <c r="D1894" s="138" t="s">
        <v>264</v>
      </c>
      <c r="E1894" s="139" t="s">
        <v>2482</v>
      </c>
      <c r="F1894" s="140" t="s">
        <v>2483</v>
      </c>
      <c r="G1894" s="141" t="s">
        <v>2447</v>
      </c>
      <c r="H1894" s="142">
        <v>1</v>
      </c>
      <c r="I1894" s="143"/>
      <c r="J1894" s="142">
        <f>ROUND(I1894*H1894,2)</f>
        <v>0</v>
      </c>
      <c r="K1894" s="140" t="s">
        <v>1</v>
      </c>
      <c r="L1894" s="32"/>
      <c r="M1894" s="144" t="s">
        <v>1</v>
      </c>
      <c r="N1894" s="145" t="s">
        <v>42</v>
      </c>
      <c r="P1894" s="146">
        <f>O1894*H1894</f>
        <v>0</v>
      </c>
      <c r="Q1894" s="146">
        <v>0</v>
      </c>
      <c r="R1894" s="146">
        <f>Q1894*H1894</f>
        <v>0</v>
      </c>
      <c r="S1894" s="146">
        <v>0</v>
      </c>
      <c r="T1894" s="147">
        <f>S1894*H1894</f>
        <v>0</v>
      </c>
      <c r="AR1894" s="148" t="s">
        <v>369</v>
      </c>
      <c r="AT1894" s="148" t="s">
        <v>264</v>
      </c>
      <c r="AU1894" s="148" t="s">
        <v>87</v>
      </c>
      <c r="AY1894" s="17" t="s">
        <v>262</v>
      </c>
      <c r="BE1894" s="149">
        <f>IF(N1894="základní",J1894,0)</f>
        <v>0</v>
      </c>
      <c r="BF1894" s="149">
        <f>IF(N1894="snížená",J1894,0)</f>
        <v>0</v>
      </c>
      <c r="BG1894" s="149">
        <f>IF(N1894="zákl. přenesená",J1894,0)</f>
        <v>0</v>
      </c>
      <c r="BH1894" s="149">
        <f>IF(N1894="sníž. přenesená",J1894,0)</f>
        <v>0</v>
      </c>
      <c r="BI1894" s="149">
        <f>IF(N1894="nulová",J1894,0)</f>
        <v>0</v>
      </c>
      <c r="BJ1894" s="17" t="s">
        <v>85</v>
      </c>
      <c r="BK1894" s="149">
        <f>ROUND(I1894*H1894,2)</f>
        <v>0</v>
      </c>
      <c r="BL1894" s="17" t="s">
        <v>369</v>
      </c>
      <c r="BM1894" s="148" t="s">
        <v>2484</v>
      </c>
    </row>
    <row r="1895" spans="2:47" s="1" customFormat="1" ht="19.5">
      <c r="B1895" s="32"/>
      <c r="D1895" s="151" t="s">
        <v>708</v>
      </c>
      <c r="F1895" s="187" t="s">
        <v>2412</v>
      </c>
      <c r="I1895" s="188"/>
      <c r="L1895" s="32"/>
      <c r="M1895" s="189"/>
      <c r="T1895" s="56"/>
      <c r="AT1895" s="17" t="s">
        <v>708</v>
      </c>
      <c r="AU1895" s="17" t="s">
        <v>87</v>
      </c>
    </row>
    <row r="1896" spans="2:65" s="1" customFormat="1" ht="44.25" customHeight="1">
      <c r="B1896" s="32"/>
      <c r="C1896" s="138" t="s">
        <v>2485</v>
      </c>
      <c r="D1896" s="138" t="s">
        <v>264</v>
      </c>
      <c r="E1896" s="139" t="s">
        <v>2486</v>
      </c>
      <c r="F1896" s="140" t="s">
        <v>2487</v>
      </c>
      <c r="G1896" s="141" t="s">
        <v>794</v>
      </c>
      <c r="H1896" s="143"/>
      <c r="I1896" s="143"/>
      <c r="J1896" s="142">
        <f>ROUND(I1896*H1896,2)</f>
        <v>0</v>
      </c>
      <c r="K1896" s="140" t="s">
        <v>1</v>
      </c>
      <c r="L1896" s="32"/>
      <c r="M1896" s="144" t="s">
        <v>1</v>
      </c>
      <c r="N1896" s="145" t="s">
        <v>42</v>
      </c>
      <c r="P1896" s="146">
        <f>O1896*H1896</f>
        <v>0</v>
      </c>
      <c r="Q1896" s="146">
        <v>0</v>
      </c>
      <c r="R1896" s="146">
        <f>Q1896*H1896</f>
        <v>0</v>
      </c>
      <c r="S1896" s="146">
        <v>0</v>
      </c>
      <c r="T1896" s="147">
        <f>S1896*H1896</f>
        <v>0</v>
      </c>
      <c r="AR1896" s="148" t="s">
        <v>369</v>
      </c>
      <c r="AT1896" s="148" t="s">
        <v>264</v>
      </c>
      <c r="AU1896" s="148" t="s">
        <v>87</v>
      </c>
      <c r="AY1896" s="17" t="s">
        <v>262</v>
      </c>
      <c r="BE1896" s="149">
        <f>IF(N1896="základní",J1896,0)</f>
        <v>0</v>
      </c>
      <c r="BF1896" s="149">
        <f>IF(N1896="snížená",J1896,0)</f>
        <v>0</v>
      </c>
      <c r="BG1896" s="149">
        <f>IF(N1896="zákl. přenesená",J1896,0)</f>
        <v>0</v>
      </c>
      <c r="BH1896" s="149">
        <f>IF(N1896="sníž. přenesená",J1896,0)</f>
        <v>0</v>
      </c>
      <c r="BI1896" s="149">
        <f>IF(N1896="nulová",J1896,0)</f>
        <v>0</v>
      </c>
      <c r="BJ1896" s="17" t="s">
        <v>85</v>
      </c>
      <c r="BK1896" s="149">
        <f>ROUND(I1896*H1896,2)</f>
        <v>0</v>
      </c>
      <c r="BL1896" s="17" t="s">
        <v>369</v>
      </c>
      <c r="BM1896" s="148" t="s">
        <v>2488</v>
      </c>
    </row>
    <row r="1897" spans="2:63" s="11" customFormat="1" ht="22.9" customHeight="1">
      <c r="B1897" s="126"/>
      <c r="D1897" s="127" t="s">
        <v>76</v>
      </c>
      <c r="E1897" s="136" t="s">
        <v>2489</v>
      </c>
      <c r="F1897" s="136" t="s">
        <v>2490</v>
      </c>
      <c r="I1897" s="129"/>
      <c r="J1897" s="137">
        <f>BK1897</f>
        <v>0</v>
      </c>
      <c r="L1897" s="126"/>
      <c r="M1897" s="131"/>
      <c r="P1897" s="132">
        <f>SUM(P1898:P1932)</f>
        <v>0</v>
      </c>
      <c r="R1897" s="132">
        <f>SUM(R1898:R1932)</f>
        <v>7.146465999999999</v>
      </c>
      <c r="T1897" s="133">
        <f>SUM(T1898:T1932)</f>
        <v>0</v>
      </c>
      <c r="AR1897" s="127" t="s">
        <v>87</v>
      </c>
      <c r="AT1897" s="134" t="s">
        <v>76</v>
      </c>
      <c r="AU1897" s="134" t="s">
        <v>85</v>
      </c>
      <c r="AY1897" s="127" t="s">
        <v>262</v>
      </c>
      <c r="BK1897" s="135">
        <f>SUM(BK1898:BK1932)</f>
        <v>0</v>
      </c>
    </row>
    <row r="1898" spans="2:65" s="1" customFormat="1" ht="24.2" customHeight="1">
      <c r="B1898" s="32"/>
      <c r="C1898" s="138" t="s">
        <v>2491</v>
      </c>
      <c r="D1898" s="138" t="s">
        <v>264</v>
      </c>
      <c r="E1898" s="139" t="s">
        <v>2492</v>
      </c>
      <c r="F1898" s="140" t="s">
        <v>2493</v>
      </c>
      <c r="G1898" s="141" t="s">
        <v>152</v>
      </c>
      <c r="H1898" s="142">
        <v>196.27</v>
      </c>
      <c r="I1898" s="143"/>
      <c r="J1898" s="142">
        <f>ROUND(I1898*H1898,2)</f>
        <v>0</v>
      </c>
      <c r="K1898" s="140" t="s">
        <v>267</v>
      </c>
      <c r="L1898" s="32"/>
      <c r="M1898" s="144" t="s">
        <v>1</v>
      </c>
      <c r="N1898" s="145" t="s">
        <v>42</v>
      </c>
      <c r="P1898" s="146">
        <f>O1898*H1898</f>
        <v>0</v>
      </c>
      <c r="Q1898" s="146">
        <v>0.0003</v>
      </c>
      <c r="R1898" s="146">
        <f>Q1898*H1898</f>
        <v>0.058880999999999996</v>
      </c>
      <c r="S1898" s="146">
        <v>0</v>
      </c>
      <c r="T1898" s="147">
        <f>S1898*H1898</f>
        <v>0</v>
      </c>
      <c r="AR1898" s="148" t="s">
        <v>369</v>
      </c>
      <c r="AT1898" s="148" t="s">
        <v>264</v>
      </c>
      <c r="AU1898" s="148" t="s">
        <v>87</v>
      </c>
      <c r="AY1898" s="17" t="s">
        <v>262</v>
      </c>
      <c r="BE1898" s="149">
        <f>IF(N1898="základní",J1898,0)</f>
        <v>0</v>
      </c>
      <c r="BF1898" s="149">
        <f>IF(N1898="snížená",J1898,0)</f>
        <v>0</v>
      </c>
      <c r="BG1898" s="149">
        <f>IF(N1898="zákl. přenesená",J1898,0)</f>
        <v>0</v>
      </c>
      <c r="BH1898" s="149">
        <f>IF(N1898="sníž. přenesená",J1898,0)</f>
        <v>0</v>
      </c>
      <c r="BI1898" s="149">
        <f>IF(N1898="nulová",J1898,0)</f>
        <v>0</v>
      </c>
      <c r="BJ1898" s="17" t="s">
        <v>85</v>
      </c>
      <c r="BK1898" s="149">
        <f>ROUND(I1898*H1898,2)</f>
        <v>0</v>
      </c>
      <c r="BL1898" s="17" t="s">
        <v>369</v>
      </c>
      <c r="BM1898" s="148" t="s">
        <v>2494</v>
      </c>
    </row>
    <row r="1899" spans="2:51" s="12" customFormat="1" ht="11.25">
      <c r="B1899" s="150"/>
      <c r="D1899" s="151" t="s">
        <v>270</v>
      </c>
      <c r="E1899" s="152" t="s">
        <v>1</v>
      </c>
      <c r="F1899" s="153" t="s">
        <v>160</v>
      </c>
      <c r="H1899" s="154">
        <v>39.5</v>
      </c>
      <c r="I1899" s="155"/>
      <c r="L1899" s="150"/>
      <c r="M1899" s="156"/>
      <c r="T1899" s="157"/>
      <c r="AT1899" s="152" t="s">
        <v>270</v>
      </c>
      <c r="AU1899" s="152" t="s">
        <v>87</v>
      </c>
      <c r="AV1899" s="12" t="s">
        <v>87</v>
      </c>
      <c r="AW1899" s="12" t="s">
        <v>32</v>
      </c>
      <c r="AX1899" s="12" t="s">
        <v>77</v>
      </c>
      <c r="AY1899" s="152" t="s">
        <v>262</v>
      </c>
    </row>
    <row r="1900" spans="2:51" s="12" customFormat="1" ht="11.25">
      <c r="B1900" s="150"/>
      <c r="D1900" s="151" t="s">
        <v>270</v>
      </c>
      <c r="E1900" s="152" t="s">
        <v>1</v>
      </c>
      <c r="F1900" s="153" t="s">
        <v>162</v>
      </c>
      <c r="H1900" s="154">
        <v>113.4</v>
      </c>
      <c r="I1900" s="155"/>
      <c r="L1900" s="150"/>
      <c r="M1900" s="156"/>
      <c r="T1900" s="157"/>
      <c r="AT1900" s="152" t="s">
        <v>270</v>
      </c>
      <c r="AU1900" s="152" t="s">
        <v>87</v>
      </c>
      <c r="AV1900" s="12" t="s">
        <v>87</v>
      </c>
      <c r="AW1900" s="12" t="s">
        <v>32</v>
      </c>
      <c r="AX1900" s="12" t="s">
        <v>77</v>
      </c>
      <c r="AY1900" s="152" t="s">
        <v>262</v>
      </c>
    </row>
    <row r="1901" spans="2:51" s="15" customFormat="1" ht="11.25">
      <c r="B1901" s="171"/>
      <c r="D1901" s="151" t="s">
        <v>270</v>
      </c>
      <c r="E1901" s="172" t="s">
        <v>1</v>
      </c>
      <c r="F1901" s="173" t="s">
        <v>281</v>
      </c>
      <c r="H1901" s="174">
        <v>152.9</v>
      </c>
      <c r="I1901" s="175"/>
      <c r="L1901" s="171"/>
      <c r="M1901" s="176"/>
      <c r="T1901" s="177"/>
      <c r="AT1901" s="172" t="s">
        <v>270</v>
      </c>
      <c r="AU1901" s="172" t="s">
        <v>87</v>
      </c>
      <c r="AV1901" s="15" t="s">
        <v>103</v>
      </c>
      <c r="AW1901" s="15" t="s">
        <v>32</v>
      </c>
      <c r="AX1901" s="15" t="s">
        <v>77</v>
      </c>
      <c r="AY1901" s="172" t="s">
        <v>262</v>
      </c>
    </row>
    <row r="1902" spans="2:51" s="12" customFormat="1" ht="11.25">
      <c r="B1902" s="150"/>
      <c r="D1902" s="151" t="s">
        <v>270</v>
      </c>
      <c r="E1902" s="152" t="s">
        <v>1</v>
      </c>
      <c r="F1902" s="153" t="s">
        <v>184</v>
      </c>
      <c r="H1902" s="154">
        <v>12.37</v>
      </c>
      <c r="I1902" s="155"/>
      <c r="L1902" s="150"/>
      <c r="M1902" s="156"/>
      <c r="T1902" s="157"/>
      <c r="AT1902" s="152" t="s">
        <v>270</v>
      </c>
      <c r="AU1902" s="152" t="s">
        <v>87</v>
      </c>
      <c r="AV1902" s="12" t="s">
        <v>87</v>
      </c>
      <c r="AW1902" s="12" t="s">
        <v>32</v>
      </c>
      <c r="AX1902" s="12" t="s">
        <v>77</v>
      </c>
      <c r="AY1902" s="152" t="s">
        <v>262</v>
      </c>
    </row>
    <row r="1903" spans="2:51" s="12" customFormat="1" ht="11.25">
      <c r="B1903" s="150"/>
      <c r="D1903" s="151" t="s">
        <v>270</v>
      </c>
      <c r="E1903" s="152" t="s">
        <v>1</v>
      </c>
      <c r="F1903" s="153" t="s">
        <v>188</v>
      </c>
      <c r="H1903" s="154">
        <v>31</v>
      </c>
      <c r="I1903" s="155"/>
      <c r="L1903" s="150"/>
      <c r="M1903" s="156"/>
      <c r="T1903" s="157"/>
      <c r="AT1903" s="152" t="s">
        <v>270</v>
      </c>
      <c r="AU1903" s="152" t="s">
        <v>87</v>
      </c>
      <c r="AV1903" s="12" t="s">
        <v>87</v>
      </c>
      <c r="AW1903" s="12" t="s">
        <v>32</v>
      </c>
      <c r="AX1903" s="12" t="s">
        <v>77</v>
      </c>
      <c r="AY1903" s="152" t="s">
        <v>262</v>
      </c>
    </row>
    <row r="1904" spans="2:51" s="15" customFormat="1" ht="11.25">
      <c r="B1904" s="171"/>
      <c r="D1904" s="151" t="s">
        <v>270</v>
      </c>
      <c r="E1904" s="172" t="s">
        <v>1</v>
      </c>
      <c r="F1904" s="173" t="s">
        <v>281</v>
      </c>
      <c r="H1904" s="174">
        <v>43.37</v>
      </c>
      <c r="I1904" s="175"/>
      <c r="L1904" s="171"/>
      <c r="M1904" s="176"/>
      <c r="T1904" s="177"/>
      <c r="AT1904" s="172" t="s">
        <v>270</v>
      </c>
      <c r="AU1904" s="172" t="s">
        <v>87</v>
      </c>
      <c r="AV1904" s="15" t="s">
        <v>103</v>
      </c>
      <c r="AW1904" s="15" t="s">
        <v>32</v>
      </c>
      <c r="AX1904" s="15" t="s">
        <v>77</v>
      </c>
      <c r="AY1904" s="172" t="s">
        <v>262</v>
      </c>
    </row>
    <row r="1905" spans="2:51" s="13" customFormat="1" ht="11.25">
      <c r="B1905" s="158"/>
      <c r="D1905" s="151" t="s">
        <v>270</v>
      </c>
      <c r="E1905" s="159" t="s">
        <v>1</v>
      </c>
      <c r="F1905" s="160" t="s">
        <v>273</v>
      </c>
      <c r="H1905" s="161">
        <v>196.27</v>
      </c>
      <c r="I1905" s="162"/>
      <c r="L1905" s="158"/>
      <c r="M1905" s="163"/>
      <c r="T1905" s="164"/>
      <c r="AT1905" s="159" t="s">
        <v>270</v>
      </c>
      <c r="AU1905" s="159" t="s">
        <v>87</v>
      </c>
      <c r="AV1905" s="13" t="s">
        <v>268</v>
      </c>
      <c r="AW1905" s="13" t="s">
        <v>32</v>
      </c>
      <c r="AX1905" s="13" t="s">
        <v>85</v>
      </c>
      <c r="AY1905" s="159" t="s">
        <v>262</v>
      </c>
    </row>
    <row r="1906" spans="2:65" s="1" customFormat="1" ht="24.2" customHeight="1">
      <c r="B1906" s="32"/>
      <c r="C1906" s="138" t="s">
        <v>2495</v>
      </c>
      <c r="D1906" s="138" t="s">
        <v>264</v>
      </c>
      <c r="E1906" s="139" t="s">
        <v>2496</v>
      </c>
      <c r="F1906" s="140" t="s">
        <v>2497</v>
      </c>
      <c r="G1906" s="141" t="s">
        <v>416</v>
      </c>
      <c r="H1906" s="142">
        <v>22.95</v>
      </c>
      <c r="I1906" s="143"/>
      <c r="J1906" s="142">
        <f>ROUND(I1906*H1906,2)</f>
        <v>0</v>
      </c>
      <c r="K1906" s="140" t="s">
        <v>267</v>
      </c>
      <c r="L1906" s="32"/>
      <c r="M1906" s="144" t="s">
        <v>1</v>
      </c>
      <c r="N1906" s="145" t="s">
        <v>42</v>
      </c>
      <c r="P1906" s="146">
        <f>O1906*H1906</f>
        <v>0</v>
      </c>
      <c r="Q1906" s="146">
        <v>0.0003</v>
      </c>
      <c r="R1906" s="146">
        <f>Q1906*H1906</f>
        <v>0.006884999999999999</v>
      </c>
      <c r="S1906" s="146">
        <v>0</v>
      </c>
      <c r="T1906" s="147">
        <f>S1906*H1906</f>
        <v>0</v>
      </c>
      <c r="AR1906" s="148" t="s">
        <v>369</v>
      </c>
      <c r="AT1906" s="148" t="s">
        <v>264</v>
      </c>
      <c r="AU1906" s="148" t="s">
        <v>87</v>
      </c>
      <c r="AY1906" s="17" t="s">
        <v>262</v>
      </c>
      <c r="BE1906" s="149">
        <f>IF(N1906="základní",J1906,0)</f>
        <v>0</v>
      </c>
      <c r="BF1906" s="149">
        <f>IF(N1906="snížená",J1906,0)</f>
        <v>0</v>
      </c>
      <c r="BG1906" s="149">
        <f>IF(N1906="zákl. přenesená",J1906,0)</f>
        <v>0</v>
      </c>
      <c r="BH1906" s="149">
        <f>IF(N1906="sníž. přenesená",J1906,0)</f>
        <v>0</v>
      </c>
      <c r="BI1906" s="149">
        <f>IF(N1906="nulová",J1906,0)</f>
        <v>0</v>
      </c>
      <c r="BJ1906" s="17" t="s">
        <v>85</v>
      </c>
      <c r="BK1906" s="149">
        <f>ROUND(I1906*H1906,2)</f>
        <v>0</v>
      </c>
      <c r="BL1906" s="17" t="s">
        <v>369</v>
      </c>
      <c r="BM1906" s="148" t="s">
        <v>2498</v>
      </c>
    </row>
    <row r="1907" spans="2:51" s="14" customFormat="1" ht="11.25">
      <c r="B1907" s="165"/>
      <c r="D1907" s="151" t="s">
        <v>270</v>
      </c>
      <c r="E1907" s="166" t="s">
        <v>1</v>
      </c>
      <c r="F1907" s="167" t="s">
        <v>2499</v>
      </c>
      <c r="H1907" s="166" t="s">
        <v>1</v>
      </c>
      <c r="I1907" s="168"/>
      <c r="L1907" s="165"/>
      <c r="M1907" s="169"/>
      <c r="T1907" s="170"/>
      <c r="AT1907" s="166" t="s">
        <v>270</v>
      </c>
      <c r="AU1907" s="166" t="s">
        <v>87</v>
      </c>
      <c r="AV1907" s="14" t="s">
        <v>85</v>
      </c>
      <c r="AW1907" s="14" t="s">
        <v>32</v>
      </c>
      <c r="AX1907" s="14" t="s">
        <v>77</v>
      </c>
      <c r="AY1907" s="166" t="s">
        <v>262</v>
      </c>
    </row>
    <row r="1908" spans="2:51" s="12" customFormat="1" ht="11.25">
      <c r="B1908" s="150"/>
      <c r="D1908" s="151" t="s">
        <v>270</v>
      </c>
      <c r="E1908" s="152" t="s">
        <v>1</v>
      </c>
      <c r="F1908" s="153" t="s">
        <v>2500</v>
      </c>
      <c r="H1908" s="154">
        <v>16.4</v>
      </c>
      <c r="I1908" s="155"/>
      <c r="L1908" s="150"/>
      <c r="M1908" s="156"/>
      <c r="T1908" s="157"/>
      <c r="AT1908" s="152" t="s">
        <v>270</v>
      </c>
      <c r="AU1908" s="152" t="s">
        <v>87</v>
      </c>
      <c r="AV1908" s="12" t="s">
        <v>87</v>
      </c>
      <c r="AW1908" s="12" t="s">
        <v>32</v>
      </c>
      <c r="AX1908" s="12" t="s">
        <v>77</v>
      </c>
      <c r="AY1908" s="152" t="s">
        <v>262</v>
      </c>
    </row>
    <row r="1909" spans="2:51" s="12" customFormat="1" ht="11.25">
      <c r="B1909" s="150"/>
      <c r="D1909" s="151" t="s">
        <v>270</v>
      </c>
      <c r="E1909" s="152" t="s">
        <v>1</v>
      </c>
      <c r="F1909" s="153" t="s">
        <v>2501</v>
      </c>
      <c r="H1909" s="154">
        <v>6.55</v>
      </c>
      <c r="I1909" s="155"/>
      <c r="L1909" s="150"/>
      <c r="M1909" s="156"/>
      <c r="T1909" s="157"/>
      <c r="AT1909" s="152" t="s">
        <v>270</v>
      </c>
      <c r="AU1909" s="152" t="s">
        <v>87</v>
      </c>
      <c r="AV1909" s="12" t="s">
        <v>87</v>
      </c>
      <c r="AW1909" s="12" t="s">
        <v>32</v>
      </c>
      <c r="AX1909" s="12" t="s">
        <v>77</v>
      </c>
      <c r="AY1909" s="152" t="s">
        <v>262</v>
      </c>
    </row>
    <row r="1910" spans="2:51" s="13" customFormat="1" ht="11.25">
      <c r="B1910" s="158"/>
      <c r="D1910" s="151" t="s">
        <v>270</v>
      </c>
      <c r="E1910" s="159" t="s">
        <v>1</v>
      </c>
      <c r="F1910" s="160" t="s">
        <v>273</v>
      </c>
      <c r="H1910" s="161">
        <v>22.95</v>
      </c>
      <c r="I1910" s="162"/>
      <c r="L1910" s="158"/>
      <c r="M1910" s="163"/>
      <c r="T1910" s="164"/>
      <c r="AT1910" s="159" t="s">
        <v>270</v>
      </c>
      <c r="AU1910" s="159" t="s">
        <v>87</v>
      </c>
      <c r="AV1910" s="13" t="s">
        <v>268</v>
      </c>
      <c r="AW1910" s="13" t="s">
        <v>32</v>
      </c>
      <c r="AX1910" s="13" t="s">
        <v>85</v>
      </c>
      <c r="AY1910" s="159" t="s">
        <v>262</v>
      </c>
    </row>
    <row r="1911" spans="2:65" s="1" customFormat="1" ht="16.5" customHeight="1">
      <c r="B1911" s="32"/>
      <c r="C1911" s="178" t="s">
        <v>2502</v>
      </c>
      <c r="D1911" s="178" t="s">
        <v>300</v>
      </c>
      <c r="E1911" s="179" t="s">
        <v>2503</v>
      </c>
      <c r="F1911" s="180" t="s">
        <v>2504</v>
      </c>
      <c r="G1911" s="181" t="s">
        <v>684</v>
      </c>
      <c r="H1911" s="182">
        <v>83</v>
      </c>
      <c r="I1911" s="183"/>
      <c r="J1911" s="182">
        <f>ROUND(I1911*H1911,2)</f>
        <v>0</v>
      </c>
      <c r="K1911" s="180" t="s">
        <v>1</v>
      </c>
      <c r="L1911" s="184"/>
      <c r="M1911" s="185" t="s">
        <v>1</v>
      </c>
      <c r="N1911" s="186" t="s">
        <v>42</v>
      </c>
      <c r="P1911" s="146">
        <f>O1911*H1911</f>
        <v>0</v>
      </c>
      <c r="Q1911" s="146">
        <v>0.00045</v>
      </c>
      <c r="R1911" s="146">
        <f>Q1911*H1911</f>
        <v>0.03735</v>
      </c>
      <c r="S1911" s="146">
        <v>0</v>
      </c>
      <c r="T1911" s="147">
        <f>S1911*H1911</f>
        <v>0</v>
      </c>
      <c r="AR1911" s="148" t="s">
        <v>459</v>
      </c>
      <c r="AT1911" s="148" t="s">
        <v>300</v>
      </c>
      <c r="AU1911" s="148" t="s">
        <v>87</v>
      </c>
      <c r="AY1911" s="17" t="s">
        <v>262</v>
      </c>
      <c r="BE1911" s="149">
        <f>IF(N1911="základní",J1911,0)</f>
        <v>0</v>
      </c>
      <c r="BF1911" s="149">
        <f>IF(N1911="snížená",J1911,0)</f>
        <v>0</v>
      </c>
      <c r="BG1911" s="149">
        <f>IF(N1911="zákl. přenesená",J1911,0)</f>
        <v>0</v>
      </c>
      <c r="BH1911" s="149">
        <f>IF(N1911="sníž. přenesená",J1911,0)</f>
        <v>0</v>
      </c>
      <c r="BI1911" s="149">
        <f>IF(N1911="nulová",J1911,0)</f>
        <v>0</v>
      </c>
      <c r="BJ1911" s="17" t="s">
        <v>85</v>
      </c>
      <c r="BK1911" s="149">
        <f>ROUND(I1911*H1911,2)</f>
        <v>0</v>
      </c>
      <c r="BL1911" s="17" t="s">
        <v>369</v>
      </c>
      <c r="BM1911" s="148" t="s">
        <v>2505</v>
      </c>
    </row>
    <row r="1912" spans="2:51" s="14" customFormat="1" ht="11.25">
      <c r="B1912" s="165"/>
      <c r="D1912" s="151" t="s">
        <v>270</v>
      </c>
      <c r="E1912" s="166" t="s">
        <v>1</v>
      </c>
      <c r="F1912" s="167" t="s">
        <v>2499</v>
      </c>
      <c r="H1912" s="166" t="s">
        <v>1</v>
      </c>
      <c r="I1912" s="168"/>
      <c r="L1912" s="165"/>
      <c r="M1912" s="169"/>
      <c r="T1912" s="170"/>
      <c r="AT1912" s="166" t="s">
        <v>270</v>
      </c>
      <c r="AU1912" s="166" t="s">
        <v>87</v>
      </c>
      <c r="AV1912" s="14" t="s">
        <v>85</v>
      </c>
      <c r="AW1912" s="14" t="s">
        <v>32</v>
      </c>
      <c r="AX1912" s="14" t="s">
        <v>77</v>
      </c>
      <c r="AY1912" s="166" t="s">
        <v>262</v>
      </c>
    </row>
    <row r="1913" spans="2:51" s="12" customFormat="1" ht="11.25">
      <c r="B1913" s="150"/>
      <c r="D1913" s="151" t="s">
        <v>270</v>
      </c>
      <c r="E1913" s="152" t="s">
        <v>1</v>
      </c>
      <c r="F1913" s="153" t="s">
        <v>2506</v>
      </c>
      <c r="H1913" s="154">
        <v>61</v>
      </c>
      <c r="I1913" s="155"/>
      <c r="L1913" s="150"/>
      <c r="M1913" s="156"/>
      <c r="T1913" s="157"/>
      <c r="AT1913" s="152" t="s">
        <v>270</v>
      </c>
      <c r="AU1913" s="152" t="s">
        <v>87</v>
      </c>
      <c r="AV1913" s="12" t="s">
        <v>87</v>
      </c>
      <c r="AW1913" s="12" t="s">
        <v>32</v>
      </c>
      <c r="AX1913" s="12" t="s">
        <v>77</v>
      </c>
      <c r="AY1913" s="152" t="s">
        <v>262</v>
      </c>
    </row>
    <row r="1914" spans="2:51" s="12" customFormat="1" ht="11.25">
      <c r="B1914" s="150"/>
      <c r="D1914" s="151" t="s">
        <v>270</v>
      </c>
      <c r="E1914" s="152" t="s">
        <v>1</v>
      </c>
      <c r="F1914" s="153" t="s">
        <v>2507</v>
      </c>
      <c r="H1914" s="154">
        <v>22</v>
      </c>
      <c r="I1914" s="155"/>
      <c r="L1914" s="150"/>
      <c r="M1914" s="156"/>
      <c r="T1914" s="157"/>
      <c r="AT1914" s="152" t="s">
        <v>270</v>
      </c>
      <c r="AU1914" s="152" t="s">
        <v>87</v>
      </c>
      <c r="AV1914" s="12" t="s">
        <v>87</v>
      </c>
      <c r="AW1914" s="12" t="s">
        <v>32</v>
      </c>
      <c r="AX1914" s="12" t="s">
        <v>77</v>
      </c>
      <c r="AY1914" s="152" t="s">
        <v>262</v>
      </c>
    </row>
    <row r="1915" spans="2:51" s="13" customFormat="1" ht="11.25">
      <c r="B1915" s="158"/>
      <c r="D1915" s="151" t="s">
        <v>270</v>
      </c>
      <c r="E1915" s="159" t="s">
        <v>1</v>
      </c>
      <c r="F1915" s="160" t="s">
        <v>273</v>
      </c>
      <c r="H1915" s="161">
        <v>83</v>
      </c>
      <c r="I1915" s="162"/>
      <c r="L1915" s="158"/>
      <c r="M1915" s="163"/>
      <c r="T1915" s="164"/>
      <c r="AT1915" s="159" t="s">
        <v>270</v>
      </c>
      <c r="AU1915" s="159" t="s">
        <v>87</v>
      </c>
      <c r="AV1915" s="13" t="s">
        <v>268</v>
      </c>
      <c r="AW1915" s="13" t="s">
        <v>32</v>
      </c>
      <c r="AX1915" s="13" t="s">
        <v>85</v>
      </c>
      <c r="AY1915" s="159" t="s">
        <v>262</v>
      </c>
    </row>
    <row r="1916" spans="2:65" s="1" customFormat="1" ht="37.9" customHeight="1">
      <c r="B1916" s="32"/>
      <c r="C1916" s="138" t="s">
        <v>2508</v>
      </c>
      <c r="D1916" s="138" t="s">
        <v>264</v>
      </c>
      <c r="E1916" s="139" t="s">
        <v>2509</v>
      </c>
      <c r="F1916" s="140" t="s">
        <v>2510</v>
      </c>
      <c r="G1916" s="141" t="s">
        <v>152</v>
      </c>
      <c r="H1916" s="142">
        <v>196.27</v>
      </c>
      <c r="I1916" s="143"/>
      <c r="J1916" s="142">
        <f>ROUND(I1916*H1916,2)</f>
        <v>0</v>
      </c>
      <c r="K1916" s="140" t="s">
        <v>267</v>
      </c>
      <c r="L1916" s="32"/>
      <c r="M1916" s="144" t="s">
        <v>1</v>
      </c>
      <c r="N1916" s="145" t="s">
        <v>42</v>
      </c>
      <c r="P1916" s="146">
        <f>O1916*H1916</f>
        <v>0</v>
      </c>
      <c r="Q1916" s="146">
        <v>0.009</v>
      </c>
      <c r="R1916" s="146">
        <f>Q1916*H1916</f>
        <v>1.76643</v>
      </c>
      <c r="S1916" s="146">
        <v>0</v>
      </c>
      <c r="T1916" s="147">
        <f>S1916*H1916</f>
        <v>0</v>
      </c>
      <c r="AR1916" s="148" t="s">
        <v>369</v>
      </c>
      <c r="AT1916" s="148" t="s">
        <v>264</v>
      </c>
      <c r="AU1916" s="148" t="s">
        <v>87</v>
      </c>
      <c r="AY1916" s="17" t="s">
        <v>262</v>
      </c>
      <c r="BE1916" s="149">
        <f>IF(N1916="základní",J1916,0)</f>
        <v>0</v>
      </c>
      <c r="BF1916" s="149">
        <f>IF(N1916="snížená",J1916,0)</f>
        <v>0</v>
      </c>
      <c r="BG1916" s="149">
        <f>IF(N1916="zákl. přenesená",J1916,0)</f>
        <v>0</v>
      </c>
      <c r="BH1916" s="149">
        <f>IF(N1916="sníž. přenesená",J1916,0)</f>
        <v>0</v>
      </c>
      <c r="BI1916" s="149">
        <f>IF(N1916="nulová",J1916,0)</f>
        <v>0</v>
      </c>
      <c r="BJ1916" s="17" t="s">
        <v>85</v>
      </c>
      <c r="BK1916" s="149">
        <f>ROUND(I1916*H1916,2)</f>
        <v>0</v>
      </c>
      <c r="BL1916" s="17" t="s">
        <v>369</v>
      </c>
      <c r="BM1916" s="148" t="s">
        <v>2511</v>
      </c>
    </row>
    <row r="1917" spans="2:65" s="1" customFormat="1" ht="37.9" customHeight="1">
      <c r="B1917" s="32"/>
      <c r="C1917" s="178" t="s">
        <v>2512</v>
      </c>
      <c r="D1917" s="178" t="s">
        <v>300</v>
      </c>
      <c r="E1917" s="179" t="s">
        <v>2513</v>
      </c>
      <c r="F1917" s="180" t="s">
        <v>2514</v>
      </c>
      <c r="G1917" s="181" t="s">
        <v>152</v>
      </c>
      <c r="H1917" s="182">
        <v>225.71</v>
      </c>
      <c r="I1917" s="183"/>
      <c r="J1917" s="182">
        <f>ROUND(I1917*H1917,2)</f>
        <v>0</v>
      </c>
      <c r="K1917" s="180" t="s">
        <v>1</v>
      </c>
      <c r="L1917" s="184"/>
      <c r="M1917" s="185" t="s">
        <v>1</v>
      </c>
      <c r="N1917" s="186" t="s">
        <v>42</v>
      </c>
      <c r="P1917" s="146">
        <f>O1917*H1917</f>
        <v>0</v>
      </c>
      <c r="Q1917" s="146">
        <v>0.023</v>
      </c>
      <c r="R1917" s="146">
        <f>Q1917*H1917</f>
        <v>5.19133</v>
      </c>
      <c r="S1917" s="146">
        <v>0</v>
      </c>
      <c r="T1917" s="147">
        <f>S1917*H1917</f>
        <v>0</v>
      </c>
      <c r="AR1917" s="148" t="s">
        <v>459</v>
      </c>
      <c r="AT1917" s="148" t="s">
        <v>300</v>
      </c>
      <c r="AU1917" s="148" t="s">
        <v>87</v>
      </c>
      <c r="AY1917" s="17" t="s">
        <v>262</v>
      </c>
      <c r="BE1917" s="149">
        <f>IF(N1917="základní",J1917,0)</f>
        <v>0</v>
      </c>
      <c r="BF1917" s="149">
        <f>IF(N1917="snížená",J1917,0)</f>
        <v>0</v>
      </c>
      <c r="BG1917" s="149">
        <f>IF(N1917="zákl. přenesená",J1917,0)</f>
        <v>0</v>
      </c>
      <c r="BH1917" s="149">
        <f>IF(N1917="sníž. přenesená",J1917,0)</f>
        <v>0</v>
      </c>
      <c r="BI1917" s="149">
        <f>IF(N1917="nulová",J1917,0)</f>
        <v>0</v>
      </c>
      <c r="BJ1917" s="17" t="s">
        <v>85</v>
      </c>
      <c r="BK1917" s="149">
        <f>ROUND(I1917*H1917,2)</f>
        <v>0</v>
      </c>
      <c r="BL1917" s="17" t="s">
        <v>369</v>
      </c>
      <c r="BM1917" s="148" t="s">
        <v>2515</v>
      </c>
    </row>
    <row r="1918" spans="2:51" s="12" customFormat="1" ht="11.25">
      <c r="B1918" s="150"/>
      <c r="D1918" s="151" t="s">
        <v>270</v>
      </c>
      <c r="E1918" s="152" t="s">
        <v>1</v>
      </c>
      <c r="F1918" s="153" t="s">
        <v>160</v>
      </c>
      <c r="H1918" s="154">
        <v>39.5</v>
      </c>
      <c r="I1918" s="155"/>
      <c r="L1918" s="150"/>
      <c r="M1918" s="156"/>
      <c r="T1918" s="157"/>
      <c r="AT1918" s="152" t="s">
        <v>270</v>
      </c>
      <c r="AU1918" s="152" t="s">
        <v>87</v>
      </c>
      <c r="AV1918" s="12" t="s">
        <v>87</v>
      </c>
      <c r="AW1918" s="12" t="s">
        <v>32</v>
      </c>
      <c r="AX1918" s="12" t="s">
        <v>77</v>
      </c>
      <c r="AY1918" s="152" t="s">
        <v>262</v>
      </c>
    </row>
    <row r="1919" spans="2:51" s="12" customFormat="1" ht="11.25">
      <c r="B1919" s="150"/>
      <c r="D1919" s="151" t="s">
        <v>270</v>
      </c>
      <c r="E1919" s="152" t="s">
        <v>1</v>
      </c>
      <c r="F1919" s="153" t="s">
        <v>162</v>
      </c>
      <c r="H1919" s="154">
        <v>113.4</v>
      </c>
      <c r="I1919" s="155"/>
      <c r="L1919" s="150"/>
      <c r="M1919" s="156"/>
      <c r="T1919" s="157"/>
      <c r="AT1919" s="152" t="s">
        <v>270</v>
      </c>
      <c r="AU1919" s="152" t="s">
        <v>87</v>
      </c>
      <c r="AV1919" s="12" t="s">
        <v>87</v>
      </c>
      <c r="AW1919" s="12" t="s">
        <v>32</v>
      </c>
      <c r="AX1919" s="12" t="s">
        <v>77</v>
      </c>
      <c r="AY1919" s="152" t="s">
        <v>262</v>
      </c>
    </row>
    <row r="1920" spans="2:51" s="15" customFormat="1" ht="11.25">
      <c r="B1920" s="171"/>
      <c r="D1920" s="151" t="s">
        <v>270</v>
      </c>
      <c r="E1920" s="172" t="s">
        <v>1</v>
      </c>
      <c r="F1920" s="173" t="s">
        <v>281</v>
      </c>
      <c r="H1920" s="174">
        <v>152.9</v>
      </c>
      <c r="I1920" s="175"/>
      <c r="L1920" s="171"/>
      <c r="M1920" s="176"/>
      <c r="T1920" s="177"/>
      <c r="AT1920" s="172" t="s">
        <v>270</v>
      </c>
      <c r="AU1920" s="172" t="s">
        <v>87</v>
      </c>
      <c r="AV1920" s="15" t="s">
        <v>103</v>
      </c>
      <c r="AW1920" s="15" t="s">
        <v>32</v>
      </c>
      <c r="AX1920" s="15" t="s">
        <v>77</v>
      </c>
      <c r="AY1920" s="172" t="s">
        <v>262</v>
      </c>
    </row>
    <row r="1921" spans="2:51" s="12" customFormat="1" ht="11.25">
      <c r="B1921" s="150"/>
      <c r="D1921" s="151" t="s">
        <v>270</v>
      </c>
      <c r="E1921" s="152" t="s">
        <v>1</v>
      </c>
      <c r="F1921" s="153" t="s">
        <v>184</v>
      </c>
      <c r="H1921" s="154">
        <v>12.37</v>
      </c>
      <c r="I1921" s="155"/>
      <c r="L1921" s="150"/>
      <c r="M1921" s="156"/>
      <c r="T1921" s="157"/>
      <c r="AT1921" s="152" t="s">
        <v>270</v>
      </c>
      <c r="AU1921" s="152" t="s">
        <v>87</v>
      </c>
      <c r="AV1921" s="12" t="s">
        <v>87</v>
      </c>
      <c r="AW1921" s="12" t="s">
        <v>32</v>
      </c>
      <c r="AX1921" s="12" t="s">
        <v>77</v>
      </c>
      <c r="AY1921" s="152" t="s">
        <v>262</v>
      </c>
    </row>
    <row r="1922" spans="2:51" s="12" customFormat="1" ht="11.25">
      <c r="B1922" s="150"/>
      <c r="D1922" s="151" t="s">
        <v>270</v>
      </c>
      <c r="E1922" s="152" t="s">
        <v>1</v>
      </c>
      <c r="F1922" s="153" t="s">
        <v>188</v>
      </c>
      <c r="H1922" s="154">
        <v>31</v>
      </c>
      <c r="I1922" s="155"/>
      <c r="L1922" s="150"/>
      <c r="M1922" s="156"/>
      <c r="T1922" s="157"/>
      <c r="AT1922" s="152" t="s">
        <v>270</v>
      </c>
      <c r="AU1922" s="152" t="s">
        <v>87</v>
      </c>
      <c r="AV1922" s="12" t="s">
        <v>87</v>
      </c>
      <c r="AW1922" s="12" t="s">
        <v>32</v>
      </c>
      <c r="AX1922" s="12" t="s">
        <v>77</v>
      </c>
      <c r="AY1922" s="152" t="s">
        <v>262</v>
      </c>
    </row>
    <row r="1923" spans="2:51" s="15" customFormat="1" ht="11.25">
      <c r="B1923" s="171"/>
      <c r="D1923" s="151" t="s">
        <v>270</v>
      </c>
      <c r="E1923" s="172" t="s">
        <v>1</v>
      </c>
      <c r="F1923" s="173" t="s">
        <v>281</v>
      </c>
      <c r="H1923" s="174">
        <v>43.37</v>
      </c>
      <c r="I1923" s="175"/>
      <c r="L1923" s="171"/>
      <c r="M1923" s="176"/>
      <c r="T1923" s="177"/>
      <c r="AT1923" s="172" t="s">
        <v>270</v>
      </c>
      <c r="AU1923" s="172" t="s">
        <v>87</v>
      </c>
      <c r="AV1923" s="15" t="s">
        <v>103</v>
      </c>
      <c r="AW1923" s="15" t="s">
        <v>32</v>
      </c>
      <c r="AX1923" s="15" t="s">
        <v>77</v>
      </c>
      <c r="AY1923" s="172" t="s">
        <v>262</v>
      </c>
    </row>
    <row r="1924" spans="2:51" s="13" customFormat="1" ht="11.25">
      <c r="B1924" s="158"/>
      <c r="D1924" s="151" t="s">
        <v>270</v>
      </c>
      <c r="E1924" s="159" t="s">
        <v>1</v>
      </c>
      <c r="F1924" s="160" t="s">
        <v>273</v>
      </c>
      <c r="H1924" s="161">
        <v>196.27</v>
      </c>
      <c r="I1924" s="162"/>
      <c r="L1924" s="158"/>
      <c r="M1924" s="163"/>
      <c r="T1924" s="164"/>
      <c r="AT1924" s="159" t="s">
        <v>270</v>
      </c>
      <c r="AU1924" s="159" t="s">
        <v>87</v>
      </c>
      <c r="AV1924" s="13" t="s">
        <v>268</v>
      </c>
      <c r="AW1924" s="13" t="s">
        <v>32</v>
      </c>
      <c r="AX1924" s="13" t="s">
        <v>85</v>
      </c>
      <c r="AY1924" s="159" t="s">
        <v>262</v>
      </c>
    </row>
    <row r="1925" spans="2:51" s="12" customFormat="1" ht="11.25">
      <c r="B1925" s="150"/>
      <c r="D1925" s="151" t="s">
        <v>270</v>
      </c>
      <c r="F1925" s="153" t="s">
        <v>2516</v>
      </c>
      <c r="H1925" s="154">
        <v>225.71</v>
      </c>
      <c r="I1925" s="155"/>
      <c r="L1925" s="150"/>
      <c r="M1925" s="156"/>
      <c r="T1925" s="157"/>
      <c r="AT1925" s="152" t="s">
        <v>270</v>
      </c>
      <c r="AU1925" s="152" t="s">
        <v>87</v>
      </c>
      <c r="AV1925" s="12" t="s">
        <v>87</v>
      </c>
      <c r="AW1925" s="12" t="s">
        <v>4</v>
      </c>
      <c r="AX1925" s="12" t="s">
        <v>85</v>
      </c>
      <c r="AY1925" s="152" t="s">
        <v>262</v>
      </c>
    </row>
    <row r="1926" spans="2:65" s="1" customFormat="1" ht="24.2" customHeight="1">
      <c r="B1926" s="32"/>
      <c r="C1926" s="138" t="s">
        <v>2517</v>
      </c>
      <c r="D1926" s="138" t="s">
        <v>264</v>
      </c>
      <c r="E1926" s="139" t="s">
        <v>2518</v>
      </c>
      <c r="F1926" s="140" t="s">
        <v>2519</v>
      </c>
      <c r="G1926" s="141" t="s">
        <v>152</v>
      </c>
      <c r="H1926" s="142">
        <v>57.06</v>
      </c>
      <c r="I1926" s="143"/>
      <c r="J1926" s="142">
        <f>ROUND(I1926*H1926,2)</f>
        <v>0</v>
      </c>
      <c r="K1926" s="140" t="s">
        <v>267</v>
      </c>
      <c r="L1926" s="32"/>
      <c r="M1926" s="144" t="s">
        <v>1</v>
      </c>
      <c r="N1926" s="145" t="s">
        <v>42</v>
      </c>
      <c r="P1926" s="146">
        <f>O1926*H1926</f>
        <v>0</v>
      </c>
      <c r="Q1926" s="146">
        <v>0.0015</v>
      </c>
      <c r="R1926" s="146">
        <f>Q1926*H1926</f>
        <v>0.08559</v>
      </c>
      <c r="S1926" s="146">
        <v>0</v>
      </c>
      <c r="T1926" s="147">
        <f>S1926*H1926</f>
        <v>0</v>
      </c>
      <c r="AR1926" s="148" t="s">
        <v>369</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369</v>
      </c>
      <c r="BM1926" s="148" t="s">
        <v>2520</v>
      </c>
    </row>
    <row r="1927" spans="2:51" s="12" customFormat="1" ht="11.25">
      <c r="B1927" s="150"/>
      <c r="D1927" s="151" t="s">
        <v>270</v>
      </c>
      <c r="E1927" s="152" t="s">
        <v>1</v>
      </c>
      <c r="F1927" s="153" t="s">
        <v>2521</v>
      </c>
      <c r="H1927" s="154">
        <v>43.45</v>
      </c>
      <c r="I1927" s="155"/>
      <c r="L1927" s="150"/>
      <c r="M1927" s="156"/>
      <c r="T1927" s="157"/>
      <c r="AT1927" s="152" t="s">
        <v>270</v>
      </c>
      <c r="AU1927" s="152" t="s">
        <v>87</v>
      </c>
      <c r="AV1927" s="12" t="s">
        <v>87</v>
      </c>
      <c r="AW1927" s="12" t="s">
        <v>32</v>
      </c>
      <c r="AX1927" s="12" t="s">
        <v>77</v>
      </c>
      <c r="AY1927" s="152" t="s">
        <v>262</v>
      </c>
    </row>
    <row r="1928" spans="2:51" s="15" customFormat="1" ht="11.25">
      <c r="B1928" s="171"/>
      <c r="D1928" s="151" t="s">
        <v>270</v>
      </c>
      <c r="E1928" s="172" t="s">
        <v>1</v>
      </c>
      <c r="F1928" s="173" t="s">
        <v>281</v>
      </c>
      <c r="H1928" s="174">
        <v>43.45</v>
      </c>
      <c r="I1928" s="175"/>
      <c r="L1928" s="171"/>
      <c r="M1928" s="176"/>
      <c r="T1928" s="177"/>
      <c r="AT1928" s="172" t="s">
        <v>270</v>
      </c>
      <c r="AU1928" s="172" t="s">
        <v>87</v>
      </c>
      <c r="AV1928" s="15" t="s">
        <v>103</v>
      </c>
      <c r="AW1928" s="15" t="s">
        <v>32</v>
      </c>
      <c r="AX1928" s="15" t="s">
        <v>77</v>
      </c>
      <c r="AY1928" s="172" t="s">
        <v>262</v>
      </c>
    </row>
    <row r="1929" spans="2:51" s="12" customFormat="1" ht="11.25">
      <c r="B1929" s="150"/>
      <c r="D1929" s="151" t="s">
        <v>270</v>
      </c>
      <c r="E1929" s="152" t="s">
        <v>1</v>
      </c>
      <c r="F1929" s="153" t="s">
        <v>2522</v>
      </c>
      <c r="H1929" s="154">
        <v>13.61</v>
      </c>
      <c r="I1929" s="155"/>
      <c r="L1929" s="150"/>
      <c r="M1929" s="156"/>
      <c r="T1929" s="157"/>
      <c r="AT1929" s="152" t="s">
        <v>270</v>
      </c>
      <c r="AU1929" s="152" t="s">
        <v>87</v>
      </c>
      <c r="AV1929" s="12" t="s">
        <v>87</v>
      </c>
      <c r="AW1929" s="12" t="s">
        <v>32</v>
      </c>
      <c r="AX1929" s="12" t="s">
        <v>77</v>
      </c>
      <c r="AY1929" s="152" t="s">
        <v>262</v>
      </c>
    </row>
    <row r="1930" spans="2:51" s="15" customFormat="1" ht="11.25">
      <c r="B1930" s="171"/>
      <c r="D1930" s="151" t="s">
        <v>270</v>
      </c>
      <c r="E1930" s="172" t="s">
        <v>1</v>
      </c>
      <c r="F1930" s="173" t="s">
        <v>281</v>
      </c>
      <c r="H1930" s="174">
        <v>13.61</v>
      </c>
      <c r="I1930" s="175"/>
      <c r="L1930" s="171"/>
      <c r="M1930" s="176"/>
      <c r="T1930" s="177"/>
      <c r="AT1930" s="172" t="s">
        <v>270</v>
      </c>
      <c r="AU1930" s="172" t="s">
        <v>87</v>
      </c>
      <c r="AV1930" s="15" t="s">
        <v>103</v>
      </c>
      <c r="AW1930" s="15" t="s">
        <v>32</v>
      </c>
      <c r="AX1930" s="15" t="s">
        <v>77</v>
      </c>
      <c r="AY1930" s="172" t="s">
        <v>262</v>
      </c>
    </row>
    <row r="1931" spans="2:51" s="13" customFormat="1" ht="11.25">
      <c r="B1931" s="158"/>
      <c r="D1931" s="151" t="s">
        <v>270</v>
      </c>
      <c r="E1931" s="159" t="s">
        <v>1</v>
      </c>
      <c r="F1931" s="160" t="s">
        <v>273</v>
      </c>
      <c r="H1931" s="161">
        <v>57.06</v>
      </c>
      <c r="I1931" s="162"/>
      <c r="L1931" s="158"/>
      <c r="M1931" s="163"/>
      <c r="T1931" s="164"/>
      <c r="AT1931" s="159" t="s">
        <v>270</v>
      </c>
      <c r="AU1931" s="159" t="s">
        <v>87</v>
      </c>
      <c r="AV1931" s="13" t="s">
        <v>268</v>
      </c>
      <c r="AW1931" s="13" t="s">
        <v>32</v>
      </c>
      <c r="AX1931" s="13" t="s">
        <v>85</v>
      </c>
      <c r="AY1931" s="159" t="s">
        <v>262</v>
      </c>
    </row>
    <row r="1932" spans="2:65" s="1" customFormat="1" ht="44.25" customHeight="1">
      <c r="B1932" s="32"/>
      <c r="C1932" s="138" t="s">
        <v>2523</v>
      </c>
      <c r="D1932" s="138" t="s">
        <v>264</v>
      </c>
      <c r="E1932" s="139" t="s">
        <v>2524</v>
      </c>
      <c r="F1932" s="140" t="s">
        <v>2525</v>
      </c>
      <c r="G1932" s="141" t="s">
        <v>794</v>
      </c>
      <c r="H1932" s="143"/>
      <c r="I1932" s="143"/>
      <c r="J1932" s="142">
        <f>ROUND(I1932*H1932,2)</f>
        <v>0</v>
      </c>
      <c r="K1932" s="140" t="s">
        <v>267</v>
      </c>
      <c r="L1932" s="32"/>
      <c r="M1932" s="144" t="s">
        <v>1</v>
      </c>
      <c r="N1932" s="145" t="s">
        <v>42</v>
      </c>
      <c r="P1932" s="146">
        <f>O1932*H1932</f>
        <v>0</v>
      </c>
      <c r="Q1932" s="146">
        <v>0</v>
      </c>
      <c r="R1932" s="146">
        <f>Q1932*H1932</f>
        <v>0</v>
      </c>
      <c r="S1932" s="146">
        <v>0</v>
      </c>
      <c r="T1932" s="147">
        <f>S1932*H1932</f>
        <v>0</v>
      </c>
      <c r="AR1932" s="148" t="s">
        <v>369</v>
      </c>
      <c r="AT1932" s="148" t="s">
        <v>264</v>
      </c>
      <c r="AU1932" s="148" t="s">
        <v>87</v>
      </c>
      <c r="AY1932" s="17" t="s">
        <v>262</v>
      </c>
      <c r="BE1932" s="149">
        <f>IF(N1932="základní",J1932,0)</f>
        <v>0</v>
      </c>
      <c r="BF1932" s="149">
        <f>IF(N1932="snížená",J1932,0)</f>
        <v>0</v>
      </c>
      <c r="BG1932" s="149">
        <f>IF(N1932="zákl. přenesená",J1932,0)</f>
        <v>0</v>
      </c>
      <c r="BH1932" s="149">
        <f>IF(N1932="sníž. přenesená",J1932,0)</f>
        <v>0</v>
      </c>
      <c r="BI1932" s="149">
        <f>IF(N1932="nulová",J1932,0)</f>
        <v>0</v>
      </c>
      <c r="BJ1932" s="17" t="s">
        <v>85</v>
      </c>
      <c r="BK1932" s="149">
        <f>ROUND(I1932*H1932,2)</f>
        <v>0</v>
      </c>
      <c r="BL1932" s="17" t="s">
        <v>369</v>
      </c>
      <c r="BM1932" s="148" t="s">
        <v>2526</v>
      </c>
    </row>
    <row r="1933" spans="2:63" s="11" customFormat="1" ht="22.9" customHeight="1">
      <c r="B1933" s="126"/>
      <c r="D1933" s="127" t="s">
        <v>76</v>
      </c>
      <c r="E1933" s="136" t="s">
        <v>2527</v>
      </c>
      <c r="F1933" s="136" t="s">
        <v>2528</v>
      </c>
      <c r="I1933" s="129"/>
      <c r="J1933" s="137">
        <f>BK1933</f>
        <v>0</v>
      </c>
      <c r="L1933" s="126"/>
      <c r="M1933" s="131"/>
      <c r="P1933" s="132">
        <f>SUM(P1934:P1968)</f>
        <v>0</v>
      </c>
      <c r="R1933" s="132">
        <f>SUM(R1934:R1968)</f>
        <v>4.9014574</v>
      </c>
      <c r="T1933" s="133">
        <f>SUM(T1934:T1968)</f>
        <v>0</v>
      </c>
      <c r="AR1933" s="127" t="s">
        <v>87</v>
      </c>
      <c r="AT1933" s="134" t="s">
        <v>76</v>
      </c>
      <c r="AU1933" s="134" t="s">
        <v>85</v>
      </c>
      <c r="AY1933" s="127" t="s">
        <v>262</v>
      </c>
      <c r="BK1933" s="135">
        <f>SUM(BK1934:BK1968)</f>
        <v>0</v>
      </c>
    </row>
    <row r="1934" spans="2:65" s="1" customFormat="1" ht="33" customHeight="1">
      <c r="B1934" s="32"/>
      <c r="C1934" s="138" t="s">
        <v>2529</v>
      </c>
      <c r="D1934" s="138" t="s">
        <v>264</v>
      </c>
      <c r="E1934" s="139" t="s">
        <v>2530</v>
      </c>
      <c r="F1934" s="140" t="s">
        <v>2531</v>
      </c>
      <c r="G1934" s="141" t="s">
        <v>152</v>
      </c>
      <c r="H1934" s="142">
        <v>498.4</v>
      </c>
      <c r="I1934" s="143"/>
      <c r="J1934" s="142">
        <f>ROUND(I1934*H1934,2)</f>
        <v>0</v>
      </c>
      <c r="K1934" s="140" t="s">
        <v>267</v>
      </c>
      <c r="L1934" s="32"/>
      <c r="M1934" s="144" t="s">
        <v>1</v>
      </c>
      <c r="N1934" s="145" t="s">
        <v>42</v>
      </c>
      <c r="P1934" s="146">
        <f>O1934*H1934</f>
        <v>0</v>
      </c>
      <c r="Q1934" s="146">
        <v>3E-05</v>
      </c>
      <c r="R1934" s="146">
        <f>Q1934*H1934</f>
        <v>0.014952</v>
      </c>
      <c r="S1934" s="146">
        <v>0</v>
      </c>
      <c r="T1934" s="147">
        <f>S1934*H1934</f>
        <v>0</v>
      </c>
      <c r="AR1934" s="148" t="s">
        <v>369</v>
      </c>
      <c r="AT1934" s="148" t="s">
        <v>264</v>
      </c>
      <c r="AU1934" s="148" t="s">
        <v>87</v>
      </c>
      <c r="AY1934" s="17" t="s">
        <v>262</v>
      </c>
      <c r="BE1934" s="149">
        <f>IF(N1934="základní",J1934,0)</f>
        <v>0</v>
      </c>
      <c r="BF1934" s="149">
        <f>IF(N1934="snížená",J1934,0)</f>
        <v>0</v>
      </c>
      <c r="BG1934" s="149">
        <f>IF(N1934="zákl. přenesená",J1934,0)</f>
        <v>0</v>
      </c>
      <c r="BH1934" s="149">
        <f>IF(N1934="sníž. přenesená",J1934,0)</f>
        <v>0</v>
      </c>
      <c r="BI1934" s="149">
        <f>IF(N1934="nulová",J1934,0)</f>
        <v>0</v>
      </c>
      <c r="BJ1934" s="17" t="s">
        <v>85</v>
      </c>
      <c r="BK1934" s="149">
        <f>ROUND(I1934*H1934,2)</f>
        <v>0</v>
      </c>
      <c r="BL1934" s="17" t="s">
        <v>369</v>
      </c>
      <c r="BM1934" s="148" t="s">
        <v>2532</v>
      </c>
    </row>
    <row r="1935" spans="2:51" s="12" customFormat="1" ht="11.25">
      <c r="B1935" s="150"/>
      <c r="D1935" s="151" t="s">
        <v>270</v>
      </c>
      <c r="E1935" s="152" t="s">
        <v>1</v>
      </c>
      <c r="F1935" s="153" t="s">
        <v>151</v>
      </c>
      <c r="H1935" s="154">
        <v>242.62</v>
      </c>
      <c r="I1935" s="155"/>
      <c r="L1935" s="150"/>
      <c r="M1935" s="156"/>
      <c r="T1935" s="157"/>
      <c r="AT1935" s="152" t="s">
        <v>270</v>
      </c>
      <c r="AU1935" s="152" t="s">
        <v>87</v>
      </c>
      <c r="AV1935" s="12" t="s">
        <v>87</v>
      </c>
      <c r="AW1935" s="12" t="s">
        <v>32</v>
      </c>
      <c r="AX1935" s="12" t="s">
        <v>77</v>
      </c>
      <c r="AY1935" s="152" t="s">
        <v>262</v>
      </c>
    </row>
    <row r="1936" spans="2:51" s="12" customFormat="1" ht="11.25">
      <c r="B1936" s="150"/>
      <c r="D1936" s="151" t="s">
        <v>270</v>
      </c>
      <c r="E1936" s="152" t="s">
        <v>1</v>
      </c>
      <c r="F1936" s="153" t="s">
        <v>157</v>
      </c>
      <c r="H1936" s="154">
        <v>2.3</v>
      </c>
      <c r="I1936" s="155"/>
      <c r="L1936" s="150"/>
      <c r="M1936" s="156"/>
      <c r="T1936" s="157"/>
      <c r="AT1936" s="152" t="s">
        <v>270</v>
      </c>
      <c r="AU1936" s="152" t="s">
        <v>87</v>
      </c>
      <c r="AV1936" s="12" t="s">
        <v>87</v>
      </c>
      <c r="AW1936" s="12" t="s">
        <v>32</v>
      </c>
      <c r="AX1936" s="12" t="s">
        <v>77</v>
      </c>
      <c r="AY1936" s="152" t="s">
        <v>262</v>
      </c>
    </row>
    <row r="1937" spans="2:51" s="12" customFormat="1" ht="11.25">
      <c r="B1937" s="150"/>
      <c r="D1937" s="151" t="s">
        <v>270</v>
      </c>
      <c r="E1937" s="152" t="s">
        <v>1</v>
      </c>
      <c r="F1937" s="153" t="s">
        <v>158</v>
      </c>
      <c r="H1937" s="154">
        <v>15.48</v>
      </c>
      <c r="I1937" s="155"/>
      <c r="L1937" s="150"/>
      <c r="M1937" s="156"/>
      <c r="T1937" s="157"/>
      <c r="AT1937" s="152" t="s">
        <v>270</v>
      </c>
      <c r="AU1937" s="152" t="s">
        <v>87</v>
      </c>
      <c r="AV1937" s="12" t="s">
        <v>87</v>
      </c>
      <c r="AW1937" s="12" t="s">
        <v>32</v>
      </c>
      <c r="AX1937" s="12" t="s">
        <v>77</v>
      </c>
      <c r="AY1937" s="152" t="s">
        <v>262</v>
      </c>
    </row>
    <row r="1938" spans="2:51" s="15" customFormat="1" ht="11.25">
      <c r="B1938" s="171"/>
      <c r="D1938" s="151" t="s">
        <v>270</v>
      </c>
      <c r="E1938" s="172" t="s">
        <v>1</v>
      </c>
      <c r="F1938" s="173" t="s">
        <v>281</v>
      </c>
      <c r="H1938" s="174">
        <v>260.4</v>
      </c>
      <c r="I1938" s="175"/>
      <c r="L1938" s="171"/>
      <c r="M1938" s="176"/>
      <c r="T1938" s="177"/>
      <c r="AT1938" s="172" t="s">
        <v>270</v>
      </c>
      <c r="AU1938" s="172" t="s">
        <v>87</v>
      </c>
      <c r="AV1938" s="15" t="s">
        <v>103</v>
      </c>
      <c r="AW1938" s="15" t="s">
        <v>32</v>
      </c>
      <c r="AX1938" s="15" t="s">
        <v>77</v>
      </c>
      <c r="AY1938" s="172" t="s">
        <v>262</v>
      </c>
    </row>
    <row r="1939" spans="2:51" s="12" customFormat="1" ht="11.25">
      <c r="B1939" s="150"/>
      <c r="D1939" s="151" t="s">
        <v>270</v>
      </c>
      <c r="E1939" s="152" t="s">
        <v>1</v>
      </c>
      <c r="F1939" s="153" t="s">
        <v>180</v>
      </c>
      <c r="H1939" s="154">
        <v>133.8</v>
      </c>
      <c r="I1939" s="155"/>
      <c r="L1939" s="150"/>
      <c r="M1939" s="156"/>
      <c r="T1939" s="157"/>
      <c r="AT1939" s="152" t="s">
        <v>270</v>
      </c>
      <c r="AU1939" s="152" t="s">
        <v>87</v>
      </c>
      <c r="AV1939" s="12" t="s">
        <v>87</v>
      </c>
      <c r="AW1939" s="12" t="s">
        <v>32</v>
      </c>
      <c r="AX1939" s="12" t="s">
        <v>77</v>
      </c>
      <c r="AY1939" s="152" t="s">
        <v>262</v>
      </c>
    </row>
    <row r="1940" spans="2:51" s="12" customFormat="1" ht="11.25">
      <c r="B1940" s="150"/>
      <c r="D1940" s="151" t="s">
        <v>270</v>
      </c>
      <c r="E1940" s="152" t="s">
        <v>1</v>
      </c>
      <c r="F1940" s="153" t="s">
        <v>182</v>
      </c>
      <c r="H1940" s="154">
        <v>104.2</v>
      </c>
      <c r="I1940" s="155"/>
      <c r="L1940" s="150"/>
      <c r="M1940" s="156"/>
      <c r="T1940" s="157"/>
      <c r="AT1940" s="152" t="s">
        <v>270</v>
      </c>
      <c r="AU1940" s="152" t="s">
        <v>87</v>
      </c>
      <c r="AV1940" s="12" t="s">
        <v>87</v>
      </c>
      <c r="AW1940" s="12" t="s">
        <v>32</v>
      </c>
      <c r="AX1940" s="12" t="s">
        <v>77</v>
      </c>
      <c r="AY1940" s="152" t="s">
        <v>262</v>
      </c>
    </row>
    <row r="1941" spans="2:51" s="15" customFormat="1" ht="11.25">
      <c r="B1941" s="171"/>
      <c r="D1941" s="151" t="s">
        <v>270</v>
      </c>
      <c r="E1941" s="172" t="s">
        <v>1</v>
      </c>
      <c r="F1941" s="173" t="s">
        <v>281</v>
      </c>
      <c r="H1941" s="174">
        <v>238</v>
      </c>
      <c r="I1941" s="175"/>
      <c r="L1941" s="171"/>
      <c r="M1941" s="176"/>
      <c r="T1941" s="177"/>
      <c r="AT1941" s="172" t="s">
        <v>270</v>
      </c>
      <c r="AU1941" s="172" t="s">
        <v>87</v>
      </c>
      <c r="AV1941" s="15" t="s">
        <v>103</v>
      </c>
      <c r="AW1941" s="15" t="s">
        <v>32</v>
      </c>
      <c r="AX1941" s="15" t="s">
        <v>77</v>
      </c>
      <c r="AY1941" s="172" t="s">
        <v>262</v>
      </c>
    </row>
    <row r="1942" spans="2:51" s="13" customFormat="1" ht="11.25">
      <c r="B1942" s="158"/>
      <c r="D1942" s="151" t="s">
        <v>270</v>
      </c>
      <c r="E1942" s="159" t="s">
        <v>1</v>
      </c>
      <c r="F1942" s="160" t="s">
        <v>273</v>
      </c>
      <c r="H1942" s="161">
        <v>498.4</v>
      </c>
      <c r="I1942" s="162"/>
      <c r="L1942" s="158"/>
      <c r="M1942" s="163"/>
      <c r="T1942" s="164"/>
      <c r="AT1942" s="159" t="s">
        <v>270</v>
      </c>
      <c r="AU1942" s="159" t="s">
        <v>87</v>
      </c>
      <c r="AV1942" s="13" t="s">
        <v>268</v>
      </c>
      <c r="AW1942" s="13" t="s">
        <v>32</v>
      </c>
      <c r="AX1942" s="13" t="s">
        <v>85</v>
      </c>
      <c r="AY1942" s="159" t="s">
        <v>262</v>
      </c>
    </row>
    <row r="1943" spans="2:65" s="1" customFormat="1" ht="44.25" customHeight="1">
      <c r="B1943" s="32"/>
      <c r="C1943" s="138" t="s">
        <v>2533</v>
      </c>
      <c r="D1943" s="138" t="s">
        <v>264</v>
      </c>
      <c r="E1943" s="139" t="s">
        <v>2534</v>
      </c>
      <c r="F1943" s="140" t="s">
        <v>2535</v>
      </c>
      <c r="G1943" s="141" t="s">
        <v>416</v>
      </c>
      <c r="H1943" s="142">
        <v>257.81</v>
      </c>
      <c r="I1943" s="143"/>
      <c r="J1943" s="142">
        <f>ROUND(I1943*H1943,2)</f>
        <v>0</v>
      </c>
      <c r="K1943" s="140" t="s">
        <v>267</v>
      </c>
      <c r="L1943" s="32"/>
      <c r="M1943" s="144" t="s">
        <v>1</v>
      </c>
      <c r="N1943" s="145" t="s">
        <v>42</v>
      </c>
      <c r="P1943" s="146">
        <f>O1943*H1943</f>
        <v>0</v>
      </c>
      <c r="Q1943" s="146">
        <v>4E-05</v>
      </c>
      <c r="R1943" s="146">
        <f>Q1943*H1943</f>
        <v>0.010312400000000001</v>
      </c>
      <c r="S1943" s="146">
        <v>0</v>
      </c>
      <c r="T1943" s="147">
        <f>S1943*H1943</f>
        <v>0</v>
      </c>
      <c r="AR1943" s="148" t="s">
        <v>369</v>
      </c>
      <c r="AT1943" s="148" t="s">
        <v>264</v>
      </c>
      <c r="AU1943" s="148" t="s">
        <v>87</v>
      </c>
      <c r="AY1943" s="17" t="s">
        <v>262</v>
      </c>
      <c r="BE1943" s="149">
        <f>IF(N1943="základní",J1943,0)</f>
        <v>0</v>
      </c>
      <c r="BF1943" s="149">
        <f>IF(N1943="snížená",J1943,0)</f>
        <v>0</v>
      </c>
      <c r="BG1943" s="149">
        <f>IF(N1943="zákl. přenesená",J1943,0)</f>
        <v>0</v>
      </c>
      <c r="BH1943" s="149">
        <f>IF(N1943="sníž. přenesená",J1943,0)</f>
        <v>0</v>
      </c>
      <c r="BI1943" s="149">
        <f>IF(N1943="nulová",J1943,0)</f>
        <v>0</v>
      </c>
      <c r="BJ1943" s="17" t="s">
        <v>85</v>
      </c>
      <c r="BK1943" s="149">
        <f>ROUND(I1943*H1943,2)</f>
        <v>0</v>
      </c>
      <c r="BL1943" s="17" t="s">
        <v>369</v>
      </c>
      <c r="BM1943" s="148" t="s">
        <v>2536</v>
      </c>
    </row>
    <row r="1944" spans="2:65" s="1" customFormat="1" ht="24.2" customHeight="1">
      <c r="B1944" s="32"/>
      <c r="C1944" s="178" t="s">
        <v>2537</v>
      </c>
      <c r="D1944" s="178" t="s">
        <v>300</v>
      </c>
      <c r="E1944" s="179" t="s">
        <v>2538</v>
      </c>
      <c r="F1944" s="180" t="s">
        <v>2539</v>
      </c>
      <c r="G1944" s="181" t="s">
        <v>416</v>
      </c>
      <c r="H1944" s="182">
        <v>278.43</v>
      </c>
      <c r="I1944" s="183"/>
      <c r="J1944" s="182">
        <f>ROUND(I1944*H1944,2)</f>
        <v>0</v>
      </c>
      <c r="K1944" s="180" t="s">
        <v>1</v>
      </c>
      <c r="L1944" s="184"/>
      <c r="M1944" s="185" t="s">
        <v>1</v>
      </c>
      <c r="N1944" s="186" t="s">
        <v>42</v>
      </c>
      <c r="P1944" s="146">
        <f>O1944*H1944</f>
        <v>0</v>
      </c>
      <c r="Q1944" s="146">
        <v>0.0002</v>
      </c>
      <c r="R1944" s="146">
        <f>Q1944*H1944</f>
        <v>0.055686000000000006</v>
      </c>
      <c r="S1944" s="146">
        <v>0</v>
      </c>
      <c r="T1944" s="147">
        <f>S1944*H1944</f>
        <v>0</v>
      </c>
      <c r="AR1944" s="148" t="s">
        <v>459</v>
      </c>
      <c r="AT1944" s="148" t="s">
        <v>300</v>
      </c>
      <c r="AU1944" s="148" t="s">
        <v>87</v>
      </c>
      <c r="AY1944" s="17" t="s">
        <v>262</v>
      </c>
      <c r="BE1944" s="149">
        <f>IF(N1944="základní",J1944,0)</f>
        <v>0</v>
      </c>
      <c r="BF1944" s="149">
        <f>IF(N1944="snížená",J1944,0)</f>
        <v>0</v>
      </c>
      <c r="BG1944" s="149">
        <f>IF(N1944="zákl. přenesená",J1944,0)</f>
        <v>0</v>
      </c>
      <c r="BH1944" s="149">
        <f>IF(N1944="sníž. přenesená",J1944,0)</f>
        <v>0</v>
      </c>
      <c r="BI1944" s="149">
        <f>IF(N1944="nulová",J1944,0)</f>
        <v>0</v>
      </c>
      <c r="BJ1944" s="17" t="s">
        <v>85</v>
      </c>
      <c r="BK1944" s="149">
        <f>ROUND(I1944*H1944,2)</f>
        <v>0</v>
      </c>
      <c r="BL1944" s="17" t="s">
        <v>369</v>
      </c>
      <c r="BM1944" s="148" t="s">
        <v>2540</v>
      </c>
    </row>
    <row r="1945" spans="2:51" s="12" customFormat="1" ht="11.25">
      <c r="B1945" s="150"/>
      <c r="D1945" s="151" t="s">
        <v>270</v>
      </c>
      <c r="E1945" s="152" t="s">
        <v>1</v>
      </c>
      <c r="F1945" s="153" t="s">
        <v>2541</v>
      </c>
      <c r="H1945" s="154">
        <v>257.81</v>
      </c>
      <c r="I1945" s="155"/>
      <c r="L1945" s="150"/>
      <c r="M1945" s="156"/>
      <c r="T1945" s="157"/>
      <c r="AT1945" s="152" t="s">
        <v>270</v>
      </c>
      <c r="AU1945" s="152" t="s">
        <v>87</v>
      </c>
      <c r="AV1945" s="12" t="s">
        <v>87</v>
      </c>
      <c r="AW1945" s="12" t="s">
        <v>32</v>
      </c>
      <c r="AX1945" s="12" t="s">
        <v>77</v>
      </c>
      <c r="AY1945" s="152" t="s">
        <v>262</v>
      </c>
    </row>
    <row r="1946" spans="2:51" s="13" customFormat="1" ht="11.25">
      <c r="B1946" s="158"/>
      <c r="D1946" s="151" t="s">
        <v>270</v>
      </c>
      <c r="E1946" s="159" t="s">
        <v>1</v>
      </c>
      <c r="F1946" s="160" t="s">
        <v>273</v>
      </c>
      <c r="H1946" s="161">
        <v>257.81</v>
      </c>
      <c r="I1946" s="162"/>
      <c r="L1946" s="158"/>
      <c r="M1946" s="163"/>
      <c r="T1946" s="164"/>
      <c r="AT1946" s="159" t="s">
        <v>270</v>
      </c>
      <c r="AU1946" s="159" t="s">
        <v>87</v>
      </c>
      <c r="AV1946" s="13" t="s">
        <v>268</v>
      </c>
      <c r="AW1946" s="13" t="s">
        <v>32</v>
      </c>
      <c r="AX1946" s="13" t="s">
        <v>85</v>
      </c>
      <c r="AY1946" s="159" t="s">
        <v>262</v>
      </c>
    </row>
    <row r="1947" spans="2:51" s="12" customFormat="1" ht="11.25">
      <c r="B1947" s="150"/>
      <c r="D1947" s="151" t="s">
        <v>270</v>
      </c>
      <c r="F1947" s="153" t="s">
        <v>2542</v>
      </c>
      <c r="H1947" s="154">
        <v>278.43</v>
      </c>
      <c r="I1947" s="155"/>
      <c r="L1947" s="150"/>
      <c r="M1947" s="156"/>
      <c r="T1947" s="157"/>
      <c r="AT1947" s="152" t="s">
        <v>270</v>
      </c>
      <c r="AU1947" s="152" t="s">
        <v>87</v>
      </c>
      <c r="AV1947" s="12" t="s">
        <v>87</v>
      </c>
      <c r="AW1947" s="12" t="s">
        <v>4</v>
      </c>
      <c r="AX1947" s="12" t="s">
        <v>85</v>
      </c>
      <c r="AY1947" s="152" t="s">
        <v>262</v>
      </c>
    </row>
    <row r="1948" spans="2:65" s="1" customFormat="1" ht="37.9" customHeight="1">
      <c r="B1948" s="32"/>
      <c r="C1948" s="138" t="s">
        <v>2543</v>
      </c>
      <c r="D1948" s="138" t="s">
        <v>264</v>
      </c>
      <c r="E1948" s="139" t="s">
        <v>2544</v>
      </c>
      <c r="F1948" s="140" t="s">
        <v>2545</v>
      </c>
      <c r="G1948" s="141" t="s">
        <v>152</v>
      </c>
      <c r="H1948" s="142">
        <v>498.4</v>
      </c>
      <c r="I1948" s="143"/>
      <c r="J1948" s="142">
        <f>ROUND(I1948*H1948,2)</f>
        <v>0</v>
      </c>
      <c r="K1948" s="140" t="s">
        <v>267</v>
      </c>
      <c r="L1948" s="32"/>
      <c r="M1948" s="144" t="s">
        <v>1</v>
      </c>
      <c r="N1948" s="145" t="s">
        <v>42</v>
      </c>
      <c r="P1948" s="146">
        <f>O1948*H1948</f>
        <v>0</v>
      </c>
      <c r="Q1948" s="146">
        <v>0</v>
      </c>
      <c r="R1948" s="146">
        <f>Q1948*H1948</f>
        <v>0</v>
      </c>
      <c r="S1948" s="146">
        <v>0</v>
      </c>
      <c r="T1948" s="147">
        <f>S1948*H1948</f>
        <v>0</v>
      </c>
      <c r="AR1948" s="148" t="s">
        <v>369</v>
      </c>
      <c r="AT1948" s="148" t="s">
        <v>264</v>
      </c>
      <c r="AU1948" s="148" t="s">
        <v>87</v>
      </c>
      <c r="AY1948" s="17" t="s">
        <v>262</v>
      </c>
      <c r="BE1948" s="149">
        <f>IF(N1948="základní",J1948,0)</f>
        <v>0</v>
      </c>
      <c r="BF1948" s="149">
        <f>IF(N1948="snížená",J1948,0)</f>
        <v>0</v>
      </c>
      <c r="BG1948" s="149">
        <f>IF(N1948="zákl. přenesená",J1948,0)</f>
        <v>0</v>
      </c>
      <c r="BH1948" s="149">
        <f>IF(N1948="sníž. přenesená",J1948,0)</f>
        <v>0</v>
      </c>
      <c r="BI1948" s="149">
        <f>IF(N1948="nulová",J1948,0)</f>
        <v>0</v>
      </c>
      <c r="BJ1948" s="17" t="s">
        <v>85</v>
      </c>
      <c r="BK1948" s="149">
        <f>ROUND(I1948*H1948,2)</f>
        <v>0</v>
      </c>
      <c r="BL1948" s="17" t="s">
        <v>369</v>
      </c>
      <c r="BM1948" s="148" t="s">
        <v>2546</v>
      </c>
    </row>
    <row r="1949" spans="2:65" s="1" customFormat="1" ht="24.2" customHeight="1">
      <c r="B1949" s="32"/>
      <c r="C1949" s="178" t="s">
        <v>2547</v>
      </c>
      <c r="D1949" s="178" t="s">
        <v>300</v>
      </c>
      <c r="E1949" s="179" t="s">
        <v>2548</v>
      </c>
      <c r="F1949" s="180" t="s">
        <v>2549</v>
      </c>
      <c r="G1949" s="181" t="s">
        <v>152</v>
      </c>
      <c r="H1949" s="182">
        <v>538.27</v>
      </c>
      <c r="I1949" s="183"/>
      <c r="J1949" s="182">
        <f>ROUND(I1949*H1949,2)</f>
        <v>0</v>
      </c>
      <c r="K1949" s="180" t="s">
        <v>1</v>
      </c>
      <c r="L1949" s="184"/>
      <c r="M1949" s="185" t="s">
        <v>1</v>
      </c>
      <c r="N1949" s="186" t="s">
        <v>42</v>
      </c>
      <c r="P1949" s="146">
        <f>O1949*H1949</f>
        <v>0</v>
      </c>
      <c r="Q1949" s="146">
        <v>0.0089</v>
      </c>
      <c r="R1949" s="146">
        <f>Q1949*H1949</f>
        <v>4.790603</v>
      </c>
      <c r="S1949" s="146">
        <v>0</v>
      </c>
      <c r="T1949" s="147">
        <f>S1949*H1949</f>
        <v>0</v>
      </c>
      <c r="AR1949" s="148" t="s">
        <v>459</v>
      </c>
      <c r="AT1949" s="148" t="s">
        <v>300</v>
      </c>
      <c r="AU1949" s="148" t="s">
        <v>87</v>
      </c>
      <c r="AY1949" s="17" t="s">
        <v>262</v>
      </c>
      <c r="BE1949" s="149">
        <f>IF(N1949="základní",J1949,0)</f>
        <v>0</v>
      </c>
      <c r="BF1949" s="149">
        <f>IF(N1949="snížená",J1949,0)</f>
        <v>0</v>
      </c>
      <c r="BG1949" s="149">
        <f>IF(N1949="zákl. přenesená",J1949,0)</f>
        <v>0</v>
      </c>
      <c r="BH1949" s="149">
        <f>IF(N1949="sníž. přenesená",J1949,0)</f>
        <v>0</v>
      </c>
      <c r="BI1949" s="149">
        <f>IF(N1949="nulová",J1949,0)</f>
        <v>0</v>
      </c>
      <c r="BJ1949" s="17" t="s">
        <v>85</v>
      </c>
      <c r="BK1949" s="149">
        <f>ROUND(I1949*H1949,2)</f>
        <v>0</v>
      </c>
      <c r="BL1949" s="17" t="s">
        <v>369</v>
      </c>
      <c r="BM1949" s="148" t="s">
        <v>2550</v>
      </c>
    </row>
    <row r="1950" spans="2:51" s="12" customFormat="1" ht="11.25">
      <c r="B1950" s="150"/>
      <c r="D1950" s="151" t="s">
        <v>270</v>
      </c>
      <c r="E1950" s="152" t="s">
        <v>1</v>
      </c>
      <c r="F1950" s="153" t="s">
        <v>151</v>
      </c>
      <c r="H1950" s="154">
        <v>242.62</v>
      </c>
      <c r="I1950" s="155"/>
      <c r="L1950" s="150"/>
      <c r="M1950" s="156"/>
      <c r="T1950" s="157"/>
      <c r="AT1950" s="152" t="s">
        <v>270</v>
      </c>
      <c r="AU1950" s="152" t="s">
        <v>87</v>
      </c>
      <c r="AV1950" s="12" t="s">
        <v>87</v>
      </c>
      <c r="AW1950" s="12" t="s">
        <v>32</v>
      </c>
      <c r="AX1950" s="12" t="s">
        <v>77</v>
      </c>
      <c r="AY1950" s="152" t="s">
        <v>262</v>
      </c>
    </row>
    <row r="1951" spans="2:51" s="12" customFormat="1" ht="11.25">
      <c r="B1951" s="150"/>
      <c r="D1951" s="151" t="s">
        <v>270</v>
      </c>
      <c r="E1951" s="152" t="s">
        <v>1</v>
      </c>
      <c r="F1951" s="153" t="s">
        <v>157</v>
      </c>
      <c r="H1951" s="154">
        <v>2.3</v>
      </c>
      <c r="I1951" s="155"/>
      <c r="L1951" s="150"/>
      <c r="M1951" s="156"/>
      <c r="T1951" s="157"/>
      <c r="AT1951" s="152" t="s">
        <v>270</v>
      </c>
      <c r="AU1951" s="152" t="s">
        <v>87</v>
      </c>
      <c r="AV1951" s="12" t="s">
        <v>87</v>
      </c>
      <c r="AW1951" s="12" t="s">
        <v>32</v>
      </c>
      <c r="AX1951" s="12" t="s">
        <v>77</v>
      </c>
      <c r="AY1951" s="152" t="s">
        <v>262</v>
      </c>
    </row>
    <row r="1952" spans="2:51" s="12" customFormat="1" ht="11.25">
      <c r="B1952" s="150"/>
      <c r="D1952" s="151" t="s">
        <v>270</v>
      </c>
      <c r="E1952" s="152" t="s">
        <v>1</v>
      </c>
      <c r="F1952" s="153" t="s">
        <v>158</v>
      </c>
      <c r="H1952" s="154">
        <v>15.48</v>
      </c>
      <c r="I1952" s="155"/>
      <c r="L1952" s="150"/>
      <c r="M1952" s="156"/>
      <c r="T1952" s="157"/>
      <c r="AT1952" s="152" t="s">
        <v>270</v>
      </c>
      <c r="AU1952" s="152" t="s">
        <v>87</v>
      </c>
      <c r="AV1952" s="12" t="s">
        <v>87</v>
      </c>
      <c r="AW1952" s="12" t="s">
        <v>32</v>
      </c>
      <c r="AX1952" s="12" t="s">
        <v>77</v>
      </c>
      <c r="AY1952" s="152" t="s">
        <v>262</v>
      </c>
    </row>
    <row r="1953" spans="2:51" s="15" customFormat="1" ht="11.25">
      <c r="B1953" s="171"/>
      <c r="D1953" s="151" t="s">
        <v>270</v>
      </c>
      <c r="E1953" s="172" t="s">
        <v>1</v>
      </c>
      <c r="F1953" s="173" t="s">
        <v>281</v>
      </c>
      <c r="H1953" s="174">
        <v>260.4</v>
      </c>
      <c r="I1953" s="175"/>
      <c r="L1953" s="171"/>
      <c r="M1953" s="176"/>
      <c r="T1953" s="177"/>
      <c r="AT1953" s="172" t="s">
        <v>270</v>
      </c>
      <c r="AU1953" s="172" t="s">
        <v>87</v>
      </c>
      <c r="AV1953" s="15" t="s">
        <v>103</v>
      </c>
      <c r="AW1953" s="15" t="s">
        <v>32</v>
      </c>
      <c r="AX1953" s="15" t="s">
        <v>77</v>
      </c>
      <c r="AY1953" s="172" t="s">
        <v>262</v>
      </c>
    </row>
    <row r="1954" spans="2:51" s="12" customFormat="1" ht="11.25">
      <c r="B1954" s="150"/>
      <c r="D1954" s="151" t="s">
        <v>270</v>
      </c>
      <c r="E1954" s="152" t="s">
        <v>1</v>
      </c>
      <c r="F1954" s="153" t="s">
        <v>180</v>
      </c>
      <c r="H1954" s="154">
        <v>133.8</v>
      </c>
      <c r="I1954" s="155"/>
      <c r="L1954" s="150"/>
      <c r="M1954" s="156"/>
      <c r="T1954" s="157"/>
      <c r="AT1954" s="152" t="s">
        <v>270</v>
      </c>
      <c r="AU1954" s="152" t="s">
        <v>87</v>
      </c>
      <c r="AV1954" s="12" t="s">
        <v>87</v>
      </c>
      <c r="AW1954" s="12" t="s">
        <v>32</v>
      </c>
      <c r="AX1954" s="12" t="s">
        <v>77</v>
      </c>
      <c r="AY1954" s="152" t="s">
        <v>262</v>
      </c>
    </row>
    <row r="1955" spans="2:51" s="12" customFormat="1" ht="11.25">
      <c r="B1955" s="150"/>
      <c r="D1955" s="151" t="s">
        <v>270</v>
      </c>
      <c r="E1955" s="152" t="s">
        <v>1</v>
      </c>
      <c r="F1955" s="153" t="s">
        <v>182</v>
      </c>
      <c r="H1955" s="154">
        <v>104.2</v>
      </c>
      <c r="I1955" s="155"/>
      <c r="L1955" s="150"/>
      <c r="M1955" s="156"/>
      <c r="T1955" s="157"/>
      <c r="AT1955" s="152" t="s">
        <v>270</v>
      </c>
      <c r="AU1955" s="152" t="s">
        <v>87</v>
      </c>
      <c r="AV1955" s="12" t="s">
        <v>87</v>
      </c>
      <c r="AW1955" s="12" t="s">
        <v>32</v>
      </c>
      <c r="AX1955" s="12" t="s">
        <v>77</v>
      </c>
      <c r="AY1955" s="152" t="s">
        <v>262</v>
      </c>
    </row>
    <row r="1956" spans="2:51" s="15" customFormat="1" ht="11.25">
      <c r="B1956" s="171"/>
      <c r="D1956" s="151" t="s">
        <v>270</v>
      </c>
      <c r="E1956" s="172" t="s">
        <v>1</v>
      </c>
      <c r="F1956" s="173" t="s">
        <v>281</v>
      </c>
      <c r="H1956" s="174">
        <v>238</v>
      </c>
      <c r="I1956" s="175"/>
      <c r="L1956" s="171"/>
      <c r="M1956" s="176"/>
      <c r="T1956" s="177"/>
      <c r="AT1956" s="172" t="s">
        <v>270</v>
      </c>
      <c r="AU1956" s="172" t="s">
        <v>87</v>
      </c>
      <c r="AV1956" s="15" t="s">
        <v>103</v>
      </c>
      <c r="AW1956" s="15" t="s">
        <v>32</v>
      </c>
      <c r="AX1956" s="15" t="s">
        <v>77</v>
      </c>
      <c r="AY1956" s="172" t="s">
        <v>262</v>
      </c>
    </row>
    <row r="1957" spans="2:51" s="13" customFormat="1" ht="11.25">
      <c r="B1957" s="158"/>
      <c r="D1957" s="151" t="s">
        <v>270</v>
      </c>
      <c r="E1957" s="159" t="s">
        <v>1</v>
      </c>
      <c r="F1957" s="160" t="s">
        <v>273</v>
      </c>
      <c r="H1957" s="161">
        <v>498.4</v>
      </c>
      <c r="I1957" s="162"/>
      <c r="L1957" s="158"/>
      <c r="M1957" s="163"/>
      <c r="T1957" s="164"/>
      <c r="AT1957" s="159" t="s">
        <v>270</v>
      </c>
      <c r="AU1957" s="159" t="s">
        <v>87</v>
      </c>
      <c r="AV1957" s="13" t="s">
        <v>268</v>
      </c>
      <c r="AW1957" s="13" t="s">
        <v>32</v>
      </c>
      <c r="AX1957" s="13" t="s">
        <v>85</v>
      </c>
      <c r="AY1957" s="159" t="s">
        <v>262</v>
      </c>
    </row>
    <row r="1958" spans="2:51" s="12" customFormat="1" ht="11.25">
      <c r="B1958" s="150"/>
      <c r="D1958" s="151" t="s">
        <v>270</v>
      </c>
      <c r="F1958" s="153" t="s">
        <v>2551</v>
      </c>
      <c r="H1958" s="154">
        <v>538.27</v>
      </c>
      <c r="I1958" s="155"/>
      <c r="L1958" s="150"/>
      <c r="M1958" s="156"/>
      <c r="T1958" s="157"/>
      <c r="AT1958" s="152" t="s">
        <v>270</v>
      </c>
      <c r="AU1958" s="152" t="s">
        <v>87</v>
      </c>
      <c r="AV1958" s="12" t="s">
        <v>87</v>
      </c>
      <c r="AW1958" s="12" t="s">
        <v>4</v>
      </c>
      <c r="AX1958" s="12" t="s">
        <v>85</v>
      </c>
      <c r="AY1958" s="152" t="s">
        <v>262</v>
      </c>
    </row>
    <row r="1959" spans="2:65" s="1" customFormat="1" ht="44.25" customHeight="1">
      <c r="B1959" s="32"/>
      <c r="C1959" s="138" t="s">
        <v>2552</v>
      </c>
      <c r="D1959" s="138" t="s">
        <v>264</v>
      </c>
      <c r="E1959" s="139" t="s">
        <v>2553</v>
      </c>
      <c r="F1959" s="140" t="s">
        <v>2554</v>
      </c>
      <c r="G1959" s="141" t="s">
        <v>152</v>
      </c>
      <c r="H1959" s="142">
        <v>498.4</v>
      </c>
      <c r="I1959" s="143"/>
      <c r="J1959" s="142">
        <f>ROUND(I1959*H1959,2)</f>
        <v>0</v>
      </c>
      <c r="K1959" s="140" t="s">
        <v>267</v>
      </c>
      <c r="L1959" s="32"/>
      <c r="M1959" s="144" t="s">
        <v>1</v>
      </c>
      <c r="N1959" s="145" t="s">
        <v>42</v>
      </c>
      <c r="P1959" s="146">
        <f>O1959*H1959</f>
        <v>0</v>
      </c>
      <c r="Q1959" s="146">
        <v>6E-05</v>
      </c>
      <c r="R1959" s="146">
        <f>Q1959*H1959</f>
        <v>0.029904</v>
      </c>
      <c r="S1959" s="146">
        <v>0</v>
      </c>
      <c r="T1959" s="147">
        <f>S1959*H1959</f>
        <v>0</v>
      </c>
      <c r="AR1959" s="148" t="s">
        <v>369</v>
      </c>
      <c r="AT1959" s="148" t="s">
        <v>264</v>
      </c>
      <c r="AU1959" s="148" t="s">
        <v>87</v>
      </c>
      <c r="AY1959" s="17" t="s">
        <v>262</v>
      </c>
      <c r="BE1959" s="149">
        <f>IF(N1959="základní",J1959,0)</f>
        <v>0</v>
      </c>
      <c r="BF1959" s="149">
        <f>IF(N1959="snížená",J1959,0)</f>
        <v>0</v>
      </c>
      <c r="BG1959" s="149">
        <f>IF(N1959="zákl. přenesená",J1959,0)</f>
        <v>0</v>
      </c>
      <c r="BH1959" s="149">
        <f>IF(N1959="sníž. přenesená",J1959,0)</f>
        <v>0</v>
      </c>
      <c r="BI1959" s="149">
        <f>IF(N1959="nulová",J1959,0)</f>
        <v>0</v>
      </c>
      <c r="BJ1959" s="17" t="s">
        <v>85</v>
      </c>
      <c r="BK1959" s="149">
        <f>ROUND(I1959*H1959,2)</f>
        <v>0</v>
      </c>
      <c r="BL1959" s="17" t="s">
        <v>369</v>
      </c>
      <c r="BM1959" s="148" t="s">
        <v>2555</v>
      </c>
    </row>
    <row r="1960" spans="2:51" s="12" customFormat="1" ht="11.25">
      <c r="B1960" s="150"/>
      <c r="D1960" s="151" t="s">
        <v>270</v>
      </c>
      <c r="E1960" s="152" t="s">
        <v>1</v>
      </c>
      <c r="F1960" s="153" t="s">
        <v>151</v>
      </c>
      <c r="H1960" s="154">
        <v>242.62</v>
      </c>
      <c r="I1960" s="155"/>
      <c r="L1960" s="150"/>
      <c r="M1960" s="156"/>
      <c r="T1960" s="157"/>
      <c r="AT1960" s="152" t="s">
        <v>270</v>
      </c>
      <c r="AU1960" s="152" t="s">
        <v>87</v>
      </c>
      <c r="AV1960" s="12" t="s">
        <v>87</v>
      </c>
      <c r="AW1960" s="12" t="s">
        <v>32</v>
      </c>
      <c r="AX1960" s="12" t="s">
        <v>77</v>
      </c>
      <c r="AY1960" s="152" t="s">
        <v>262</v>
      </c>
    </row>
    <row r="1961" spans="2:51" s="12" customFormat="1" ht="11.25">
      <c r="B1961" s="150"/>
      <c r="D1961" s="151" t="s">
        <v>270</v>
      </c>
      <c r="E1961" s="152" t="s">
        <v>1</v>
      </c>
      <c r="F1961" s="153" t="s">
        <v>157</v>
      </c>
      <c r="H1961" s="154">
        <v>2.3</v>
      </c>
      <c r="I1961" s="155"/>
      <c r="L1961" s="150"/>
      <c r="M1961" s="156"/>
      <c r="T1961" s="157"/>
      <c r="AT1961" s="152" t="s">
        <v>270</v>
      </c>
      <c r="AU1961" s="152" t="s">
        <v>87</v>
      </c>
      <c r="AV1961" s="12" t="s">
        <v>87</v>
      </c>
      <c r="AW1961" s="12" t="s">
        <v>32</v>
      </c>
      <c r="AX1961" s="12" t="s">
        <v>77</v>
      </c>
      <c r="AY1961" s="152" t="s">
        <v>262</v>
      </c>
    </row>
    <row r="1962" spans="2:51" s="12" customFormat="1" ht="11.25">
      <c r="B1962" s="150"/>
      <c r="D1962" s="151" t="s">
        <v>270</v>
      </c>
      <c r="E1962" s="152" t="s">
        <v>1</v>
      </c>
      <c r="F1962" s="153" t="s">
        <v>158</v>
      </c>
      <c r="H1962" s="154">
        <v>15.48</v>
      </c>
      <c r="I1962" s="155"/>
      <c r="L1962" s="150"/>
      <c r="M1962" s="156"/>
      <c r="T1962" s="157"/>
      <c r="AT1962" s="152" t="s">
        <v>270</v>
      </c>
      <c r="AU1962" s="152" t="s">
        <v>87</v>
      </c>
      <c r="AV1962" s="12" t="s">
        <v>87</v>
      </c>
      <c r="AW1962" s="12" t="s">
        <v>32</v>
      </c>
      <c r="AX1962" s="12" t="s">
        <v>77</v>
      </c>
      <c r="AY1962" s="152" t="s">
        <v>262</v>
      </c>
    </row>
    <row r="1963" spans="2:51" s="15" customFormat="1" ht="11.25">
      <c r="B1963" s="171"/>
      <c r="D1963" s="151" t="s">
        <v>270</v>
      </c>
      <c r="E1963" s="172" t="s">
        <v>1</v>
      </c>
      <c r="F1963" s="173" t="s">
        <v>281</v>
      </c>
      <c r="H1963" s="174">
        <v>260.4</v>
      </c>
      <c r="I1963" s="175"/>
      <c r="L1963" s="171"/>
      <c r="M1963" s="176"/>
      <c r="T1963" s="177"/>
      <c r="AT1963" s="172" t="s">
        <v>270</v>
      </c>
      <c r="AU1963" s="172" t="s">
        <v>87</v>
      </c>
      <c r="AV1963" s="15" t="s">
        <v>103</v>
      </c>
      <c r="AW1963" s="15" t="s">
        <v>32</v>
      </c>
      <c r="AX1963" s="15" t="s">
        <v>77</v>
      </c>
      <c r="AY1963" s="172" t="s">
        <v>262</v>
      </c>
    </row>
    <row r="1964" spans="2:51" s="12" customFormat="1" ht="11.25">
      <c r="B1964" s="150"/>
      <c r="D1964" s="151" t="s">
        <v>270</v>
      </c>
      <c r="E1964" s="152" t="s">
        <v>1</v>
      </c>
      <c r="F1964" s="153" t="s">
        <v>180</v>
      </c>
      <c r="H1964" s="154">
        <v>133.8</v>
      </c>
      <c r="I1964" s="155"/>
      <c r="L1964" s="150"/>
      <c r="M1964" s="156"/>
      <c r="T1964" s="157"/>
      <c r="AT1964" s="152" t="s">
        <v>270</v>
      </c>
      <c r="AU1964" s="152" t="s">
        <v>87</v>
      </c>
      <c r="AV1964" s="12" t="s">
        <v>87</v>
      </c>
      <c r="AW1964" s="12" t="s">
        <v>32</v>
      </c>
      <c r="AX1964" s="12" t="s">
        <v>77</v>
      </c>
      <c r="AY1964" s="152" t="s">
        <v>262</v>
      </c>
    </row>
    <row r="1965" spans="2:51" s="12" customFormat="1" ht="11.25">
      <c r="B1965" s="150"/>
      <c r="D1965" s="151" t="s">
        <v>270</v>
      </c>
      <c r="E1965" s="152" t="s">
        <v>1</v>
      </c>
      <c r="F1965" s="153" t="s">
        <v>182</v>
      </c>
      <c r="H1965" s="154">
        <v>104.2</v>
      </c>
      <c r="I1965" s="155"/>
      <c r="L1965" s="150"/>
      <c r="M1965" s="156"/>
      <c r="T1965" s="157"/>
      <c r="AT1965" s="152" t="s">
        <v>270</v>
      </c>
      <c r="AU1965" s="152" t="s">
        <v>87</v>
      </c>
      <c r="AV1965" s="12" t="s">
        <v>87</v>
      </c>
      <c r="AW1965" s="12" t="s">
        <v>32</v>
      </c>
      <c r="AX1965" s="12" t="s">
        <v>77</v>
      </c>
      <c r="AY1965" s="152" t="s">
        <v>262</v>
      </c>
    </row>
    <row r="1966" spans="2:51" s="15" customFormat="1" ht="11.25">
      <c r="B1966" s="171"/>
      <c r="D1966" s="151" t="s">
        <v>270</v>
      </c>
      <c r="E1966" s="172" t="s">
        <v>1</v>
      </c>
      <c r="F1966" s="173" t="s">
        <v>281</v>
      </c>
      <c r="H1966" s="174">
        <v>238</v>
      </c>
      <c r="I1966" s="175"/>
      <c r="L1966" s="171"/>
      <c r="M1966" s="176"/>
      <c r="T1966" s="177"/>
      <c r="AT1966" s="172" t="s">
        <v>270</v>
      </c>
      <c r="AU1966" s="172" t="s">
        <v>87</v>
      </c>
      <c r="AV1966" s="15" t="s">
        <v>103</v>
      </c>
      <c r="AW1966" s="15" t="s">
        <v>32</v>
      </c>
      <c r="AX1966" s="15" t="s">
        <v>77</v>
      </c>
      <c r="AY1966" s="172" t="s">
        <v>262</v>
      </c>
    </row>
    <row r="1967" spans="2:51" s="13" customFormat="1" ht="11.25">
      <c r="B1967" s="158"/>
      <c r="D1967" s="151" t="s">
        <v>270</v>
      </c>
      <c r="E1967" s="159" t="s">
        <v>1</v>
      </c>
      <c r="F1967" s="160" t="s">
        <v>273</v>
      </c>
      <c r="H1967" s="161">
        <v>498.4</v>
      </c>
      <c r="I1967" s="162"/>
      <c r="L1967" s="158"/>
      <c r="M1967" s="163"/>
      <c r="T1967" s="164"/>
      <c r="AT1967" s="159" t="s">
        <v>270</v>
      </c>
      <c r="AU1967" s="159" t="s">
        <v>87</v>
      </c>
      <c r="AV1967" s="13" t="s">
        <v>268</v>
      </c>
      <c r="AW1967" s="13" t="s">
        <v>32</v>
      </c>
      <c r="AX1967" s="13" t="s">
        <v>85</v>
      </c>
      <c r="AY1967" s="159" t="s">
        <v>262</v>
      </c>
    </row>
    <row r="1968" spans="2:65" s="1" customFormat="1" ht="44.25" customHeight="1">
      <c r="B1968" s="32"/>
      <c r="C1968" s="138" t="s">
        <v>2556</v>
      </c>
      <c r="D1968" s="138" t="s">
        <v>264</v>
      </c>
      <c r="E1968" s="139" t="s">
        <v>2557</v>
      </c>
      <c r="F1968" s="140" t="s">
        <v>2558</v>
      </c>
      <c r="G1968" s="141" t="s">
        <v>794</v>
      </c>
      <c r="H1968" s="143"/>
      <c r="I1968" s="143"/>
      <c r="J1968" s="142">
        <f>ROUND(I1968*H1968,2)</f>
        <v>0</v>
      </c>
      <c r="K1968" s="140" t="s">
        <v>267</v>
      </c>
      <c r="L1968" s="32"/>
      <c r="M1968" s="144" t="s">
        <v>1</v>
      </c>
      <c r="N1968" s="145" t="s">
        <v>42</v>
      </c>
      <c r="P1968" s="146">
        <f>O1968*H1968</f>
        <v>0</v>
      </c>
      <c r="Q1968" s="146">
        <v>0</v>
      </c>
      <c r="R1968" s="146">
        <f>Q1968*H1968</f>
        <v>0</v>
      </c>
      <c r="S1968" s="146">
        <v>0</v>
      </c>
      <c r="T1968" s="147">
        <f>S1968*H1968</f>
        <v>0</v>
      </c>
      <c r="AR1968" s="148" t="s">
        <v>369</v>
      </c>
      <c r="AT1968" s="148" t="s">
        <v>264</v>
      </c>
      <c r="AU1968" s="148" t="s">
        <v>87</v>
      </c>
      <c r="AY1968" s="17" t="s">
        <v>262</v>
      </c>
      <c r="BE1968" s="149">
        <f>IF(N1968="základní",J1968,0)</f>
        <v>0</v>
      </c>
      <c r="BF1968" s="149">
        <f>IF(N1968="snížená",J1968,0)</f>
        <v>0</v>
      </c>
      <c r="BG1968" s="149">
        <f>IF(N1968="zákl. přenesená",J1968,0)</f>
        <v>0</v>
      </c>
      <c r="BH1968" s="149">
        <f>IF(N1968="sníž. přenesená",J1968,0)</f>
        <v>0</v>
      </c>
      <c r="BI1968" s="149">
        <f>IF(N1968="nulová",J1968,0)</f>
        <v>0</v>
      </c>
      <c r="BJ1968" s="17" t="s">
        <v>85</v>
      </c>
      <c r="BK1968" s="149">
        <f>ROUND(I1968*H1968,2)</f>
        <v>0</v>
      </c>
      <c r="BL1968" s="17" t="s">
        <v>369</v>
      </c>
      <c r="BM1968" s="148" t="s">
        <v>2559</v>
      </c>
    </row>
    <row r="1969" spans="2:63" s="11" customFormat="1" ht="22.9" customHeight="1">
      <c r="B1969" s="126"/>
      <c r="D1969" s="127" t="s">
        <v>76</v>
      </c>
      <c r="E1969" s="136" t="s">
        <v>2560</v>
      </c>
      <c r="F1969" s="136" t="s">
        <v>2561</v>
      </c>
      <c r="I1969" s="129"/>
      <c r="J1969" s="137">
        <f>BK1969</f>
        <v>0</v>
      </c>
      <c r="L1969" s="126"/>
      <c r="M1969" s="131"/>
      <c r="P1969" s="132">
        <f>SUM(P1970:P2014)</f>
        <v>0</v>
      </c>
      <c r="R1969" s="132">
        <f>SUM(R1970:R2014)</f>
        <v>7.377086</v>
      </c>
      <c r="T1969" s="133">
        <f>SUM(T1970:T2014)</f>
        <v>0</v>
      </c>
      <c r="AR1969" s="127" t="s">
        <v>87</v>
      </c>
      <c r="AT1969" s="134" t="s">
        <v>76</v>
      </c>
      <c r="AU1969" s="134" t="s">
        <v>85</v>
      </c>
      <c r="AY1969" s="127" t="s">
        <v>262</v>
      </c>
      <c r="BK1969" s="135">
        <f>SUM(BK1970:BK2014)</f>
        <v>0</v>
      </c>
    </row>
    <row r="1970" spans="2:65" s="1" customFormat="1" ht="24.2" customHeight="1">
      <c r="B1970" s="32"/>
      <c r="C1970" s="138" t="s">
        <v>2562</v>
      </c>
      <c r="D1970" s="138" t="s">
        <v>264</v>
      </c>
      <c r="E1970" s="139" t="s">
        <v>2563</v>
      </c>
      <c r="F1970" s="140" t="s">
        <v>2564</v>
      </c>
      <c r="G1970" s="141" t="s">
        <v>152</v>
      </c>
      <c r="H1970" s="142">
        <v>216.23</v>
      </c>
      <c r="I1970" s="143"/>
      <c r="J1970" s="142">
        <f>ROUND(I1970*H1970,2)</f>
        <v>0</v>
      </c>
      <c r="K1970" s="140" t="s">
        <v>267</v>
      </c>
      <c r="L1970" s="32"/>
      <c r="M1970" s="144" t="s">
        <v>1</v>
      </c>
      <c r="N1970" s="145" t="s">
        <v>42</v>
      </c>
      <c r="P1970" s="146">
        <f>O1970*H1970</f>
        <v>0</v>
      </c>
      <c r="Q1970" s="146">
        <v>0.0003</v>
      </c>
      <c r="R1970" s="146">
        <f>Q1970*H1970</f>
        <v>0.064869</v>
      </c>
      <c r="S1970" s="146">
        <v>0</v>
      </c>
      <c r="T1970" s="147">
        <f>S1970*H1970</f>
        <v>0</v>
      </c>
      <c r="AR1970" s="148" t="s">
        <v>369</v>
      </c>
      <c r="AT1970" s="148" t="s">
        <v>264</v>
      </c>
      <c r="AU1970" s="148" t="s">
        <v>87</v>
      </c>
      <c r="AY1970" s="17" t="s">
        <v>262</v>
      </c>
      <c r="BE1970" s="149">
        <f>IF(N1970="základní",J1970,0)</f>
        <v>0</v>
      </c>
      <c r="BF1970" s="149">
        <f>IF(N1970="snížená",J1970,0)</f>
        <v>0</v>
      </c>
      <c r="BG1970" s="149">
        <f>IF(N1970="zákl. přenesená",J1970,0)</f>
        <v>0</v>
      </c>
      <c r="BH1970" s="149">
        <f>IF(N1970="sníž. přenesená",J1970,0)</f>
        <v>0</v>
      </c>
      <c r="BI1970" s="149">
        <f>IF(N1970="nulová",J1970,0)</f>
        <v>0</v>
      </c>
      <c r="BJ1970" s="17" t="s">
        <v>85</v>
      </c>
      <c r="BK1970" s="149">
        <f>ROUND(I1970*H1970,2)</f>
        <v>0</v>
      </c>
      <c r="BL1970" s="17" t="s">
        <v>369</v>
      </c>
      <c r="BM1970" s="148" t="s">
        <v>2565</v>
      </c>
    </row>
    <row r="1971" spans="2:51" s="12" customFormat="1" ht="11.25">
      <c r="B1971" s="150"/>
      <c r="D1971" s="151" t="s">
        <v>270</v>
      </c>
      <c r="E1971" s="152" t="s">
        <v>1</v>
      </c>
      <c r="F1971" s="153" t="s">
        <v>2566</v>
      </c>
      <c r="H1971" s="154">
        <v>51.59</v>
      </c>
      <c r="I1971" s="155"/>
      <c r="L1971" s="150"/>
      <c r="M1971" s="156"/>
      <c r="T1971" s="157"/>
      <c r="AT1971" s="152" t="s">
        <v>270</v>
      </c>
      <c r="AU1971" s="152" t="s">
        <v>87</v>
      </c>
      <c r="AV1971" s="12" t="s">
        <v>87</v>
      </c>
      <c r="AW1971" s="12" t="s">
        <v>32</v>
      </c>
      <c r="AX1971" s="12" t="s">
        <v>77</v>
      </c>
      <c r="AY1971" s="152" t="s">
        <v>262</v>
      </c>
    </row>
    <row r="1972" spans="2:51" s="12" customFormat="1" ht="11.25">
      <c r="B1972" s="150"/>
      <c r="D1972" s="151" t="s">
        <v>270</v>
      </c>
      <c r="E1972" s="152" t="s">
        <v>1</v>
      </c>
      <c r="F1972" s="153" t="s">
        <v>2567</v>
      </c>
      <c r="H1972" s="154">
        <v>68.62</v>
      </c>
      <c r="I1972" s="155"/>
      <c r="L1972" s="150"/>
      <c r="M1972" s="156"/>
      <c r="T1972" s="157"/>
      <c r="AT1972" s="152" t="s">
        <v>270</v>
      </c>
      <c r="AU1972" s="152" t="s">
        <v>87</v>
      </c>
      <c r="AV1972" s="12" t="s">
        <v>87</v>
      </c>
      <c r="AW1972" s="12" t="s">
        <v>32</v>
      </c>
      <c r="AX1972" s="12" t="s">
        <v>77</v>
      </c>
      <c r="AY1972" s="152" t="s">
        <v>262</v>
      </c>
    </row>
    <row r="1973" spans="2:51" s="12" customFormat="1" ht="11.25">
      <c r="B1973" s="150"/>
      <c r="D1973" s="151" t="s">
        <v>270</v>
      </c>
      <c r="E1973" s="152" t="s">
        <v>1</v>
      </c>
      <c r="F1973" s="153" t="s">
        <v>2568</v>
      </c>
      <c r="H1973" s="154">
        <v>23.24</v>
      </c>
      <c r="I1973" s="155"/>
      <c r="L1973" s="150"/>
      <c r="M1973" s="156"/>
      <c r="T1973" s="157"/>
      <c r="AT1973" s="152" t="s">
        <v>270</v>
      </c>
      <c r="AU1973" s="152" t="s">
        <v>87</v>
      </c>
      <c r="AV1973" s="12" t="s">
        <v>87</v>
      </c>
      <c r="AW1973" s="12" t="s">
        <v>32</v>
      </c>
      <c r="AX1973" s="12" t="s">
        <v>77</v>
      </c>
      <c r="AY1973" s="152" t="s">
        <v>262</v>
      </c>
    </row>
    <row r="1974" spans="2:51" s="12" customFormat="1" ht="11.25">
      <c r="B1974" s="150"/>
      <c r="D1974" s="151" t="s">
        <v>270</v>
      </c>
      <c r="E1974" s="152" t="s">
        <v>1</v>
      </c>
      <c r="F1974" s="153" t="s">
        <v>2569</v>
      </c>
      <c r="H1974" s="154">
        <v>72.78</v>
      </c>
      <c r="I1974" s="155"/>
      <c r="L1974" s="150"/>
      <c r="M1974" s="156"/>
      <c r="T1974" s="157"/>
      <c r="AT1974" s="152" t="s">
        <v>270</v>
      </c>
      <c r="AU1974" s="152" t="s">
        <v>87</v>
      </c>
      <c r="AV1974" s="12" t="s">
        <v>87</v>
      </c>
      <c r="AW1974" s="12" t="s">
        <v>32</v>
      </c>
      <c r="AX1974" s="12" t="s">
        <v>77</v>
      </c>
      <c r="AY1974" s="152" t="s">
        <v>262</v>
      </c>
    </row>
    <row r="1975" spans="2:51" s="13" customFormat="1" ht="11.25">
      <c r="B1975" s="158"/>
      <c r="D1975" s="151" t="s">
        <v>270</v>
      </c>
      <c r="E1975" s="159" t="s">
        <v>1</v>
      </c>
      <c r="F1975" s="160" t="s">
        <v>273</v>
      </c>
      <c r="H1975" s="161">
        <v>216.23</v>
      </c>
      <c r="I1975" s="162"/>
      <c r="L1975" s="158"/>
      <c r="M1975" s="163"/>
      <c r="T1975" s="164"/>
      <c r="AT1975" s="159" t="s">
        <v>270</v>
      </c>
      <c r="AU1975" s="159" t="s">
        <v>87</v>
      </c>
      <c r="AV1975" s="13" t="s">
        <v>268</v>
      </c>
      <c r="AW1975" s="13" t="s">
        <v>32</v>
      </c>
      <c r="AX1975" s="13" t="s">
        <v>85</v>
      </c>
      <c r="AY1975" s="159" t="s">
        <v>262</v>
      </c>
    </row>
    <row r="1976" spans="2:65" s="1" customFormat="1" ht="24.2" customHeight="1">
      <c r="B1976" s="32"/>
      <c r="C1976" s="138" t="s">
        <v>2570</v>
      </c>
      <c r="D1976" s="138" t="s">
        <v>264</v>
      </c>
      <c r="E1976" s="139" t="s">
        <v>2571</v>
      </c>
      <c r="F1976" s="140" t="s">
        <v>2572</v>
      </c>
      <c r="G1976" s="141" t="s">
        <v>152</v>
      </c>
      <c r="H1976" s="142">
        <v>216.23</v>
      </c>
      <c r="I1976" s="143"/>
      <c r="J1976" s="142">
        <f>ROUND(I1976*H1976,2)</f>
        <v>0</v>
      </c>
      <c r="K1976" s="140" t="s">
        <v>267</v>
      </c>
      <c r="L1976" s="32"/>
      <c r="M1976" s="144" t="s">
        <v>1</v>
      </c>
      <c r="N1976" s="145" t="s">
        <v>42</v>
      </c>
      <c r="P1976" s="146">
        <f>O1976*H1976</f>
        <v>0</v>
      </c>
      <c r="Q1976" s="146">
        <v>0.0015</v>
      </c>
      <c r="R1976" s="146">
        <f>Q1976*H1976</f>
        <v>0.324345</v>
      </c>
      <c r="S1976" s="146">
        <v>0</v>
      </c>
      <c r="T1976" s="147">
        <f>S1976*H1976</f>
        <v>0</v>
      </c>
      <c r="AR1976" s="148" t="s">
        <v>369</v>
      </c>
      <c r="AT1976" s="148" t="s">
        <v>264</v>
      </c>
      <c r="AU1976" s="148" t="s">
        <v>87</v>
      </c>
      <c r="AY1976" s="17" t="s">
        <v>262</v>
      </c>
      <c r="BE1976" s="149">
        <f>IF(N1976="základní",J1976,0)</f>
        <v>0</v>
      </c>
      <c r="BF1976" s="149">
        <f>IF(N1976="snížená",J1976,0)</f>
        <v>0</v>
      </c>
      <c r="BG1976" s="149">
        <f>IF(N1976="zákl. přenesená",J1976,0)</f>
        <v>0</v>
      </c>
      <c r="BH1976" s="149">
        <f>IF(N1976="sníž. přenesená",J1976,0)</f>
        <v>0</v>
      </c>
      <c r="BI1976" s="149">
        <f>IF(N1976="nulová",J1976,0)</f>
        <v>0</v>
      </c>
      <c r="BJ1976" s="17" t="s">
        <v>85</v>
      </c>
      <c r="BK1976" s="149">
        <f>ROUND(I1976*H1976,2)</f>
        <v>0</v>
      </c>
      <c r="BL1976" s="17" t="s">
        <v>369</v>
      </c>
      <c r="BM1976" s="148" t="s">
        <v>2573</v>
      </c>
    </row>
    <row r="1977" spans="2:51" s="12" customFormat="1" ht="11.25">
      <c r="B1977" s="150"/>
      <c r="D1977" s="151" t="s">
        <v>270</v>
      </c>
      <c r="E1977" s="152" t="s">
        <v>1</v>
      </c>
      <c r="F1977" s="153" t="s">
        <v>2566</v>
      </c>
      <c r="H1977" s="154">
        <v>51.59</v>
      </c>
      <c r="I1977" s="155"/>
      <c r="L1977" s="150"/>
      <c r="M1977" s="156"/>
      <c r="T1977" s="157"/>
      <c r="AT1977" s="152" t="s">
        <v>270</v>
      </c>
      <c r="AU1977" s="152" t="s">
        <v>87</v>
      </c>
      <c r="AV1977" s="12" t="s">
        <v>87</v>
      </c>
      <c r="AW1977" s="12" t="s">
        <v>32</v>
      </c>
      <c r="AX1977" s="12" t="s">
        <v>77</v>
      </c>
      <c r="AY1977" s="152" t="s">
        <v>262</v>
      </c>
    </row>
    <row r="1978" spans="2:51" s="12" customFormat="1" ht="11.25">
      <c r="B1978" s="150"/>
      <c r="D1978" s="151" t="s">
        <v>270</v>
      </c>
      <c r="E1978" s="152" t="s">
        <v>1</v>
      </c>
      <c r="F1978" s="153" t="s">
        <v>2567</v>
      </c>
      <c r="H1978" s="154">
        <v>68.62</v>
      </c>
      <c r="I1978" s="155"/>
      <c r="L1978" s="150"/>
      <c r="M1978" s="156"/>
      <c r="T1978" s="157"/>
      <c r="AT1978" s="152" t="s">
        <v>270</v>
      </c>
      <c r="AU1978" s="152" t="s">
        <v>87</v>
      </c>
      <c r="AV1978" s="12" t="s">
        <v>87</v>
      </c>
      <c r="AW1978" s="12" t="s">
        <v>32</v>
      </c>
      <c r="AX1978" s="12" t="s">
        <v>77</v>
      </c>
      <c r="AY1978" s="152" t="s">
        <v>262</v>
      </c>
    </row>
    <row r="1979" spans="2:51" s="12" customFormat="1" ht="11.25">
      <c r="B1979" s="150"/>
      <c r="D1979" s="151" t="s">
        <v>270</v>
      </c>
      <c r="E1979" s="152" t="s">
        <v>1</v>
      </c>
      <c r="F1979" s="153" t="s">
        <v>2568</v>
      </c>
      <c r="H1979" s="154">
        <v>23.24</v>
      </c>
      <c r="I1979" s="155"/>
      <c r="L1979" s="150"/>
      <c r="M1979" s="156"/>
      <c r="T1979" s="157"/>
      <c r="AT1979" s="152" t="s">
        <v>270</v>
      </c>
      <c r="AU1979" s="152" t="s">
        <v>87</v>
      </c>
      <c r="AV1979" s="12" t="s">
        <v>87</v>
      </c>
      <c r="AW1979" s="12" t="s">
        <v>32</v>
      </c>
      <c r="AX1979" s="12" t="s">
        <v>77</v>
      </c>
      <c r="AY1979" s="152" t="s">
        <v>262</v>
      </c>
    </row>
    <row r="1980" spans="2:51" s="12" customFormat="1" ht="11.25">
      <c r="B1980" s="150"/>
      <c r="D1980" s="151" t="s">
        <v>270</v>
      </c>
      <c r="E1980" s="152" t="s">
        <v>1</v>
      </c>
      <c r="F1980" s="153" t="s">
        <v>2569</v>
      </c>
      <c r="H1980" s="154">
        <v>72.78</v>
      </c>
      <c r="I1980" s="155"/>
      <c r="L1980" s="150"/>
      <c r="M1980" s="156"/>
      <c r="T1980" s="157"/>
      <c r="AT1980" s="152" t="s">
        <v>270</v>
      </c>
      <c r="AU1980" s="152" t="s">
        <v>87</v>
      </c>
      <c r="AV1980" s="12" t="s">
        <v>87</v>
      </c>
      <c r="AW1980" s="12" t="s">
        <v>32</v>
      </c>
      <c r="AX1980" s="12" t="s">
        <v>77</v>
      </c>
      <c r="AY1980" s="152" t="s">
        <v>262</v>
      </c>
    </row>
    <row r="1981" spans="2:51" s="13" customFormat="1" ht="11.25">
      <c r="B1981" s="158"/>
      <c r="D1981" s="151" t="s">
        <v>270</v>
      </c>
      <c r="E1981" s="159" t="s">
        <v>1</v>
      </c>
      <c r="F1981" s="160" t="s">
        <v>273</v>
      </c>
      <c r="H1981" s="161">
        <v>216.23</v>
      </c>
      <c r="I1981" s="162"/>
      <c r="L1981" s="158"/>
      <c r="M1981" s="163"/>
      <c r="T1981" s="164"/>
      <c r="AT1981" s="159" t="s">
        <v>270</v>
      </c>
      <c r="AU1981" s="159" t="s">
        <v>87</v>
      </c>
      <c r="AV1981" s="13" t="s">
        <v>268</v>
      </c>
      <c r="AW1981" s="13" t="s">
        <v>32</v>
      </c>
      <c r="AX1981" s="13" t="s">
        <v>85</v>
      </c>
      <c r="AY1981" s="159" t="s">
        <v>262</v>
      </c>
    </row>
    <row r="1982" spans="2:65" s="1" customFormat="1" ht="24.2" customHeight="1">
      <c r="B1982" s="32"/>
      <c r="C1982" s="138" t="s">
        <v>2574</v>
      </c>
      <c r="D1982" s="138" t="s">
        <v>264</v>
      </c>
      <c r="E1982" s="139" t="s">
        <v>2575</v>
      </c>
      <c r="F1982" s="140" t="s">
        <v>2576</v>
      </c>
      <c r="G1982" s="141" t="s">
        <v>416</v>
      </c>
      <c r="H1982" s="142">
        <v>92.52</v>
      </c>
      <c r="I1982" s="143"/>
      <c r="J1982" s="142">
        <f>ROUND(I1982*H1982,2)</f>
        <v>0</v>
      </c>
      <c r="K1982" s="140" t="s">
        <v>267</v>
      </c>
      <c r="L1982" s="32"/>
      <c r="M1982" s="144" t="s">
        <v>1</v>
      </c>
      <c r="N1982" s="145" t="s">
        <v>42</v>
      </c>
      <c r="P1982" s="146">
        <f>O1982*H1982</f>
        <v>0</v>
      </c>
      <c r="Q1982" s="146">
        <v>0.00028</v>
      </c>
      <c r="R1982" s="146">
        <f>Q1982*H1982</f>
        <v>0.025905599999999997</v>
      </c>
      <c r="S1982" s="146">
        <v>0</v>
      </c>
      <c r="T1982" s="147">
        <f>S1982*H1982</f>
        <v>0</v>
      </c>
      <c r="AR1982" s="148" t="s">
        <v>369</v>
      </c>
      <c r="AT1982" s="148" t="s">
        <v>264</v>
      </c>
      <c r="AU1982" s="148" t="s">
        <v>87</v>
      </c>
      <c r="AY1982" s="17" t="s">
        <v>262</v>
      </c>
      <c r="BE1982" s="149">
        <f>IF(N1982="základní",J1982,0)</f>
        <v>0</v>
      </c>
      <c r="BF1982" s="149">
        <f>IF(N1982="snížená",J1982,0)</f>
        <v>0</v>
      </c>
      <c r="BG1982" s="149">
        <f>IF(N1982="zákl. přenesená",J1982,0)</f>
        <v>0</v>
      </c>
      <c r="BH1982" s="149">
        <f>IF(N1982="sníž. přenesená",J1982,0)</f>
        <v>0</v>
      </c>
      <c r="BI1982" s="149">
        <f>IF(N1982="nulová",J1982,0)</f>
        <v>0</v>
      </c>
      <c r="BJ1982" s="17" t="s">
        <v>85</v>
      </c>
      <c r="BK1982" s="149">
        <f>ROUND(I1982*H1982,2)</f>
        <v>0</v>
      </c>
      <c r="BL1982" s="17" t="s">
        <v>369</v>
      </c>
      <c r="BM1982" s="148" t="s">
        <v>2577</v>
      </c>
    </row>
    <row r="1983" spans="2:51" s="12" customFormat="1" ht="11.25">
      <c r="B1983" s="150"/>
      <c r="D1983" s="151" t="s">
        <v>270</v>
      </c>
      <c r="E1983" s="152" t="s">
        <v>1</v>
      </c>
      <c r="F1983" s="153" t="s">
        <v>2578</v>
      </c>
      <c r="H1983" s="154">
        <v>16.62</v>
      </c>
      <c r="I1983" s="155"/>
      <c r="L1983" s="150"/>
      <c r="M1983" s="156"/>
      <c r="T1983" s="157"/>
      <c r="AT1983" s="152" t="s">
        <v>270</v>
      </c>
      <c r="AU1983" s="152" t="s">
        <v>87</v>
      </c>
      <c r="AV1983" s="12" t="s">
        <v>87</v>
      </c>
      <c r="AW1983" s="12" t="s">
        <v>32</v>
      </c>
      <c r="AX1983" s="12" t="s">
        <v>77</v>
      </c>
      <c r="AY1983" s="152" t="s">
        <v>262</v>
      </c>
    </row>
    <row r="1984" spans="2:51" s="12" customFormat="1" ht="11.25">
      <c r="B1984" s="150"/>
      <c r="D1984" s="151" t="s">
        <v>270</v>
      </c>
      <c r="E1984" s="152" t="s">
        <v>1</v>
      </c>
      <c r="F1984" s="153" t="s">
        <v>2579</v>
      </c>
      <c r="H1984" s="154">
        <v>25.97</v>
      </c>
      <c r="I1984" s="155"/>
      <c r="L1984" s="150"/>
      <c r="M1984" s="156"/>
      <c r="T1984" s="157"/>
      <c r="AT1984" s="152" t="s">
        <v>270</v>
      </c>
      <c r="AU1984" s="152" t="s">
        <v>87</v>
      </c>
      <c r="AV1984" s="12" t="s">
        <v>87</v>
      </c>
      <c r="AW1984" s="12" t="s">
        <v>32</v>
      </c>
      <c r="AX1984" s="12" t="s">
        <v>77</v>
      </c>
      <c r="AY1984" s="152" t="s">
        <v>262</v>
      </c>
    </row>
    <row r="1985" spans="2:51" s="12" customFormat="1" ht="11.25">
      <c r="B1985" s="150"/>
      <c r="D1985" s="151" t="s">
        <v>270</v>
      </c>
      <c r="E1985" s="152" t="s">
        <v>1</v>
      </c>
      <c r="F1985" s="153" t="s">
        <v>2580</v>
      </c>
      <c r="H1985" s="154">
        <v>22.34</v>
      </c>
      <c r="I1985" s="155"/>
      <c r="L1985" s="150"/>
      <c r="M1985" s="156"/>
      <c r="T1985" s="157"/>
      <c r="AT1985" s="152" t="s">
        <v>270</v>
      </c>
      <c r="AU1985" s="152" t="s">
        <v>87</v>
      </c>
      <c r="AV1985" s="12" t="s">
        <v>87</v>
      </c>
      <c r="AW1985" s="12" t="s">
        <v>32</v>
      </c>
      <c r="AX1985" s="12" t="s">
        <v>77</v>
      </c>
      <c r="AY1985" s="152" t="s">
        <v>262</v>
      </c>
    </row>
    <row r="1986" spans="2:51" s="12" customFormat="1" ht="11.25">
      <c r="B1986" s="150"/>
      <c r="D1986" s="151" t="s">
        <v>270</v>
      </c>
      <c r="E1986" s="152" t="s">
        <v>1</v>
      </c>
      <c r="F1986" s="153" t="s">
        <v>2581</v>
      </c>
      <c r="H1986" s="154">
        <v>27.59</v>
      </c>
      <c r="I1986" s="155"/>
      <c r="L1986" s="150"/>
      <c r="M1986" s="156"/>
      <c r="T1986" s="157"/>
      <c r="AT1986" s="152" t="s">
        <v>270</v>
      </c>
      <c r="AU1986" s="152" t="s">
        <v>87</v>
      </c>
      <c r="AV1986" s="12" t="s">
        <v>87</v>
      </c>
      <c r="AW1986" s="12" t="s">
        <v>32</v>
      </c>
      <c r="AX1986" s="12" t="s">
        <v>77</v>
      </c>
      <c r="AY1986" s="152" t="s">
        <v>262</v>
      </c>
    </row>
    <row r="1987" spans="2:51" s="13" customFormat="1" ht="11.25">
      <c r="B1987" s="158"/>
      <c r="D1987" s="151" t="s">
        <v>270</v>
      </c>
      <c r="E1987" s="159" t="s">
        <v>1</v>
      </c>
      <c r="F1987" s="160" t="s">
        <v>273</v>
      </c>
      <c r="H1987" s="161">
        <v>92.52</v>
      </c>
      <c r="I1987" s="162"/>
      <c r="L1987" s="158"/>
      <c r="M1987" s="163"/>
      <c r="T1987" s="164"/>
      <c r="AT1987" s="159" t="s">
        <v>270</v>
      </c>
      <c r="AU1987" s="159" t="s">
        <v>87</v>
      </c>
      <c r="AV1987" s="13" t="s">
        <v>268</v>
      </c>
      <c r="AW1987" s="13" t="s">
        <v>32</v>
      </c>
      <c r="AX1987" s="13" t="s">
        <v>85</v>
      </c>
      <c r="AY1987" s="159" t="s">
        <v>262</v>
      </c>
    </row>
    <row r="1988" spans="2:65" s="1" customFormat="1" ht="24.2" customHeight="1">
      <c r="B1988" s="32"/>
      <c r="C1988" s="138" t="s">
        <v>2582</v>
      </c>
      <c r="D1988" s="138" t="s">
        <v>264</v>
      </c>
      <c r="E1988" s="139" t="s">
        <v>2583</v>
      </c>
      <c r="F1988" s="140" t="s">
        <v>2584</v>
      </c>
      <c r="G1988" s="141" t="s">
        <v>684</v>
      </c>
      <c r="H1988" s="142">
        <v>49</v>
      </c>
      <c r="I1988" s="143"/>
      <c r="J1988" s="142">
        <f>ROUND(I1988*H1988,2)</f>
        <v>0</v>
      </c>
      <c r="K1988" s="140" t="s">
        <v>267</v>
      </c>
      <c r="L1988" s="32"/>
      <c r="M1988" s="144" t="s">
        <v>1</v>
      </c>
      <c r="N1988" s="145" t="s">
        <v>42</v>
      </c>
      <c r="P1988" s="146">
        <f>O1988*H1988</f>
        <v>0</v>
      </c>
      <c r="Q1988" s="146">
        <v>0.00021</v>
      </c>
      <c r="R1988" s="146">
        <f>Q1988*H1988</f>
        <v>0.01029</v>
      </c>
      <c r="S1988" s="146">
        <v>0</v>
      </c>
      <c r="T1988" s="147">
        <f>S1988*H1988</f>
        <v>0</v>
      </c>
      <c r="AR1988" s="148" t="s">
        <v>369</v>
      </c>
      <c r="AT1988" s="148" t="s">
        <v>264</v>
      </c>
      <c r="AU1988" s="148" t="s">
        <v>87</v>
      </c>
      <c r="AY1988" s="17" t="s">
        <v>262</v>
      </c>
      <c r="BE1988" s="149">
        <f>IF(N1988="základní",J1988,0)</f>
        <v>0</v>
      </c>
      <c r="BF1988" s="149">
        <f>IF(N1988="snížená",J1988,0)</f>
        <v>0</v>
      </c>
      <c r="BG1988" s="149">
        <f>IF(N1988="zákl. přenesená",J1988,0)</f>
        <v>0</v>
      </c>
      <c r="BH1988" s="149">
        <f>IF(N1988="sníž. přenesená",J1988,0)</f>
        <v>0</v>
      </c>
      <c r="BI1988" s="149">
        <f>IF(N1988="nulová",J1988,0)</f>
        <v>0</v>
      </c>
      <c r="BJ1988" s="17" t="s">
        <v>85</v>
      </c>
      <c r="BK1988" s="149">
        <f>ROUND(I1988*H1988,2)</f>
        <v>0</v>
      </c>
      <c r="BL1988" s="17" t="s">
        <v>369</v>
      </c>
      <c r="BM1988" s="148" t="s">
        <v>2585</v>
      </c>
    </row>
    <row r="1989" spans="2:51" s="12" customFormat="1" ht="11.25">
      <c r="B1989" s="150"/>
      <c r="D1989" s="151" t="s">
        <v>270</v>
      </c>
      <c r="E1989" s="152" t="s">
        <v>1</v>
      </c>
      <c r="F1989" s="153" t="s">
        <v>2586</v>
      </c>
      <c r="H1989" s="154">
        <v>16</v>
      </c>
      <c r="I1989" s="155"/>
      <c r="L1989" s="150"/>
      <c r="M1989" s="156"/>
      <c r="T1989" s="157"/>
      <c r="AT1989" s="152" t="s">
        <v>270</v>
      </c>
      <c r="AU1989" s="152" t="s">
        <v>87</v>
      </c>
      <c r="AV1989" s="12" t="s">
        <v>87</v>
      </c>
      <c r="AW1989" s="12" t="s">
        <v>32</v>
      </c>
      <c r="AX1989" s="12" t="s">
        <v>77</v>
      </c>
      <c r="AY1989" s="152" t="s">
        <v>262</v>
      </c>
    </row>
    <row r="1990" spans="2:51" s="12" customFormat="1" ht="11.25">
      <c r="B1990" s="150"/>
      <c r="D1990" s="151" t="s">
        <v>270</v>
      </c>
      <c r="E1990" s="152" t="s">
        <v>1</v>
      </c>
      <c r="F1990" s="153" t="s">
        <v>2587</v>
      </c>
      <c r="H1990" s="154">
        <v>9</v>
      </c>
      <c r="I1990" s="155"/>
      <c r="L1990" s="150"/>
      <c r="M1990" s="156"/>
      <c r="T1990" s="157"/>
      <c r="AT1990" s="152" t="s">
        <v>270</v>
      </c>
      <c r="AU1990" s="152" t="s">
        <v>87</v>
      </c>
      <c r="AV1990" s="12" t="s">
        <v>87</v>
      </c>
      <c r="AW1990" s="12" t="s">
        <v>32</v>
      </c>
      <c r="AX1990" s="12" t="s">
        <v>77</v>
      </c>
      <c r="AY1990" s="152" t="s">
        <v>262</v>
      </c>
    </row>
    <row r="1991" spans="2:51" s="12" customFormat="1" ht="11.25">
      <c r="B1991" s="150"/>
      <c r="D1991" s="151" t="s">
        <v>270</v>
      </c>
      <c r="E1991" s="152" t="s">
        <v>1</v>
      </c>
      <c r="F1991" s="153" t="s">
        <v>2588</v>
      </c>
      <c r="H1991" s="154">
        <v>8</v>
      </c>
      <c r="I1991" s="155"/>
      <c r="L1991" s="150"/>
      <c r="M1991" s="156"/>
      <c r="T1991" s="157"/>
      <c r="AT1991" s="152" t="s">
        <v>270</v>
      </c>
      <c r="AU1991" s="152" t="s">
        <v>87</v>
      </c>
      <c r="AV1991" s="12" t="s">
        <v>87</v>
      </c>
      <c r="AW1991" s="12" t="s">
        <v>32</v>
      </c>
      <c r="AX1991" s="12" t="s">
        <v>77</v>
      </c>
      <c r="AY1991" s="152" t="s">
        <v>262</v>
      </c>
    </row>
    <row r="1992" spans="2:51" s="12" customFormat="1" ht="11.25">
      <c r="B1992" s="150"/>
      <c r="D1992" s="151" t="s">
        <v>270</v>
      </c>
      <c r="E1992" s="152" t="s">
        <v>1</v>
      </c>
      <c r="F1992" s="153" t="s">
        <v>2589</v>
      </c>
      <c r="H1992" s="154">
        <v>16</v>
      </c>
      <c r="I1992" s="155"/>
      <c r="L1992" s="150"/>
      <c r="M1992" s="156"/>
      <c r="T1992" s="157"/>
      <c r="AT1992" s="152" t="s">
        <v>270</v>
      </c>
      <c r="AU1992" s="152" t="s">
        <v>87</v>
      </c>
      <c r="AV1992" s="12" t="s">
        <v>87</v>
      </c>
      <c r="AW1992" s="12" t="s">
        <v>32</v>
      </c>
      <c r="AX1992" s="12" t="s">
        <v>77</v>
      </c>
      <c r="AY1992" s="152" t="s">
        <v>262</v>
      </c>
    </row>
    <row r="1993" spans="2:51" s="13" customFormat="1" ht="11.25">
      <c r="B1993" s="158"/>
      <c r="D1993" s="151" t="s">
        <v>270</v>
      </c>
      <c r="E1993" s="159" t="s">
        <v>1</v>
      </c>
      <c r="F1993" s="160" t="s">
        <v>273</v>
      </c>
      <c r="H1993" s="161">
        <v>49</v>
      </c>
      <c r="I1993" s="162"/>
      <c r="L1993" s="158"/>
      <c r="M1993" s="163"/>
      <c r="T1993" s="164"/>
      <c r="AT1993" s="159" t="s">
        <v>270</v>
      </c>
      <c r="AU1993" s="159" t="s">
        <v>87</v>
      </c>
      <c r="AV1993" s="13" t="s">
        <v>268</v>
      </c>
      <c r="AW1993" s="13" t="s">
        <v>32</v>
      </c>
      <c r="AX1993" s="13" t="s">
        <v>85</v>
      </c>
      <c r="AY1993" s="159" t="s">
        <v>262</v>
      </c>
    </row>
    <row r="1994" spans="2:65" s="1" customFormat="1" ht="24.2" customHeight="1">
      <c r="B1994" s="32"/>
      <c r="C1994" s="138" t="s">
        <v>2590</v>
      </c>
      <c r="D1994" s="138" t="s">
        <v>264</v>
      </c>
      <c r="E1994" s="139" t="s">
        <v>2591</v>
      </c>
      <c r="F1994" s="140" t="s">
        <v>2592</v>
      </c>
      <c r="G1994" s="141" t="s">
        <v>684</v>
      </c>
      <c r="H1994" s="142">
        <v>14</v>
      </c>
      <c r="I1994" s="143"/>
      <c r="J1994" s="142">
        <f>ROUND(I1994*H1994,2)</f>
        <v>0</v>
      </c>
      <c r="K1994" s="140" t="s">
        <v>267</v>
      </c>
      <c r="L1994" s="32"/>
      <c r="M1994" s="144" t="s">
        <v>1</v>
      </c>
      <c r="N1994" s="145" t="s">
        <v>42</v>
      </c>
      <c r="P1994" s="146">
        <f>O1994*H1994</f>
        <v>0</v>
      </c>
      <c r="Q1994" s="146">
        <v>0.0002</v>
      </c>
      <c r="R1994" s="146">
        <f>Q1994*H1994</f>
        <v>0.0028</v>
      </c>
      <c r="S1994" s="146">
        <v>0</v>
      </c>
      <c r="T1994" s="147">
        <f>S1994*H1994</f>
        <v>0</v>
      </c>
      <c r="AR1994" s="148" t="s">
        <v>369</v>
      </c>
      <c r="AT1994" s="148" t="s">
        <v>264</v>
      </c>
      <c r="AU1994" s="148" t="s">
        <v>87</v>
      </c>
      <c r="AY1994" s="17" t="s">
        <v>262</v>
      </c>
      <c r="BE1994" s="149">
        <f>IF(N1994="základní",J1994,0)</f>
        <v>0</v>
      </c>
      <c r="BF1994" s="149">
        <f>IF(N1994="snížená",J1994,0)</f>
        <v>0</v>
      </c>
      <c r="BG1994" s="149">
        <f>IF(N1994="zákl. přenesená",J1994,0)</f>
        <v>0</v>
      </c>
      <c r="BH1994" s="149">
        <f>IF(N1994="sníž. přenesená",J1994,0)</f>
        <v>0</v>
      </c>
      <c r="BI1994" s="149">
        <f>IF(N1994="nulová",J1994,0)</f>
        <v>0</v>
      </c>
      <c r="BJ1994" s="17" t="s">
        <v>85</v>
      </c>
      <c r="BK1994" s="149">
        <f>ROUND(I1994*H1994,2)</f>
        <v>0</v>
      </c>
      <c r="BL1994" s="17" t="s">
        <v>369</v>
      </c>
      <c r="BM1994" s="148" t="s">
        <v>2593</v>
      </c>
    </row>
    <row r="1995" spans="2:51" s="12" customFormat="1" ht="11.25">
      <c r="B1995" s="150"/>
      <c r="D1995" s="151" t="s">
        <v>270</v>
      </c>
      <c r="E1995" s="152" t="s">
        <v>1</v>
      </c>
      <c r="F1995" s="153" t="s">
        <v>2594</v>
      </c>
      <c r="H1995" s="154">
        <v>4</v>
      </c>
      <c r="I1995" s="155"/>
      <c r="L1995" s="150"/>
      <c r="M1995" s="156"/>
      <c r="T1995" s="157"/>
      <c r="AT1995" s="152" t="s">
        <v>270</v>
      </c>
      <c r="AU1995" s="152" t="s">
        <v>87</v>
      </c>
      <c r="AV1995" s="12" t="s">
        <v>87</v>
      </c>
      <c r="AW1995" s="12" t="s">
        <v>32</v>
      </c>
      <c r="AX1995" s="12" t="s">
        <v>77</v>
      </c>
      <c r="AY1995" s="152" t="s">
        <v>262</v>
      </c>
    </row>
    <row r="1996" spans="2:51" s="12" customFormat="1" ht="11.25">
      <c r="B1996" s="150"/>
      <c r="D1996" s="151" t="s">
        <v>270</v>
      </c>
      <c r="E1996" s="152" t="s">
        <v>1</v>
      </c>
      <c r="F1996" s="153" t="s">
        <v>2595</v>
      </c>
      <c r="H1996" s="154">
        <v>2</v>
      </c>
      <c r="I1996" s="155"/>
      <c r="L1996" s="150"/>
      <c r="M1996" s="156"/>
      <c r="T1996" s="157"/>
      <c r="AT1996" s="152" t="s">
        <v>270</v>
      </c>
      <c r="AU1996" s="152" t="s">
        <v>87</v>
      </c>
      <c r="AV1996" s="12" t="s">
        <v>87</v>
      </c>
      <c r="AW1996" s="12" t="s">
        <v>32</v>
      </c>
      <c r="AX1996" s="12" t="s">
        <v>77</v>
      </c>
      <c r="AY1996" s="152" t="s">
        <v>262</v>
      </c>
    </row>
    <row r="1997" spans="2:51" s="12" customFormat="1" ht="11.25">
      <c r="B1997" s="150"/>
      <c r="D1997" s="151" t="s">
        <v>270</v>
      </c>
      <c r="E1997" s="152" t="s">
        <v>1</v>
      </c>
      <c r="F1997" s="153" t="s">
        <v>2596</v>
      </c>
      <c r="H1997" s="154">
        <v>3</v>
      </c>
      <c r="I1997" s="155"/>
      <c r="L1997" s="150"/>
      <c r="M1997" s="156"/>
      <c r="T1997" s="157"/>
      <c r="AT1997" s="152" t="s">
        <v>270</v>
      </c>
      <c r="AU1997" s="152" t="s">
        <v>87</v>
      </c>
      <c r="AV1997" s="12" t="s">
        <v>87</v>
      </c>
      <c r="AW1997" s="12" t="s">
        <v>32</v>
      </c>
      <c r="AX1997" s="12" t="s">
        <v>77</v>
      </c>
      <c r="AY1997" s="152" t="s">
        <v>262</v>
      </c>
    </row>
    <row r="1998" spans="2:51" s="12" customFormat="1" ht="11.25">
      <c r="B1998" s="150"/>
      <c r="D1998" s="151" t="s">
        <v>270</v>
      </c>
      <c r="E1998" s="152" t="s">
        <v>1</v>
      </c>
      <c r="F1998" s="153" t="s">
        <v>2597</v>
      </c>
      <c r="H1998" s="154">
        <v>5</v>
      </c>
      <c r="I1998" s="155"/>
      <c r="L1998" s="150"/>
      <c r="M1998" s="156"/>
      <c r="T1998" s="157"/>
      <c r="AT1998" s="152" t="s">
        <v>270</v>
      </c>
      <c r="AU1998" s="152" t="s">
        <v>87</v>
      </c>
      <c r="AV1998" s="12" t="s">
        <v>87</v>
      </c>
      <c r="AW1998" s="12" t="s">
        <v>32</v>
      </c>
      <c r="AX1998" s="12" t="s">
        <v>77</v>
      </c>
      <c r="AY1998" s="152" t="s">
        <v>262</v>
      </c>
    </row>
    <row r="1999" spans="2:51" s="13" customFormat="1" ht="11.25">
      <c r="B1999" s="158"/>
      <c r="D1999" s="151" t="s">
        <v>270</v>
      </c>
      <c r="E1999" s="159" t="s">
        <v>1</v>
      </c>
      <c r="F1999" s="160" t="s">
        <v>273</v>
      </c>
      <c r="H1999" s="161">
        <v>14</v>
      </c>
      <c r="I1999" s="162"/>
      <c r="L1999" s="158"/>
      <c r="M1999" s="163"/>
      <c r="T1999" s="164"/>
      <c r="AT1999" s="159" t="s">
        <v>270</v>
      </c>
      <c r="AU1999" s="159" t="s">
        <v>87</v>
      </c>
      <c r="AV1999" s="13" t="s">
        <v>268</v>
      </c>
      <c r="AW1999" s="13" t="s">
        <v>32</v>
      </c>
      <c r="AX1999" s="13" t="s">
        <v>85</v>
      </c>
      <c r="AY1999" s="159" t="s">
        <v>262</v>
      </c>
    </row>
    <row r="2000" spans="2:65" s="1" customFormat="1" ht="24.2" customHeight="1">
      <c r="B2000" s="32"/>
      <c r="C2000" s="138" t="s">
        <v>2598</v>
      </c>
      <c r="D2000" s="138" t="s">
        <v>264</v>
      </c>
      <c r="E2000" s="139" t="s">
        <v>2599</v>
      </c>
      <c r="F2000" s="140" t="s">
        <v>2600</v>
      </c>
      <c r="G2000" s="141" t="s">
        <v>416</v>
      </c>
      <c r="H2000" s="142">
        <v>92.52</v>
      </c>
      <c r="I2000" s="143"/>
      <c r="J2000" s="142">
        <f>ROUND(I2000*H2000,2)</f>
        <v>0</v>
      </c>
      <c r="K2000" s="140" t="s">
        <v>267</v>
      </c>
      <c r="L2000" s="32"/>
      <c r="M2000" s="144" t="s">
        <v>1</v>
      </c>
      <c r="N2000" s="145" t="s">
        <v>42</v>
      </c>
      <c r="P2000" s="146">
        <f>O2000*H2000</f>
        <v>0</v>
      </c>
      <c r="Q2000" s="146">
        <v>0.00032</v>
      </c>
      <c r="R2000" s="146">
        <f>Q2000*H2000</f>
        <v>0.0296064</v>
      </c>
      <c r="S2000" s="146">
        <v>0</v>
      </c>
      <c r="T2000" s="147">
        <f>S2000*H2000</f>
        <v>0</v>
      </c>
      <c r="AR2000" s="148" t="s">
        <v>369</v>
      </c>
      <c r="AT2000" s="148" t="s">
        <v>264</v>
      </c>
      <c r="AU2000" s="148" t="s">
        <v>87</v>
      </c>
      <c r="AY2000" s="17" t="s">
        <v>262</v>
      </c>
      <c r="BE2000" s="149">
        <f>IF(N2000="základní",J2000,0)</f>
        <v>0</v>
      </c>
      <c r="BF2000" s="149">
        <f>IF(N2000="snížená",J2000,0)</f>
        <v>0</v>
      </c>
      <c r="BG2000" s="149">
        <f>IF(N2000="zákl. přenesená",J2000,0)</f>
        <v>0</v>
      </c>
      <c r="BH2000" s="149">
        <f>IF(N2000="sníž. přenesená",J2000,0)</f>
        <v>0</v>
      </c>
      <c r="BI2000" s="149">
        <f>IF(N2000="nulová",J2000,0)</f>
        <v>0</v>
      </c>
      <c r="BJ2000" s="17" t="s">
        <v>85</v>
      </c>
      <c r="BK2000" s="149">
        <f>ROUND(I2000*H2000,2)</f>
        <v>0</v>
      </c>
      <c r="BL2000" s="17" t="s">
        <v>369</v>
      </c>
      <c r="BM2000" s="148" t="s">
        <v>2601</v>
      </c>
    </row>
    <row r="2001" spans="2:51" s="12" customFormat="1" ht="11.25">
      <c r="B2001" s="150"/>
      <c r="D2001" s="151" t="s">
        <v>270</v>
      </c>
      <c r="E2001" s="152" t="s">
        <v>1</v>
      </c>
      <c r="F2001" s="153" t="s">
        <v>2578</v>
      </c>
      <c r="H2001" s="154">
        <v>16.62</v>
      </c>
      <c r="I2001" s="155"/>
      <c r="L2001" s="150"/>
      <c r="M2001" s="156"/>
      <c r="T2001" s="157"/>
      <c r="AT2001" s="152" t="s">
        <v>270</v>
      </c>
      <c r="AU2001" s="152" t="s">
        <v>87</v>
      </c>
      <c r="AV2001" s="12" t="s">
        <v>87</v>
      </c>
      <c r="AW2001" s="12" t="s">
        <v>32</v>
      </c>
      <c r="AX2001" s="12" t="s">
        <v>77</v>
      </c>
      <c r="AY2001" s="152" t="s">
        <v>262</v>
      </c>
    </row>
    <row r="2002" spans="2:51" s="12" customFormat="1" ht="11.25">
      <c r="B2002" s="150"/>
      <c r="D2002" s="151" t="s">
        <v>270</v>
      </c>
      <c r="E2002" s="152" t="s">
        <v>1</v>
      </c>
      <c r="F2002" s="153" t="s">
        <v>2579</v>
      </c>
      <c r="H2002" s="154">
        <v>25.97</v>
      </c>
      <c r="I2002" s="155"/>
      <c r="L2002" s="150"/>
      <c r="M2002" s="156"/>
      <c r="T2002" s="157"/>
      <c r="AT2002" s="152" t="s">
        <v>270</v>
      </c>
      <c r="AU2002" s="152" t="s">
        <v>87</v>
      </c>
      <c r="AV2002" s="12" t="s">
        <v>87</v>
      </c>
      <c r="AW2002" s="12" t="s">
        <v>32</v>
      </c>
      <c r="AX2002" s="12" t="s">
        <v>77</v>
      </c>
      <c r="AY2002" s="152" t="s">
        <v>262</v>
      </c>
    </row>
    <row r="2003" spans="2:51" s="12" customFormat="1" ht="11.25">
      <c r="B2003" s="150"/>
      <c r="D2003" s="151" t="s">
        <v>270</v>
      </c>
      <c r="E2003" s="152" t="s">
        <v>1</v>
      </c>
      <c r="F2003" s="153" t="s">
        <v>2580</v>
      </c>
      <c r="H2003" s="154">
        <v>22.34</v>
      </c>
      <c r="I2003" s="155"/>
      <c r="L2003" s="150"/>
      <c r="M2003" s="156"/>
      <c r="T2003" s="157"/>
      <c r="AT2003" s="152" t="s">
        <v>270</v>
      </c>
      <c r="AU2003" s="152" t="s">
        <v>87</v>
      </c>
      <c r="AV2003" s="12" t="s">
        <v>87</v>
      </c>
      <c r="AW2003" s="12" t="s">
        <v>32</v>
      </c>
      <c r="AX2003" s="12" t="s">
        <v>77</v>
      </c>
      <c r="AY2003" s="152" t="s">
        <v>262</v>
      </c>
    </row>
    <row r="2004" spans="2:51" s="12" customFormat="1" ht="11.25">
      <c r="B2004" s="150"/>
      <c r="D2004" s="151" t="s">
        <v>270</v>
      </c>
      <c r="E2004" s="152" t="s">
        <v>1</v>
      </c>
      <c r="F2004" s="153" t="s">
        <v>2581</v>
      </c>
      <c r="H2004" s="154">
        <v>27.59</v>
      </c>
      <c r="I2004" s="155"/>
      <c r="L2004" s="150"/>
      <c r="M2004" s="156"/>
      <c r="T2004" s="157"/>
      <c r="AT2004" s="152" t="s">
        <v>270</v>
      </c>
      <c r="AU2004" s="152" t="s">
        <v>87</v>
      </c>
      <c r="AV2004" s="12" t="s">
        <v>87</v>
      </c>
      <c r="AW2004" s="12" t="s">
        <v>32</v>
      </c>
      <c r="AX2004" s="12" t="s">
        <v>77</v>
      </c>
      <c r="AY2004" s="152" t="s">
        <v>262</v>
      </c>
    </row>
    <row r="2005" spans="2:51" s="13" customFormat="1" ht="11.25">
      <c r="B2005" s="158"/>
      <c r="D2005" s="151" t="s">
        <v>270</v>
      </c>
      <c r="E2005" s="159" t="s">
        <v>1</v>
      </c>
      <c r="F2005" s="160" t="s">
        <v>273</v>
      </c>
      <c r="H2005" s="161">
        <v>92.52</v>
      </c>
      <c r="I2005" s="162"/>
      <c r="L2005" s="158"/>
      <c r="M2005" s="163"/>
      <c r="T2005" s="164"/>
      <c r="AT2005" s="159" t="s">
        <v>270</v>
      </c>
      <c r="AU2005" s="159" t="s">
        <v>87</v>
      </c>
      <c r="AV2005" s="13" t="s">
        <v>268</v>
      </c>
      <c r="AW2005" s="13" t="s">
        <v>32</v>
      </c>
      <c r="AX2005" s="13" t="s">
        <v>85</v>
      </c>
      <c r="AY2005" s="159" t="s">
        <v>262</v>
      </c>
    </row>
    <row r="2006" spans="2:65" s="1" customFormat="1" ht="37.9" customHeight="1">
      <c r="B2006" s="32"/>
      <c r="C2006" s="138" t="s">
        <v>2602</v>
      </c>
      <c r="D2006" s="138" t="s">
        <v>264</v>
      </c>
      <c r="E2006" s="139" t="s">
        <v>2603</v>
      </c>
      <c r="F2006" s="140" t="s">
        <v>2604</v>
      </c>
      <c r="G2006" s="141" t="s">
        <v>152</v>
      </c>
      <c r="H2006" s="142">
        <v>216.23</v>
      </c>
      <c r="I2006" s="143"/>
      <c r="J2006" s="142">
        <f>ROUND(I2006*H2006,2)</f>
        <v>0</v>
      </c>
      <c r="K2006" s="140" t="s">
        <v>1</v>
      </c>
      <c r="L2006" s="32"/>
      <c r="M2006" s="144" t="s">
        <v>1</v>
      </c>
      <c r="N2006" s="145" t="s">
        <v>42</v>
      </c>
      <c r="P2006" s="146">
        <f>O2006*H2006</f>
        <v>0</v>
      </c>
      <c r="Q2006" s="146">
        <v>0.009</v>
      </c>
      <c r="R2006" s="146">
        <f>Q2006*H2006</f>
        <v>1.9460699999999997</v>
      </c>
      <c r="S2006" s="146">
        <v>0</v>
      </c>
      <c r="T2006" s="147">
        <f>S2006*H2006</f>
        <v>0</v>
      </c>
      <c r="AR2006" s="148" t="s">
        <v>369</v>
      </c>
      <c r="AT2006" s="148" t="s">
        <v>264</v>
      </c>
      <c r="AU2006" s="148" t="s">
        <v>87</v>
      </c>
      <c r="AY2006" s="17" t="s">
        <v>262</v>
      </c>
      <c r="BE2006" s="149">
        <f>IF(N2006="základní",J2006,0)</f>
        <v>0</v>
      </c>
      <c r="BF2006" s="149">
        <f>IF(N2006="snížená",J2006,0)</f>
        <v>0</v>
      </c>
      <c r="BG2006" s="149">
        <f>IF(N2006="zákl. přenesená",J2006,0)</f>
        <v>0</v>
      </c>
      <c r="BH2006" s="149">
        <f>IF(N2006="sníž. přenesená",J2006,0)</f>
        <v>0</v>
      </c>
      <c r="BI2006" s="149">
        <f>IF(N2006="nulová",J2006,0)</f>
        <v>0</v>
      </c>
      <c r="BJ2006" s="17" t="s">
        <v>85</v>
      </c>
      <c r="BK2006" s="149">
        <f>ROUND(I2006*H2006,2)</f>
        <v>0</v>
      </c>
      <c r="BL2006" s="17" t="s">
        <v>369</v>
      </c>
      <c r="BM2006" s="148" t="s">
        <v>2605</v>
      </c>
    </row>
    <row r="2007" spans="2:65" s="1" customFormat="1" ht="24.2" customHeight="1">
      <c r="B2007" s="32"/>
      <c r="C2007" s="178" t="s">
        <v>2606</v>
      </c>
      <c r="D2007" s="178" t="s">
        <v>300</v>
      </c>
      <c r="E2007" s="179" t="s">
        <v>2607</v>
      </c>
      <c r="F2007" s="180" t="s">
        <v>2608</v>
      </c>
      <c r="G2007" s="181" t="s">
        <v>152</v>
      </c>
      <c r="H2007" s="182">
        <v>248.66</v>
      </c>
      <c r="I2007" s="183"/>
      <c r="J2007" s="182">
        <f>ROUND(I2007*H2007,2)</f>
        <v>0</v>
      </c>
      <c r="K2007" s="180" t="s">
        <v>267</v>
      </c>
      <c r="L2007" s="184"/>
      <c r="M2007" s="185" t="s">
        <v>1</v>
      </c>
      <c r="N2007" s="186" t="s">
        <v>42</v>
      </c>
      <c r="P2007" s="146">
        <f>O2007*H2007</f>
        <v>0</v>
      </c>
      <c r="Q2007" s="146">
        <v>0.02</v>
      </c>
      <c r="R2007" s="146">
        <f>Q2007*H2007</f>
        <v>4.9732</v>
      </c>
      <c r="S2007" s="146">
        <v>0</v>
      </c>
      <c r="T2007" s="147">
        <f>S2007*H2007</f>
        <v>0</v>
      </c>
      <c r="AR2007" s="148" t="s">
        <v>459</v>
      </c>
      <c r="AT2007" s="148" t="s">
        <v>300</v>
      </c>
      <c r="AU2007" s="148" t="s">
        <v>87</v>
      </c>
      <c r="AY2007" s="17" t="s">
        <v>262</v>
      </c>
      <c r="BE2007" s="149">
        <f>IF(N2007="základní",J2007,0)</f>
        <v>0</v>
      </c>
      <c r="BF2007" s="149">
        <f>IF(N2007="snížená",J2007,0)</f>
        <v>0</v>
      </c>
      <c r="BG2007" s="149">
        <f>IF(N2007="zákl. přenesená",J2007,0)</f>
        <v>0</v>
      </c>
      <c r="BH2007" s="149">
        <f>IF(N2007="sníž. přenesená",J2007,0)</f>
        <v>0</v>
      </c>
      <c r="BI2007" s="149">
        <f>IF(N2007="nulová",J2007,0)</f>
        <v>0</v>
      </c>
      <c r="BJ2007" s="17" t="s">
        <v>85</v>
      </c>
      <c r="BK2007" s="149">
        <f>ROUND(I2007*H2007,2)</f>
        <v>0</v>
      </c>
      <c r="BL2007" s="17" t="s">
        <v>369</v>
      </c>
      <c r="BM2007" s="148" t="s">
        <v>2609</v>
      </c>
    </row>
    <row r="2008" spans="2:51" s="12" customFormat="1" ht="11.25">
      <c r="B2008" s="150"/>
      <c r="D2008" s="151" t="s">
        <v>270</v>
      </c>
      <c r="E2008" s="152" t="s">
        <v>1</v>
      </c>
      <c r="F2008" s="153" t="s">
        <v>2566</v>
      </c>
      <c r="H2008" s="154">
        <v>51.59</v>
      </c>
      <c r="I2008" s="155"/>
      <c r="L2008" s="150"/>
      <c r="M2008" s="156"/>
      <c r="T2008" s="157"/>
      <c r="AT2008" s="152" t="s">
        <v>270</v>
      </c>
      <c r="AU2008" s="152" t="s">
        <v>87</v>
      </c>
      <c r="AV2008" s="12" t="s">
        <v>87</v>
      </c>
      <c r="AW2008" s="12" t="s">
        <v>32</v>
      </c>
      <c r="AX2008" s="12" t="s">
        <v>77</v>
      </c>
      <c r="AY2008" s="152" t="s">
        <v>262</v>
      </c>
    </row>
    <row r="2009" spans="2:51" s="12" customFormat="1" ht="11.25">
      <c r="B2009" s="150"/>
      <c r="D2009" s="151" t="s">
        <v>270</v>
      </c>
      <c r="E2009" s="152" t="s">
        <v>1</v>
      </c>
      <c r="F2009" s="153" t="s">
        <v>2567</v>
      </c>
      <c r="H2009" s="154">
        <v>68.62</v>
      </c>
      <c r="I2009" s="155"/>
      <c r="L2009" s="150"/>
      <c r="M2009" s="156"/>
      <c r="T2009" s="157"/>
      <c r="AT2009" s="152" t="s">
        <v>270</v>
      </c>
      <c r="AU2009" s="152" t="s">
        <v>87</v>
      </c>
      <c r="AV2009" s="12" t="s">
        <v>87</v>
      </c>
      <c r="AW2009" s="12" t="s">
        <v>32</v>
      </c>
      <c r="AX2009" s="12" t="s">
        <v>77</v>
      </c>
      <c r="AY2009" s="152" t="s">
        <v>262</v>
      </c>
    </row>
    <row r="2010" spans="2:51" s="12" customFormat="1" ht="11.25">
      <c r="B2010" s="150"/>
      <c r="D2010" s="151" t="s">
        <v>270</v>
      </c>
      <c r="E2010" s="152" t="s">
        <v>1</v>
      </c>
      <c r="F2010" s="153" t="s">
        <v>2568</v>
      </c>
      <c r="H2010" s="154">
        <v>23.24</v>
      </c>
      <c r="I2010" s="155"/>
      <c r="L2010" s="150"/>
      <c r="M2010" s="156"/>
      <c r="T2010" s="157"/>
      <c r="AT2010" s="152" t="s">
        <v>270</v>
      </c>
      <c r="AU2010" s="152" t="s">
        <v>87</v>
      </c>
      <c r="AV2010" s="12" t="s">
        <v>87</v>
      </c>
      <c r="AW2010" s="12" t="s">
        <v>32</v>
      </c>
      <c r="AX2010" s="12" t="s">
        <v>77</v>
      </c>
      <c r="AY2010" s="152" t="s">
        <v>262</v>
      </c>
    </row>
    <row r="2011" spans="2:51" s="12" customFormat="1" ht="11.25">
      <c r="B2011" s="150"/>
      <c r="D2011" s="151" t="s">
        <v>270</v>
      </c>
      <c r="E2011" s="152" t="s">
        <v>1</v>
      </c>
      <c r="F2011" s="153" t="s">
        <v>2569</v>
      </c>
      <c r="H2011" s="154">
        <v>72.78</v>
      </c>
      <c r="I2011" s="155"/>
      <c r="L2011" s="150"/>
      <c r="M2011" s="156"/>
      <c r="T2011" s="157"/>
      <c r="AT2011" s="152" t="s">
        <v>270</v>
      </c>
      <c r="AU2011" s="152" t="s">
        <v>87</v>
      </c>
      <c r="AV2011" s="12" t="s">
        <v>87</v>
      </c>
      <c r="AW2011" s="12" t="s">
        <v>32</v>
      </c>
      <c r="AX2011" s="12" t="s">
        <v>77</v>
      </c>
      <c r="AY2011" s="152" t="s">
        <v>262</v>
      </c>
    </row>
    <row r="2012" spans="2:51" s="13" customFormat="1" ht="11.25">
      <c r="B2012" s="158"/>
      <c r="D2012" s="151" t="s">
        <v>270</v>
      </c>
      <c r="E2012" s="159" t="s">
        <v>1</v>
      </c>
      <c r="F2012" s="160" t="s">
        <v>273</v>
      </c>
      <c r="H2012" s="161">
        <v>216.23</v>
      </c>
      <c r="I2012" s="162"/>
      <c r="L2012" s="158"/>
      <c r="M2012" s="163"/>
      <c r="T2012" s="164"/>
      <c r="AT2012" s="159" t="s">
        <v>270</v>
      </c>
      <c r="AU2012" s="159" t="s">
        <v>87</v>
      </c>
      <c r="AV2012" s="13" t="s">
        <v>268</v>
      </c>
      <c r="AW2012" s="13" t="s">
        <v>32</v>
      </c>
      <c r="AX2012" s="13" t="s">
        <v>85</v>
      </c>
      <c r="AY2012" s="159" t="s">
        <v>262</v>
      </c>
    </row>
    <row r="2013" spans="2:51" s="12" customFormat="1" ht="11.25">
      <c r="B2013" s="150"/>
      <c r="D2013" s="151" t="s">
        <v>270</v>
      </c>
      <c r="F2013" s="153" t="s">
        <v>2610</v>
      </c>
      <c r="H2013" s="154">
        <v>248.66</v>
      </c>
      <c r="I2013" s="155"/>
      <c r="L2013" s="150"/>
      <c r="M2013" s="156"/>
      <c r="T2013" s="157"/>
      <c r="AT2013" s="152" t="s">
        <v>270</v>
      </c>
      <c r="AU2013" s="152" t="s">
        <v>87</v>
      </c>
      <c r="AV2013" s="12" t="s">
        <v>87</v>
      </c>
      <c r="AW2013" s="12" t="s">
        <v>4</v>
      </c>
      <c r="AX2013" s="12" t="s">
        <v>85</v>
      </c>
      <c r="AY2013" s="152" t="s">
        <v>262</v>
      </c>
    </row>
    <row r="2014" spans="2:65" s="1" customFormat="1" ht="44.25" customHeight="1">
      <c r="B2014" s="32"/>
      <c r="C2014" s="138" t="s">
        <v>2611</v>
      </c>
      <c r="D2014" s="138" t="s">
        <v>264</v>
      </c>
      <c r="E2014" s="139" t="s">
        <v>2612</v>
      </c>
      <c r="F2014" s="140" t="s">
        <v>2613</v>
      </c>
      <c r="G2014" s="141" t="s">
        <v>794</v>
      </c>
      <c r="H2014" s="143"/>
      <c r="I2014" s="143"/>
      <c r="J2014" s="142">
        <f>ROUND(I2014*H2014,2)</f>
        <v>0</v>
      </c>
      <c r="K2014" s="140" t="s">
        <v>267</v>
      </c>
      <c r="L2014" s="32"/>
      <c r="M2014" s="144" t="s">
        <v>1</v>
      </c>
      <c r="N2014" s="145" t="s">
        <v>42</v>
      </c>
      <c r="P2014" s="146">
        <f>O2014*H2014</f>
        <v>0</v>
      </c>
      <c r="Q2014" s="146">
        <v>0</v>
      </c>
      <c r="R2014" s="146">
        <f>Q2014*H2014</f>
        <v>0</v>
      </c>
      <c r="S2014" s="146">
        <v>0</v>
      </c>
      <c r="T2014" s="147">
        <f>S2014*H2014</f>
        <v>0</v>
      </c>
      <c r="AR2014" s="148" t="s">
        <v>369</v>
      </c>
      <c r="AT2014" s="148" t="s">
        <v>264</v>
      </c>
      <c r="AU2014" s="148" t="s">
        <v>87</v>
      </c>
      <c r="AY2014" s="17" t="s">
        <v>262</v>
      </c>
      <c r="BE2014" s="149">
        <f>IF(N2014="základní",J2014,0)</f>
        <v>0</v>
      </c>
      <c r="BF2014" s="149">
        <f>IF(N2014="snížená",J2014,0)</f>
        <v>0</v>
      </c>
      <c r="BG2014" s="149">
        <f>IF(N2014="zákl. přenesená",J2014,0)</f>
        <v>0</v>
      </c>
      <c r="BH2014" s="149">
        <f>IF(N2014="sníž. přenesená",J2014,0)</f>
        <v>0</v>
      </c>
      <c r="BI2014" s="149">
        <f>IF(N2014="nulová",J2014,0)</f>
        <v>0</v>
      </c>
      <c r="BJ2014" s="17" t="s">
        <v>85</v>
      </c>
      <c r="BK2014" s="149">
        <f>ROUND(I2014*H2014,2)</f>
        <v>0</v>
      </c>
      <c r="BL2014" s="17" t="s">
        <v>369</v>
      </c>
      <c r="BM2014" s="148" t="s">
        <v>2614</v>
      </c>
    </row>
    <row r="2015" spans="2:63" s="11" customFormat="1" ht="22.9" customHeight="1">
      <c r="B2015" s="126"/>
      <c r="D2015" s="127" t="s">
        <v>76</v>
      </c>
      <c r="E2015" s="136" t="s">
        <v>2615</v>
      </c>
      <c r="F2015" s="136" t="s">
        <v>2616</v>
      </c>
      <c r="I2015" s="129"/>
      <c r="J2015" s="137">
        <f>BK2015</f>
        <v>0</v>
      </c>
      <c r="L2015" s="126"/>
      <c r="M2015" s="131"/>
      <c r="P2015" s="132">
        <f>SUM(P2016:P2098)</f>
        <v>0</v>
      </c>
      <c r="R2015" s="132">
        <f>SUM(R2016:R2098)</f>
        <v>0.8685134999999998</v>
      </c>
      <c r="T2015" s="133">
        <f>SUM(T2016:T2098)</f>
        <v>0</v>
      </c>
      <c r="AR2015" s="127" t="s">
        <v>87</v>
      </c>
      <c r="AT2015" s="134" t="s">
        <v>76</v>
      </c>
      <c r="AU2015" s="134" t="s">
        <v>85</v>
      </c>
      <c r="AY2015" s="127" t="s">
        <v>262</v>
      </c>
      <c r="BK2015" s="135">
        <f>SUM(BK2016:BK2098)</f>
        <v>0</v>
      </c>
    </row>
    <row r="2016" spans="2:65" s="1" customFormat="1" ht="24.2" customHeight="1">
      <c r="B2016" s="32"/>
      <c r="C2016" s="138" t="s">
        <v>2617</v>
      </c>
      <c r="D2016" s="138" t="s">
        <v>264</v>
      </c>
      <c r="E2016" s="139" t="s">
        <v>2618</v>
      </c>
      <c r="F2016" s="140" t="s">
        <v>2619</v>
      </c>
      <c r="G2016" s="141" t="s">
        <v>152</v>
      </c>
      <c r="H2016" s="142">
        <v>2450.32</v>
      </c>
      <c r="I2016" s="143"/>
      <c r="J2016" s="142">
        <f>ROUND(I2016*H2016,2)</f>
        <v>0</v>
      </c>
      <c r="K2016" s="140" t="s">
        <v>267</v>
      </c>
      <c r="L2016" s="32"/>
      <c r="M2016" s="144" t="s">
        <v>1</v>
      </c>
      <c r="N2016" s="145" t="s">
        <v>42</v>
      </c>
      <c r="P2016" s="146">
        <f>O2016*H2016</f>
        <v>0</v>
      </c>
      <c r="Q2016" s="146">
        <v>8E-05</v>
      </c>
      <c r="R2016" s="146">
        <f>Q2016*H2016</f>
        <v>0.19602560000000002</v>
      </c>
      <c r="S2016" s="146">
        <v>0</v>
      </c>
      <c r="T2016" s="147">
        <f>S2016*H2016</f>
        <v>0</v>
      </c>
      <c r="AR2016" s="148" t="s">
        <v>369</v>
      </c>
      <c r="AT2016" s="148" t="s">
        <v>264</v>
      </c>
      <c r="AU2016" s="148" t="s">
        <v>87</v>
      </c>
      <c r="AY2016" s="17" t="s">
        <v>262</v>
      </c>
      <c r="BE2016" s="149">
        <f>IF(N2016="základní",J2016,0)</f>
        <v>0</v>
      </c>
      <c r="BF2016" s="149">
        <f>IF(N2016="snížená",J2016,0)</f>
        <v>0</v>
      </c>
      <c r="BG2016" s="149">
        <f>IF(N2016="zákl. přenesená",J2016,0)</f>
        <v>0</v>
      </c>
      <c r="BH2016" s="149">
        <f>IF(N2016="sníž. přenesená",J2016,0)</f>
        <v>0</v>
      </c>
      <c r="BI2016" s="149">
        <f>IF(N2016="nulová",J2016,0)</f>
        <v>0</v>
      </c>
      <c r="BJ2016" s="17" t="s">
        <v>85</v>
      </c>
      <c r="BK2016" s="149">
        <f>ROUND(I2016*H2016,2)</f>
        <v>0</v>
      </c>
      <c r="BL2016" s="17" t="s">
        <v>369</v>
      </c>
      <c r="BM2016" s="148" t="s">
        <v>2620</v>
      </c>
    </row>
    <row r="2017" spans="2:51" s="14" customFormat="1" ht="11.25">
      <c r="B2017" s="165"/>
      <c r="D2017" s="151" t="s">
        <v>270</v>
      </c>
      <c r="E2017" s="166" t="s">
        <v>1</v>
      </c>
      <c r="F2017" s="167" t="s">
        <v>2621</v>
      </c>
      <c r="H2017" s="166" t="s">
        <v>1</v>
      </c>
      <c r="I2017" s="168"/>
      <c r="L2017" s="165"/>
      <c r="M2017" s="169"/>
      <c r="T2017" s="170"/>
      <c r="AT2017" s="166" t="s">
        <v>270</v>
      </c>
      <c r="AU2017" s="166" t="s">
        <v>87</v>
      </c>
      <c r="AV2017" s="14" t="s">
        <v>85</v>
      </c>
      <c r="AW2017" s="14" t="s">
        <v>32</v>
      </c>
      <c r="AX2017" s="14" t="s">
        <v>77</v>
      </c>
      <c r="AY2017" s="166" t="s">
        <v>262</v>
      </c>
    </row>
    <row r="2018" spans="2:51" s="12" customFormat="1" ht="11.25">
      <c r="B2018" s="150"/>
      <c r="D2018" s="151" t="s">
        <v>270</v>
      </c>
      <c r="E2018" s="152" t="s">
        <v>1</v>
      </c>
      <c r="F2018" s="153" t="s">
        <v>151</v>
      </c>
      <c r="H2018" s="154">
        <v>242.62</v>
      </c>
      <c r="I2018" s="155"/>
      <c r="L2018" s="150"/>
      <c r="M2018" s="156"/>
      <c r="T2018" s="157"/>
      <c r="AT2018" s="152" t="s">
        <v>270</v>
      </c>
      <c r="AU2018" s="152" t="s">
        <v>87</v>
      </c>
      <c r="AV2018" s="12" t="s">
        <v>87</v>
      </c>
      <c r="AW2018" s="12" t="s">
        <v>32</v>
      </c>
      <c r="AX2018" s="12" t="s">
        <v>77</v>
      </c>
      <c r="AY2018" s="152" t="s">
        <v>262</v>
      </c>
    </row>
    <row r="2019" spans="2:51" s="12" customFormat="1" ht="11.25">
      <c r="B2019" s="150"/>
      <c r="D2019" s="151" t="s">
        <v>270</v>
      </c>
      <c r="E2019" s="152" t="s">
        <v>1</v>
      </c>
      <c r="F2019" s="153" t="s">
        <v>158</v>
      </c>
      <c r="H2019" s="154">
        <v>15.48</v>
      </c>
      <c r="I2019" s="155"/>
      <c r="L2019" s="150"/>
      <c r="M2019" s="156"/>
      <c r="T2019" s="157"/>
      <c r="AT2019" s="152" t="s">
        <v>270</v>
      </c>
      <c r="AU2019" s="152" t="s">
        <v>87</v>
      </c>
      <c r="AV2019" s="12" t="s">
        <v>87</v>
      </c>
      <c r="AW2019" s="12" t="s">
        <v>32</v>
      </c>
      <c r="AX2019" s="12" t="s">
        <v>77</v>
      </c>
      <c r="AY2019" s="152" t="s">
        <v>262</v>
      </c>
    </row>
    <row r="2020" spans="2:51" s="12" customFormat="1" ht="11.25">
      <c r="B2020" s="150"/>
      <c r="D2020" s="151" t="s">
        <v>270</v>
      </c>
      <c r="E2020" s="152" t="s">
        <v>1</v>
      </c>
      <c r="F2020" s="153" t="s">
        <v>160</v>
      </c>
      <c r="H2020" s="154">
        <v>39.5</v>
      </c>
      <c r="I2020" s="155"/>
      <c r="L2020" s="150"/>
      <c r="M2020" s="156"/>
      <c r="T2020" s="157"/>
      <c r="AT2020" s="152" t="s">
        <v>270</v>
      </c>
      <c r="AU2020" s="152" t="s">
        <v>87</v>
      </c>
      <c r="AV2020" s="12" t="s">
        <v>87</v>
      </c>
      <c r="AW2020" s="12" t="s">
        <v>32</v>
      </c>
      <c r="AX2020" s="12" t="s">
        <v>77</v>
      </c>
      <c r="AY2020" s="152" t="s">
        <v>262</v>
      </c>
    </row>
    <row r="2021" spans="2:51" s="12" customFormat="1" ht="11.25">
      <c r="B2021" s="150"/>
      <c r="D2021" s="151" t="s">
        <v>270</v>
      </c>
      <c r="E2021" s="152" t="s">
        <v>1</v>
      </c>
      <c r="F2021" s="153" t="s">
        <v>162</v>
      </c>
      <c r="H2021" s="154">
        <v>113.4</v>
      </c>
      <c r="I2021" s="155"/>
      <c r="L2021" s="150"/>
      <c r="M2021" s="156"/>
      <c r="T2021" s="157"/>
      <c r="AT2021" s="152" t="s">
        <v>270</v>
      </c>
      <c r="AU2021" s="152" t="s">
        <v>87</v>
      </c>
      <c r="AV2021" s="12" t="s">
        <v>87</v>
      </c>
      <c r="AW2021" s="12" t="s">
        <v>32</v>
      </c>
      <c r="AX2021" s="12" t="s">
        <v>77</v>
      </c>
      <c r="AY2021" s="152" t="s">
        <v>262</v>
      </c>
    </row>
    <row r="2022" spans="2:51" s="12" customFormat="1" ht="11.25">
      <c r="B2022" s="150"/>
      <c r="D2022" s="151" t="s">
        <v>270</v>
      </c>
      <c r="E2022" s="152" t="s">
        <v>1</v>
      </c>
      <c r="F2022" s="153" t="s">
        <v>165</v>
      </c>
      <c r="H2022" s="154">
        <v>216.08</v>
      </c>
      <c r="I2022" s="155"/>
      <c r="L2022" s="150"/>
      <c r="M2022" s="156"/>
      <c r="T2022" s="157"/>
      <c r="AT2022" s="152" t="s">
        <v>270</v>
      </c>
      <c r="AU2022" s="152" t="s">
        <v>87</v>
      </c>
      <c r="AV2022" s="12" t="s">
        <v>87</v>
      </c>
      <c r="AW2022" s="12" t="s">
        <v>32</v>
      </c>
      <c r="AX2022" s="12" t="s">
        <v>77</v>
      </c>
      <c r="AY2022" s="152" t="s">
        <v>262</v>
      </c>
    </row>
    <row r="2023" spans="2:51" s="12" customFormat="1" ht="11.25">
      <c r="B2023" s="150"/>
      <c r="D2023" s="151" t="s">
        <v>270</v>
      </c>
      <c r="E2023" s="152" t="s">
        <v>1</v>
      </c>
      <c r="F2023" s="153" t="s">
        <v>172</v>
      </c>
      <c r="H2023" s="154">
        <v>18.65</v>
      </c>
      <c r="I2023" s="155"/>
      <c r="L2023" s="150"/>
      <c r="M2023" s="156"/>
      <c r="T2023" s="157"/>
      <c r="AT2023" s="152" t="s">
        <v>270</v>
      </c>
      <c r="AU2023" s="152" t="s">
        <v>87</v>
      </c>
      <c r="AV2023" s="12" t="s">
        <v>87</v>
      </c>
      <c r="AW2023" s="12" t="s">
        <v>32</v>
      </c>
      <c r="AX2023" s="12" t="s">
        <v>77</v>
      </c>
      <c r="AY2023" s="152" t="s">
        <v>262</v>
      </c>
    </row>
    <row r="2024" spans="2:51" s="12" customFormat="1" ht="11.25">
      <c r="B2024" s="150"/>
      <c r="D2024" s="151" t="s">
        <v>270</v>
      </c>
      <c r="E2024" s="152" t="s">
        <v>1</v>
      </c>
      <c r="F2024" s="153" t="s">
        <v>174</v>
      </c>
      <c r="H2024" s="154">
        <v>141.2</v>
      </c>
      <c r="I2024" s="155"/>
      <c r="L2024" s="150"/>
      <c r="M2024" s="156"/>
      <c r="T2024" s="157"/>
      <c r="AT2024" s="152" t="s">
        <v>270</v>
      </c>
      <c r="AU2024" s="152" t="s">
        <v>87</v>
      </c>
      <c r="AV2024" s="12" t="s">
        <v>87</v>
      </c>
      <c r="AW2024" s="12" t="s">
        <v>32</v>
      </c>
      <c r="AX2024" s="12" t="s">
        <v>77</v>
      </c>
      <c r="AY2024" s="152" t="s">
        <v>262</v>
      </c>
    </row>
    <row r="2025" spans="2:51" s="12" customFormat="1" ht="11.25">
      <c r="B2025" s="150"/>
      <c r="D2025" s="151" t="s">
        <v>270</v>
      </c>
      <c r="E2025" s="152" t="s">
        <v>1</v>
      </c>
      <c r="F2025" s="153" t="s">
        <v>190</v>
      </c>
      <c r="H2025" s="154">
        <v>10.6</v>
      </c>
      <c r="I2025" s="155"/>
      <c r="L2025" s="150"/>
      <c r="M2025" s="156"/>
      <c r="T2025" s="157"/>
      <c r="AT2025" s="152" t="s">
        <v>270</v>
      </c>
      <c r="AU2025" s="152" t="s">
        <v>87</v>
      </c>
      <c r="AV2025" s="12" t="s">
        <v>87</v>
      </c>
      <c r="AW2025" s="12" t="s">
        <v>32</v>
      </c>
      <c r="AX2025" s="12" t="s">
        <v>77</v>
      </c>
      <c r="AY2025" s="152" t="s">
        <v>262</v>
      </c>
    </row>
    <row r="2026" spans="2:51" s="12" customFormat="1" ht="11.25">
      <c r="B2026" s="150"/>
      <c r="D2026" s="151" t="s">
        <v>270</v>
      </c>
      <c r="E2026" s="152" t="s">
        <v>1</v>
      </c>
      <c r="F2026" s="153" t="s">
        <v>154</v>
      </c>
      <c r="H2026" s="154">
        <v>2.3</v>
      </c>
      <c r="I2026" s="155"/>
      <c r="L2026" s="150"/>
      <c r="M2026" s="156"/>
      <c r="T2026" s="157"/>
      <c r="AT2026" s="152" t="s">
        <v>270</v>
      </c>
      <c r="AU2026" s="152" t="s">
        <v>87</v>
      </c>
      <c r="AV2026" s="12" t="s">
        <v>87</v>
      </c>
      <c r="AW2026" s="12" t="s">
        <v>32</v>
      </c>
      <c r="AX2026" s="12" t="s">
        <v>77</v>
      </c>
      <c r="AY2026" s="152" t="s">
        <v>262</v>
      </c>
    </row>
    <row r="2027" spans="2:51" s="15" customFormat="1" ht="11.25">
      <c r="B2027" s="171"/>
      <c r="D2027" s="151" t="s">
        <v>270</v>
      </c>
      <c r="E2027" s="172" t="s">
        <v>1</v>
      </c>
      <c r="F2027" s="173" t="s">
        <v>281</v>
      </c>
      <c r="H2027" s="174">
        <v>799.83</v>
      </c>
      <c r="I2027" s="175"/>
      <c r="L2027" s="171"/>
      <c r="M2027" s="176"/>
      <c r="T2027" s="177"/>
      <c r="AT2027" s="172" t="s">
        <v>270</v>
      </c>
      <c r="AU2027" s="172" t="s">
        <v>87</v>
      </c>
      <c r="AV2027" s="15" t="s">
        <v>103</v>
      </c>
      <c r="AW2027" s="15" t="s">
        <v>32</v>
      </c>
      <c r="AX2027" s="15" t="s">
        <v>77</v>
      </c>
      <c r="AY2027" s="172" t="s">
        <v>262</v>
      </c>
    </row>
    <row r="2028" spans="2:51" s="14" customFormat="1" ht="11.25">
      <c r="B2028" s="165"/>
      <c r="D2028" s="151" t="s">
        <v>270</v>
      </c>
      <c r="E2028" s="166" t="s">
        <v>1</v>
      </c>
      <c r="F2028" s="167" t="s">
        <v>329</v>
      </c>
      <c r="H2028" s="166" t="s">
        <v>1</v>
      </c>
      <c r="I2028" s="168"/>
      <c r="L2028" s="165"/>
      <c r="M2028" s="169"/>
      <c r="T2028" s="170"/>
      <c r="AT2028" s="166" t="s">
        <v>270</v>
      </c>
      <c r="AU2028" s="166" t="s">
        <v>87</v>
      </c>
      <c r="AV2028" s="14" t="s">
        <v>85</v>
      </c>
      <c r="AW2028" s="14" t="s">
        <v>32</v>
      </c>
      <c r="AX2028" s="14" t="s">
        <v>77</v>
      </c>
      <c r="AY2028" s="166" t="s">
        <v>262</v>
      </c>
    </row>
    <row r="2029" spans="2:51" s="12" customFormat="1" ht="11.25">
      <c r="B2029" s="150"/>
      <c r="D2029" s="151" t="s">
        <v>270</v>
      </c>
      <c r="E2029" s="152" t="s">
        <v>1</v>
      </c>
      <c r="F2029" s="153" t="s">
        <v>2622</v>
      </c>
      <c r="H2029" s="154">
        <v>525.7</v>
      </c>
      <c r="I2029" s="155"/>
      <c r="L2029" s="150"/>
      <c r="M2029" s="156"/>
      <c r="T2029" s="157"/>
      <c r="AT2029" s="152" t="s">
        <v>270</v>
      </c>
      <c r="AU2029" s="152" t="s">
        <v>87</v>
      </c>
      <c r="AV2029" s="12" t="s">
        <v>87</v>
      </c>
      <c r="AW2029" s="12" t="s">
        <v>32</v>
      </c>
      <c r="AX2029" s="12" t="s">
        <v>77</v>
      </c>
      <c r="AY2029" s="152" t="s">
        <v>262</v>
      </c>
    </row>
    <row r="2030" spans="2:51" s="12" customFormat="1" ht="11.25">
      <c r="B2030" s="150"/>
      <c r="D2030" s="151" t="s">
        <v>270</v>
      </c>
      <c r="E2030" s="152" t="s">
        <v>1</v>
      </c>
      <c r="F2030" s="153" t="s">
        <v>2623</v>
      </c>
      <c r="H2030" s="154">
        <v>307.15</v>
      </c>
      <c r="I2030" s="155"/>
      <c r="L2030" s="150"/>
      <c r="M2030" s="156"/>
      <c r="T2030" s="157"/>
      <c r="AT2030" s="152" t="s">
        <v>270</v>
      </c>
      <c r="AU2030" s="152" t="s">
        <v>87</v>
      </c>
      <c r="AV2030" s="12" t="s">
        <v>87</v>
      </c>
      <c r="AW2030" s="12" t="s">
        <v>32</v>
      </c>
      <c r="AX2030" s="12" t="s">
        <v>77</v>
      </c>
      <c r="AY2030" s="152" t="s">
        <v>262</v>
      </c>
    </row>
    <row r="2031" spans="2:51" s="12" customFormat="1" ht="11.25">
      <c r="B2031" s="150"/>
      <c r="D2031" s="151" t="s">
        <v>270</v>
      </c>
      <c r="E2031" s="152" t="s">
        <v>1</v>
      </c>
      <c r="F2031" s="153" t="s">
        <v>2624</v>
      </c>
      <c r="H2031" s="154">
        <v>354.41</v>
      </c>
      <c r="I2031" s="155"/>
      <c r="L2031" s="150"/>
      <c r="M2031" s="156"/>
      <c r="T2031" s="157"/>
      <c r="AT2031" s="152" t="s">
        <v>270</v>
      </c>
      <c r="AU2031" s="152" t="s">
        <v>87</v>
      </c>
      <c r="AV2031" s="12" t="s">
        <v>87</v>
      </c>
      <c r="AW2031" s="12" t="s">
        <v>32</v>
      </c>
      <c r="AX2031" s="12" t="s">
        <v>77</v>
      </c>
      <c r="AY2031" s="152" t="s">
        <v>262</v>
      </c>
    </row>
    <row r="2032" spans="2:51" s="12" customFormat="1" ht="11.25">
      <c r="B2032" s="150"/>
      <c r="D2032" s="151" t="s">
        <v>270</v>
      </c>
      <c r="E2032" s="152" t="s">
        <v>1</v>
      </c>
      <c r="F2032" s="153" t="s">
        <v>2625</v>
      </c>
      <c r="H2032" s="154">
        <v>356.35</v>
      </c>
      <c r="I2032" s="155"/>
      <c r="L2032" s="150"/>
      <c r="M2032" s="156"/>
      <c r="T2032" s="157"/>
      <c r="AT2032" s="152" t="s">
        <v>270</v>
      </c>
      <c r="AU2032" s="152" t="s">
        <v>87</v>
      </c>
      <c r="AV2032" s="12" t="s">
        <v>87</v>
      </c>
      <c r="AW2032" s="12" t="s">
        <v>32</v>
      </c>
      <c r="AX2032" s="12" t="s">
        <v>77</v>
      </c>
      <c r="AY2032" s="152" t="s">
        <v>262</v>
      </c>
    </row>
    <row r="2033" spans="2:51" s="12" customFormat="1" ht="11.25">
      <c r="B2033" s="150"/>
      <c r="D2033" s="151" t="s">
        <v>270</v>
      </c>
      <c r="E2033" s="152" t="s">
        <v>1</v>
      </c>
      <c r="F2033" s="153" t="s">
        <v>2626</v>
      </c>
      <c r="H2033" s="154">
        <v>322.51</v>
      </c>
      <c r="I2033" s="155"/>
      <c r="L2033" s="150"/>
      <c r="M2033" s="156"/>
      <c r="T2033" s="157"/>
      <c r="AT2033" s="152" t="s">
        <v>270</v>
      </c>
      <c r="AU2033" s="152" t="s">
        <v>87</v>
      </c>
      <c r="AV2033" s="12" t="s">
        <v>87</v>
      </c>
      <c r="AW2033" s="12" t="s">
        <v>32</v>
      </c>
      <c r="AX2033" s="12" t="s">
        <v>77</v>
      </c>
      <c r="AY2033" s="152" t="s">
        <v>262</v>
      </c>
    </row>
    <row r="2034" spans="2:51" s="15" customFormat="1" ht="11.25">
      <c r="B2034" s="171"/>
      <c r="D2034" s="151" t="s">
        <v>270</v>
      </c>
      <c r="E2034" s="172" t="s">
        <v>1</v>
      </c>
      <c r="F2034" s="173" t="s">
        <v>281</v>
      </c>
      <c r="H2034" s="174">
        <v>1866.12</v>
      </c>
      <c r="I2034" s="175"/>
      <c r="L2034" s="171"/>
      <c r="M2034" s="176"/>
      <c r="T2034" s="177"/>
      <c r="AT2034" s="172" t="s">
        <v>270</v>
      </c>
      <c r="AU2034" s="172" t="s">
        <v>87</v>
      </c>
      <c r="AV2034" s="15" t="s">
        <v>103</v>
      </c>
      <c r="AW2034" s="15" t="s">
        <v>32</v>
      </c>
      <c r="AX2034" s="15" t="s">
        <v>77</v>
      </c>
      <c r="AY2034" s="172" t="s">
        <v>262</v>
      </c>
    </row>
    <row r="2035" spans="2:51" s="12" customFormat="1" ht="11.25">
      <c r="B2035" s="150"/>
      <c r="D2035" s="151" t="s">
        <v>270</v>
      </c>
      <c r="E2035" s="152" t="s">
        <v>1</v>
      </c>
      <c r="F2035" s="153" t="s">
        <v>2627</v>
      </c>
      <c r="H2035" s="154">
        <v>-215.63</v>
      </c>
      <c r="I2035" s="155"/>
      <c r="L2035" s="150"/>
      <c r="M2035" s="156"/>
      <c r="T2035" s="157"/>
      <c r="AT2035" s="152" t="s">
        <v>270</v>
      </c>
      <c r="AU2035" s="152" t="s">
        <v>87</v>
      </c>
      <c r="AV2035" s="12" t="s">
        <v>87</v>
      </c>
      <c r="AW2035" s="12" t="s">
        <v>32</v>
      </c>
      <c r="AX2035" s="12" t="s">
        <v>77</v>
      </c>
      <c r="AY2035" s="152" t="s">
        <v>262</v>
      </c>
    </row>
    <row r="2036" spans="2:51" s="13" customFormat="1" ht="11.25">
      <c r="B2036" s="158"/>
      <c r="D2036" s="151" t="s">
        <v>270</v>
      </c>
      <c r="E2036" s="159" t="s">
        <v>1</v>
      </c>
      <c r="F2036" s="160" t="s">
        <v>273</v>
      </c>
      <c r="H2036" s="161">
        <v>2450.32</v>
      </c>
      <c r="I2036" s="162"/>
      <c r="L2036" s="158"/>
      <c r="M2036" s="163"/>
      <c r="T2036" s="164"/>
      <c r="AT2036" s="159" t="s">
        <v>270</v>
      </c>
      <c r="AU2036" s="159" t="s">
        <v>87</v>
      </c>
      <c r="AV2036" s="13" t="s">
        <v>268</v>
      </c>
      <c r="AW2036" s="13" t="s">
        <v>32</v>
      </c>
      <c r="AX2036" s="13" t="s">
        <v>85</v>
      </c>
      <c r="AY2036" s="159" t="s">
        <v>262</v>
      </c>
    </row>
    <row r="2037" spans="2:65" s="1" customFormat="1" ht="37.9" customHeight="1">
      <c r="B2037" s="32"/>
      <c r="C2037" s="138" t="s">
        <v>2628</v>
      </c>
      <c r="D2037" s="138" t="s">
        <v>264</v>
      </c>
      <c r="E2037" s="139" t="s">
        <v>2629</v>
      </c>
      <c r="F2037" s="140" t="s">
        <v>2630</v>
      </c>
      <c r="G2037" s="141" t="s">
        <v>152</v>
      </c>
      <c r="H2037" s="142">
        <v>1307.25</v>
      </c>
      <c r="I2037" s="143"/>
      <c r="J2037" s="142">
        <f>ROUND(I2037*H2037,2)</f>
        <v>0</v>
      </c>
      <c r="K2037" s="140" t="s">
        <v>1</v>
      </c>
      <c r="L2037" s="32"/>
      <c r="M2037" s="144" t="s">
        <v>1</v>
      </c>
      <c r="N2037" s="145" t="s">
        <v>42</v>
      </c>
      <c r="P2037" s="146">
        <f>O2037*H2037</f>
        <v>0</v>
      </c>
      <c r="Q2037" s="146">
        <v>0</v>
      </c>
      <c r="R2037" s="146">
        <f>Q2037*H2037</f>
        <v>0</v>
      </c>
      <c r="S2037" s="146">
        <v>0</v>
      </c>
      <c r="T2037" s="147">
        <f>S2037*H2037</f>
        <v>0</v>
      </c>
      <c r="AR2037" s="148" t="s">
        <v>369</v>
      </c>
      <c r="AT2037" s="148" t="s">
        <v>264</v>
      </c>
      <c r="AU2037" s="148" t="s">
        <v>87</v>
      </c>
      <c r="AY2037" s="17" t="s">
        <v>262</v>
      </c>
      <c r="BE2037" s="149">
        <f>IF(N2037="základní",J2037,0)</f>
        <v>0</v>
      </c>
      <c r="BF2037" s="149">
        <f>IF(N2037="snížená",J2037,0)</f>
        <v>0</v>
      </c>
      <c r="BG2037" s="149">
        <f>IF(N2037="zákl. přenesená",J2037,0)</f>
        <v>0</v>
      </c>
      <c r="BH2037" s="149">
        <f>IF(N2037="sníž. přenesená",J2037,0)</f>
        <v>0</v>
      </c>
      <c r="BI2037" s="149">
        <f>IF(N2037="nulová",J2037,0)</f>
        <v>0</v>
      </c>
      <c r="BJ2037" s="17" t="s">
        <v>85</v>
      </c>
      <c r="BK2037" s="149">
        <f>ROUND(I2037*H2037,2)</f>
        <v>0</v>
      </c>
      <c r="BL2037" s="17" t="s">
        <v>369</v>
      </c>
      <c r="BM2037" s="148" t="s">
        <v>2631</v>
      </c>
    </row>
    <row r="2038" spans="2:51" s="12" customFormat="1" ht="11.25">
      <c r="B2038" s="150"/>
      <c r="D2038" s="151" t="s">
        <v>270</v>
      </c>
      <c r="E2038" s="152" t="s">
        <v>1</v>
      </c>
      <c r="F2038" s="153" t="s">
        <v>214</v>
      </c>
      <c r="H2038" s="154">
        <v>1069.25</v>
      </c>
      <c r="I2038" s="155"/>
      <c r="L2038" s="150"/>
      <c r="M2038" s="156"/>
      <c r="T2038" s="157"/>
      <c r="AT2038" s="152" t="s">
        <v>270</v>
      </c>
      <c r="AU2038" s="152" t="s">
        <v>87</v>
      </c>
      <c r="AV2038" s="12" t="s">
        <v>87</v>
      </c>
      <c r="AW2038" s="12" t="s">
        <v>32</v>
      </c>
      <c r="AX2038" s="12" t="s">
        <v>77</v>
      </c>
      <c r="AY2038" s="152" t="s">
        <v>262</v>
      </c>
    </row>
    <row r="2039" spans="2:51" s="12" customFormat="1" ht="11.25">
      <c r="B2039" s="150"/>
      <c r="D2039" s="151" t="s">
        <v>270</v>
      </c>
      <c r="E2039" s="152" t="s">
        <v>1</v>
      </c>
      <c r="F2039" s="153" t="s">
        <v>386</v>
      </c>
      <c r="H2039" s="154">
        <v>28.64</v>
      </c>
      <c r="I2039" s="155"/>
      <c r="L2039" s="150"/>
      <c r="M2039" s="156"/>
      <c r="T2039" s="157"/>
      <c r="AT2039" s="152" t="s">
        <v>270</v>
      </c>
      <c r="AU2039" s="152" t="s">
        <v>87</v>
      </c>
      <c r="AV2039" s="12" t="s">
        <v>87</v>
      </c>
      <c r="AW2039" s="12" t="s">
        <v>32</v>
      </c>
      <c r="AX2039" s="12" t="s">
        <v>77</v>
      </c>
      <c r="AY2039" s="152" t="s">
        <v>262</v>
      </c>
    </row>
    <row r="2040" spans="2:51" s="12" customFormat="1" ht="11.25">
      <c r="B2040" s="150"/>
      <c r="D2040" s="151" t="s">
        <v>270</v>
      </c>
      <c r="E2040" s="152" t="s">
        <v>1</v>
      </c>
      <c r="F2040" s="153" t="s">
        <v>374</v>
      </c>
      <c r="H2040" s="154">
        <v>30.96</v>
      </c>
      <c r="I2040" s="155"/>
      <c r="L2040" s="150"/>
      <c r="M2040" s="156"/>
      <c r="T2040" s="157"/>
      <c r="AT2040" s="152" t="s">
        <v>270</v>
      </c>
      <c r="AU2040" s="152" t="s">
        <v>87</v>
      </c>
      <c r="AV2040" s="12" t="s">
        <v>87</v>
      </c>
      <c r="AW2040" s="12" t="s">
        <v>32</v>
      </c>
      <c r="AX2040" s="12" t="s">
        <v>77</v>
      </c>
      <c r="AY2040" s="152" t="s">
        <v>262</v>
      </c>
    </row>
    <row r="2041" spans="2:51" s="14" customFormat="1" ht="11.25">
      <c r="B2041" s="165"/>
      <c r="D2041" s="151" t="s">
        <v>270</v>
      </c>
      <c r="E2041" s="166" t="s">
        <v>1</v>
      </c>
      <c r="F2041" s="167" t="s">
        <v>387</v>
      </c>
      <c r="H2041" s="166" t="s">
        <v>1</v>
      </c>
      <c r="I2041" s="168"/>
      <c r="L2041" s="165"/>
      <c r="M2041" s="169"/>
      <c r="T2041" s="170"/>
      <c r="AT2041" s="166" t="s">
        <v>270</v>
      </c>
      <c r="AU2041" s="166" t="s">
        <v>87</v>
      </c>
      <c r="AV2041" s="14" t="s">
        <v>85</v>
      </c>
      <c r="AW2041" s="14" t="s">
        <v>32</v>
      </c>
      <c r="AX2041" s="14" t="s">
        <v>77</v>
      </c>
      <c r="AY2041" s="166" t="s">
        <v>262</v>
      </c>
    </row>
    <row r="2042" spans="2:51" s="12" customFormat="1" ht="33.75">
      <c r="B2042" s="150"/>
      <c r="D2042" s="151" t="s">
        <v>270</v>
      </c>
      <c r="E2042" s="152" t="s">
        <v>1</v>
      </c>
      <c r="F2042" s="153" t="s">
        <v>388</v>
      </c>
      <c r="H2042" s="154">
        <v>58.37</v>
      </c>
      <c r="I2042" s="155"/>
      <c r="L2042" s="150"/>
      <c r="M2042" s="156"/>
      <c r="T2042" s="157"/>
      <c r="AT2042" s="152" t="s">
        <v>270</v>
      </c>
      <c r="AU2042" s="152" t="s">
        <v>87</v>
      </c>
      <c r="AV2042" s="12" t="s">
        <v>87</v>
      </c>
      <c r="AW2042" s="12" t="s">
        <v>32</v>
      </c>
      <c r="AX2042" s="12" t="s">
        <v>77</v>
      </c>
      <c r="AY2042" s="152" t="s">
        <v>262</v>
      </c>
    </row>
    <row r="2043" spans="2:51" s="12" customFormat="1" ht="11.25">
      <c r="B2043" s="150"/>
      <c r="D2043" s="151" t="s">
        <v>270</v>
      </c>
      <c r="E2043" s="152" t="s">
        <v>1</v>
      </c>
      <c r="F2043" s="153" t="s">
        <v>389</v>
      </c>
      <c r="H2043" s="154">
        <v>5.25</v>
      </c>
      <c r="I2043" s="155"/>
      <c r="L2043" s="150"/>
      <c r="M2043" s="156"/>
      <c r="T2043" s="157"/>
      <c r="AT2043" s="152" t="s">
        <v>270</v>
      </c>
      <c r="AU2043" s="152" t="s">
        <v>87</v>
      </c>
      <c r="AV2043" s="12" t="s">
        <v>87</v>
      </c>
      <c r="AW2043" s="12" t="s">
        <v>32</v>
      </c>
      <c r="AX2043" s="12" t="s">
        <v>77</v>
      </c>
      <c r="AY2043" s="152" t="s">
        <v>262</v>
      </c>
    </row>
    <row r="2044" spans="2:51" s="12" customFormat="1" ht="11.25">
      <c r="B2044" s="150"/>
      <c r="D2044" s="151" t="s">
        <v>270</v>
      </c>
      <c r="E2044" s="152" t="s">
        <v>1</v>
      </c>
      <c r="F2044" s="153" t="s">
        <v>390</v>
      </c>
      <c r="H2044" s="154">
        <v>36.92</v>
      </c>
      <c r="I2044" s="155"/>
      <c r="L2044" s="150"/>
      <c r="M2044" s="156"/>
      <c r="T2044" s="157"/>
      <c r="AT2044" s="152" t="s">
        <v>270</v>
      </c>
      <c r="AU2044" s="152" t="s">
        <v>87</v>
      </c>
      <c r="AV2044" s="12" t="s">
        <v>87</v>
      </c>
      <c r="AW2044" s="12" t="s">
        <v>32</v>
      </c>
      <c r="AX2044" s="12" t="s">
        <v>77</v>
      </c>
      <c r="AY2044" s="152" t="s">
        <v>262</v>
      </c>
    </row>
    <row r="2045" spans="2:51" s="12" customFormat="1" ht="11.25">
      <c r="B2045" s="150"/>
      <c r="D2045" s="151" t="s">
        <v>270</v>
      </c>
      <c r="E2045" s="152" t="s">
        <v>1</v>
      </c>
      <c r="F2045" s="153" t="s">
        <v>391</v>
      </c>
      <c r="H2045" s="154">
        <v>0.85</v>
      </c>
      <c r="I2045" s="155"/>
      <c r="L2045" s="150"/>
      <c r="M2045" s="156"/>
      <c r="T2045" s="157"/>
      <c r="AT2045" s="152" t="s">
        <v>270</v>
      </c>
      <c r="AU2045" s="152" t="s">
        <v>87</v>
      </c>
      <c r="AV2045" s="12" t="s">
        <v>87</v>
      </c>
      <c r="AW2045" s="12" t="s">
        <v>32</v>
      </c>
      <c r="AX2045" s="12" t="s">
        <v>77</v>
      </c>
      <c r="AY2045" s="152" t="s">
        <v>262</v>
      </c>
    </row>
    <row r="2046" spans="2:51" s="12" customFormat="1" ht="11.25">
      <c r="B2046" s="150"/>
      <c r="D2046" s="151" t="s">
        <v>270</v>
      </c>
      <c r="E2046" s="152" t="s">
        <v>1</v>
      </c>
      <c r="F2046" s="153" t="s">
        <v>392</v>
      </c>
      <c r="H2046" s="154">
        <v>38.4</v>
      </c>
      <c r="I2046" s="155"/>
      <c r="L2046" s="150"/>
      <c r="M2046" s="156"/>
      <c r="T2046" s="157"/>
      <c r="AT2046" s="152" t="s">
        <v>270</v>
      </c>
      <c r="AU2046" s="152" t="s">
        <v>87</v>
      </c>
      <c r="AV2046" s="12" t="s">
        <v>87</v>
      </c>
      <c r="AW2046" s="12" t="s">
        <v>32</v>
      </c>
      <c r="AX2046" s="12" t="s">
        <v>77</v>
      </c>
      <c r="AY2046" s="152" t="s">
        <v>262</v>
      </c>
    </row>
    <row r="2047" spans="2:51" s="12" customFormat="1" ht="11.25">
      <c r="B2047" s="150"/>
      <c r="D2047" s="151" t="s">
        <v>270</v>
      </c>
      <c r="E2047" s="152" t="s">
        <v>1</v>
      </c>
      <c r="F2047" s="153" t="s">
        <v>393</v>
      </c>
      <c r="H2047" s="154">
        <v>3.3</v>
      </c>
      <c r="I2047" s="155"/>
      <c r="L2047" s="150"/>
      <c r="M2047" s="156"/>
      <c r="T2047" s="157"/>
      <c r="AT2047" s="152" t="s">
        <v>270</v>
      </c>
      <c r="AU2047" s="152" t="s">
        <v>87</v>
      </c>
      <c r="AV2047" s="12" t="s">
        <v>87</v>
      </c>
      <c r="AW2047" s="12" t="s">
        <v>32</v>
      </c>
      <c r="AX2047" s="12" t="s">
        <v>77</v>
      </c>
      <c r="AY2047" s="152" t="s">
        <v>262</v>
      </c>
    </row>
    <row r="2048" spans="2:51" s="12" customFormat="1" ht="11.25">
      <c r="B2048" s="150"/>
      <c r="D2048" s="151" t="s">
        <v>270</v>
      </c>
      <c r="E2048" s="152" t="s">
        <v>1</v>
      </c>
      <c r="F2048" s="153" t="s">
        <v>394</v>
      </c>
      <c r="H2048" s="154">
        <v>35.31</v>
      </c>
      <c r="I2048" s="155"/>
      <c r="L2048" s="150"/>
      <c r="M2048" s="156"/>
      <c r="T2048" s="157"/>
      <c r="AT2048" s="152" t="s">
        <v>270</v>
      </c>
      <c r="AU2048" s="152" t="s">
        <v>87</v>
      </c>
      <c r="AV2048" s="12" t="s">
        <v>87</v>
      </c>
      <c r="AW2048" s="12" t="s">
        <v>32</v>
      </c>
      <c r="AX2048" s="12" t="s">
        <v>77</v>
      </c>
      <c r="AY2048" s="152" t="s">
        <v>262</v>
      </c>
    </row>
    <row r="2049" spans="2:51" s="13" customFormat="1" ht="11.25">
      <c r="B2049" s="158"/>
      <c r="D2049" s="151" t="s">
        <v>270</v>
      </c>
      <c r="E2049" s="159" t="s">
        <v>1</v>
      </c>
      <c r="F2049" s="160" t="s">
        <v>273</v>
      </c>
      <c r="H2049" s="161">
        <v>1307.25</v>
      </c>
      <c r="I2049" s="162"/>
      <c r="L2049" s="158"/>
      <c r="M2049" s="163"/>
      <c r="T2049" s="164"/>
      <c r="AT2049" s="159" t="s">
        <v>270</v>
      </c>
      <c r="AU2049" s="159" t="s">
        <v>87</v>
      </c>
      <c r="AV2049" s="13" t="s">
        <v>268</v>
      </c>
      <c r="AW2049" s="13" t="s">
        <v>32</v>
      </c>
      <c r="AX2049" s="13" t="s">
        <v>85</v>
      </c>
      <c r="AY2049" s="159" t="s">
        <v>262</v>
      </c>
    </row>
    <row r="2050" spans="2:65" s="1" customFormat="1" ht="44.25" customHeight="1">
      <c r="B2050" s="32"/>
      <c r="C2050" s="138" t="s">
        <v>2632</v>
      </c>
      <c r="D2050" s="138" t="s">
        <v>264</v>
      </c>
      <c r="E2050" s="139" t="s">
        <v>2633</v>
      </c>
      <c r="F2050" s="140" t="s">
        <v>2634</v>
      </c>
      <c r="G2050" s="141" t="s">
        <v>152</v>
      </c>
      <c r="H2050" s="142">
        <v>1307.27</v>
      </c>
      <c r="I2050" s="143"/>
      <c r="J2050" s="142">
        <f>ROUND(I2050*H2050,2)</f>
        <v>0</v>
      </c>
      <c r="K2050" s="140" t="s">
        <v>1</v>
      </c>
      <c r="L2050" s="32"/>
      <c r="M2050" s="144" t="s">
        <v>1</v>
      </c>
      <c r="N2050" s="145" t="s">
        <v>42</v>
      </c>
      <c r="P2050" s="146">
        <f>O2050*H2050</f>
        <v>0</v>
      </c>
      <c r="Q2050" s="146">
        <v>0.00015</v>
      </c>
      <c r="R2050" s="146">
        <f>Q2050*H2050</f>
        <v>0.19609049999999997</v>
      </c>
      <c r="S2050" s="146">
        <v>0</v>
      </c>
      <c r="T2050" s="147">
        <f>S2050*H2050</f>
        <v>0</v>
      </c>
      <c r="AR2050" s="148" t="s">
        <v>369</v>
      </c>
      <c r="AT2050" s="148" t="s">
        <v>264</v>
      </c>
      <c r="AU2050" s="148" t="s">
        <v>87</v>
      </c>
      <c r="AY2050" s="17" t="s">
        <v>262</v>
      </c>
      <c r="BE2050" s="149">
        <f>IF(N2050="základní",J2050,0)</f>
        <v>0</v>
      </c>
      <c r="BF2050" s="149">
        <f>IF(N2050="snížená",J2050,0)</f>
        <v>0</v>
      </c>
      <c r="BG2050" s="149">
        <f>IF(N2050="zákl. přenesená",J2050,0)</f>
        <v>0</v>
      </c>
      <c r="BH2050" s="149">
        <f>IF(N2050="sníž. přenesená",J2050,0)</f>
        <v>0</v>
      </c>
      <c r="BI2050" s="149">
        <f>IF(N2050="nulová",J2050,0)</f>
        <v>0</v>
      </c>
      <c r="BJ2050" s="17" t="s">
        <v>85</v>
      </c>
      <c r="BK2050" s="149">
        <f>ROUND(I2050*H2050,2)</f>
        <v>0</v>
      </c>
      <c r="BL2050" s="17" t="s">
        <v>369</v>
      </c>
      <c r="BM2050" s="148" t="s">
        <v>2635</v>
      </c>
    </row>
    <row r="2051" spans="2:65" s="1" customFormat="1" ht="37.9" customHeight="1">
      <c r="B2051" s="32"/>
      <c r="C2051" s="138" t="s">
        <v>2636</v>
      </c>
      <c r="D2051" s="138" t="s">
        <v>264</v>
      </c>
      <c r="E2051" s="139" t="s">
        <v>2637</v>
      </c>
      <c r="F2051" s="140" t="s">
        <v>2638</v>
      </c>
      <c r="G2051" s="141" t="s">
        <v>152</v>
      </c>
      <c r="H2051" s="142">
        <v>1307.27</v>
      </c>
      <c r="I2051" s="143"/>
      <c r="J2051" s="142">
        <f>ROUND(I2051*H2051,2)</f>
        <v>0</v>
      </c>
      <c r="K2051" s="140" t="s">
        <v>1</v>
      </c>
      <c r="L2051" s="32"/>
      <c r="M2051" s="144" t="s">
        <v>1</v>
      </c>
      <c r="N2051" s="145" t="s">
        <v>42</v>
      </c>
      <c r="P2051" s="146">
        <f>O2051*H2051</f>
        <v>0</v>
      </c>
      <c r="Q2051" s="146">
        <v>0.0003</v>
      </c>
      <c r="R2051" s="146">
        <f>Q2051*H2051</f>
        <v>0.39218099999999995</v>
      </c>
      <c r="S2051" s="146">
        <v>0</v>
      </c>
      <c r="T2051" s="147">
        <f>S2051*H2051</f>
        <v>0</v>
      </c>
      <c r="AR2051" s="148" t="s">
        <v>369</v>
      </c>
      <c r="AT2051" s="148" t="s">
        <v>264</v>
      </c>
      <c r="AU2051" s="148" t="s">
        <v>87</v>
      </c>
      <c r="AY2051" s="17" t="s">
        <v>262</v>
      </c>
      <c r="BE2051" s="149">
        <f>IF(N2051="základní",J2051,0)</f>
        <v>0</v>
      </c>
      <c r="BF2051" s="149">
        <f>IF(N2051="snížená",J2051,0)</f>
        <v>0</v>
      </c>
      <c r="BG2051" s="149">
        <f>IF(N2051="zákl. přenesená",J2051,0)</f>
        <v>0</v>
      </c>
      <c r="BH2051" s="149">
        <f>IF(N2051="sníž. přenesená",J2051,0)</f>
        <v>0</v>
      </c>
      <c r="BI2051" s="149">
        <f>IF(N2051="nulová",J2051,0)</f>
        <v>0</v>
      </c>
      <c r="BJ2051" s="17" t="s">
        <v>85</v>
      </c>
      <c r="BK2051" s="149">
        <f>ROUND(I2051*H2051,2)</f>
        <v>0</v>
      </c>
      <c r="BL2051" s="17" t="s">
        <v>369</v>
      </c>
      <c r="BM2051" s="148" t="s">
        <v>2639</v>
      </c>
    </row>
    <row r="2052" spans="2:65" s="1" customFormat="1" ht="24.2" customHeight="1">
      <c r="B2052" s="32"/>
      <c r="C2052" s="138" t="s">
        <v>2640</v>
      </c>
      <c r="D2052" s="138" t="s">
        <v>264</v>
      </c>
      <c r="E2052" s="139" t="s">
        <v>2641</v>
      </c>
      <c r="F2052" s="140" t="s">
        <v>2642</v>
      </c>
      <c r="G2052" s="141" t="s">
        <v>152</v>
      </c>
      <c r="H2052" s="142">
        <v>465.41</v>
      </c>
      <c r="I2052" s="143"/>
      <c r="J2052" s="142">
        <f>ROUND(I2052*H2052,2)</f>
        <v>0</v>
      </c>
      <c r="K2052" s="140" t="s">
        <v>267</v>
      </c>
      <c r="L2052" s="32"/>
      <c r="M2052" s="144" t="s">
        <v>1</v>
      </c>
      <c r="N2052" s="145" t="s">
        <v>42</v>
      </c>
      <c r="P2052" s="146">
        <f>O2052*H2052</f>
        <v>0</v>
      </c>
      <c r="Q2052" s="146">
        <v>0</v>
      </c>
      <c r="R2052" s="146">
        <f>Q2052*H2052</f>
        <v>0</v>
      </c>
      <c r="S2052" s="146">
        <v>0</v>
      </c>
      <c r="T2052" s="147">
        <f>S2052*H2052</f>
        <v>0</v>
      </c>
      <c r="AR2052" s="148" t="s">
        <v>369</v>
      </c>
      <c r="AT2052" s="148" t="s">
        <v>264</v>
      </c>
      <c r="AU2052" s="148" t="s">
        <v>87</v>
      </c>
      <c r="AY2052" s="17" t="s">
        <v>262</v>
      </c>
      <c r="BE2052" s="149">
        <f>IF(N2052="základní",J2052,0)</f>
        <v>0</v>
      </c>
      <c r="BF2052" s="149">
        <f>IF(N2052="snížená",J2052,0)</f>
        <v>0</v>
      </c>
      <c r="BG2052" s="149">
        <f>IF(N2052="zákl. přenesená",J2052,0)</f>
        <v>0</v>
      </c>
      <c r="BH2052" s="149">
        <f>IF(N2052="sníž. přenesená",J2052,0)</f>
        <v>0</v>
      </c>
      <c r="BI2052" s="149">
        <f>IF(N2052="nulová",J2052,0)</f>
        <v>0</v>
      </c>
      <c r="BJ2052" s="17" t="s">
        <v>85</v>
      </c>
      <c r="BK2052" s="149">
        <f>ROUND(I2052*H2052,2)</f>
        <v>0</v>
      </c>
      <c r="BL2052" s="17" t="s">
        <v>369</v>
      </c>
      <c r="BM2052" s="148" t="s">
        <v>2643</v>
      </c>
    </row>
    <row r="2053" spans="2:51" s="12" customFormat="1" ht="11.25">
      <c r="B2053" s="150"/>
      <c r="D2053" s="151" t="s">
        <v>270</v>
      </c>
      <c r="E2053" s="152" t="s">
        <v>1</v>
      </c>
      <c r="F2053" s="153" t="s">
        <v>158</v>
      </c>
      <c r="H2053" s="154">
        <v>15.48</v>
      </c>
      <c r="I2053" s="155"/>
      <c r="L2053" s="150"/>
      <c r="M2053" s="156"/>
      <c r="T2053" s="157"/>
      <c r="AT2053" s="152" t="s">
        <v>270</v>
      </c>
      <c r="AU2053" s="152" t="s">
        <v>87</v>
      </c>
      <c r="AV2053" s="12" t="s">
        <v>87</v>
      </c>
      <c r="AW2053" s="12" t="s">
        <v>32</v>
      </c>
      <c r="AX2053" s="12" t="s">
        <v>77</v>
      </c>
      <c r="AY2053" s="152" t="s">
        <v>262</v>
      </c>
    </row>
    <row r="2054" spans="2:51" s="15" customFormat="1" ht="11.25">
      <c r="B2054" s="171"/>
      <c r="D2054" s="151" t="s">
        <v>270</v>
      </c>
      <c r="E2054" s="172" t="s">
        <v>1</v>
      </c>
      <c r="F2054" s="173" t="s">
        <v>281</v>
      </c>
      <c r="H2054" s="174">
        <v>15.48</v>
      </c>
      <c r="I2054" s="175"/>
      <c r="L2054" s="171"/>
      <c r="M2054" s="176"/>
      <c r="T2054" s="177"/>
      <c r="AT2054" s="172" t="s">
        <v>270</v>
      </c>
      <c r="AU2054" s="172" t="s">
        <v>87</v>
      </c>
      <c r="AV2054" s="15" t="s">
        <v>103</v>
      </c>
      <c r="AW2054" s="15" t="s">
        <v>32</v>
      </c>
      <c r="AX2054" s="15" t="s">
        <v>77</v>
      </c>
      <c r="AY2054" s="172" t="s">
        <v>262</v>
      </c>
    </row>
    <row r="2055" spans="2:51" s="12" customFormat="1" ht="11.25">
      <c r="B2055" s="150"/>
      <c r="D2055" s="151" t="s">
        <v>270</v>
      </c>
      <c r="E2055" s="152" t="s">
        <v>1</v>
      </c>
      <c r="F2055" s="153" t="s">
        <v>165</v>
      </c>
      <c r="H2055" s="154">
        <v>216.08</v>
      </c>
      <c r="I2055" s="155"/>
      <c r="L2055" s="150"/>
      <c r="M2055" s="156"/>
      <c r="T2055" s="157"/>
      <c r="AT2055" s="152" t="s">
        <v>270</v>
      </c>
      <c r="AU2055" s="152" t="s">
        <v>87</v>
      </c>
      <c r="AV2055" s="12" t="s">
        <v>87</v>
      </c>
      <c r="AW2055" s="12" t="s">
        <v>32</v>
      </c>
      <c r="AX2055" s="12" t="s">
        <v>77</v>
      </c>
      <c r="AY2055" s="152" t="s">
        <v>262</v>
      </c>
    </row>
    <row r="2056" spans="2:51" s="12" customFormat="1" ht="11.25">
      <c r="B2056" s="150"/>
      <c r="D2056" s="151" t="s">
        <v>270</v>
      </c>
      <c r="E2056" s="152" t="s">
        <v>1</v>
      </c>
      <c r="F2056" s="153" t="s">
        <v>170</v>
      </c>
      <c r="H2056" s="154">
        <v>10.7</v>
      </c>
      <c r="I2056" s="155"/>
      <c r="L2056" s="150"/>
      <c r="M2056" s="156"/>
      <c r="T2056" s="157"/>
      <c r="AT2056" s="152" t="s">
        <v>270</v>
      </c>
      <c r="AU2056" s="152" t="s">
        <v>87</v>
      </c>
      <c r="AV2056" s="12" t="s">
        <v>87</v>
      </c>
      <c r="AW2056" s="12" t="s">
        <v>32</v>
      </c>
      <c r="AX2056" s="12" t="s">
        <v>77</v>
      </c>
      <c r="AY2056" s="152" t="s">
        <v>262</v>
      </c>
    </row>
    <row r="2057" spans="2:51" s="12" customFormat="1" ht="11.25">
      <c r="B2057" s="150"/>
      <c r="D2057" s="151" t="s">
        <v>270</v>
      </c>
      <c r="E2057" s="152" t="s">
        <v>1</v>
      </c>
      <c r="F2057" s="153" t="s">
        <v>172</v>
      </c>
      <c r="H2057" s="154">
        <v>18.65</v>
      </c>
      <c r="I2057" s="155"/>
      <c r="L2057" s="150"/>
      <c r="M2057" s="156"/>
      <c r="T2057" s="157"/>
      <c r="AT2057" s="152" t="s">
        <v>270</v>
      </c>
      <c r="AU2057" s="152" t="s">
        <v>87</v>
      </c>
      <c r="AV2057" s="12" t="s">
        <v>87</v>
      </c>
      <c r="AW2057" s="12" t="s">
        <v>32</v>
      </c>
      <c r="AX2057" s="12" t="s">
        <v>77</v>
      </c>
      <c r="AY2057" s="152" t="s">
        <v>262</v>
      </c>
    </row>
    <row r="2058" spans="2:51" s="15" customFormat="1" ht="11.25">
      <c r="B2058" s="171"/>
      <c r="D2058" s="151" t="s">
        <v>270</v>
      </c>
      <c r="E2058" s="172" t="s">
        <v>1</v>
      </c>
      <c r="F2058" s="173" t="s">
        <v>281</v>
      </c>
      <c r="H2058" s="174">
        <v>245.43</v>
      </c>
      <c r="I2058" s="175"/>
      <c r="L2058" s="171"/>
      <c r="M2058" s="176"/>
      <c r="T2058" s="177"/>
      <c r="AT2058" s="172" t="s">
        <v>270</v>
      </c>
      <c r="AU2058" s="172" t="s">
        <v>87</v>
      </c>
      <c r="AV2058" s="15" t="s">
        <v>103</v>
      </c>
      <c r="AW2058" s="15" t="s">
        <v>32</v>
      </c>
      <c r="AX2058" s="15" t="s">
        <v>77</v>
      </c>
      <c r="AY2058" s="172" t="s">
        <v>262</v>
      </c>
    </row>
    <row r="2059" spans="2:51" s="12" customFormat="1" ht="11.25">
      <c r="B2059" s="150"/>
      <c r="D2059" s="151" t="s">
        <v>270</v>
      </c>
      <c r="E2059" s="152" t="s">
        <v>1</v>
      </c>
      <c r="F2059" s="153" t="s">
        <v>174</v>
      </c>
      <c r="H2059" s="154">
        <v>141.2</v>
      </c>
      <c r="I2059" s="155"/>
      <c r="L2059" s="150"/>
      <c r="M2059" s="156"/>
      <c r="T2059" s="157"/>
      <c r="AT2059" s="152" t="s">
        <v>270</v>
      </c>
      <c r="AU2059" s="152" t="s">
        <v>87</v>
      </c>
      <c r="AV2059" s="12" t="s">
        <v>87</v>
      </c>
      <c r="AW2059" s="12" t="s">
        <v>32</v>
      </c>
      <c r="AX2059" s="12" t="s">
        <v>77</v>
      </c>
      <c r="AY2059" s="152" t="s">
        <v>262</v>
      </c>
    </row>
    <row r="2060" spans="2:51" s="12" customFormat="1" ht="11.25">
      <c r="B2060" s="150"/>
      <c r="D2060" s="151" t="s">
        <v>270</v>
      </c>
      <c r="E2060" s="152" t="s">
        <v>1</v>
      </c>
      <c r="F2060" s="153" t="s">
        <v>176</v>
      </c>
      <c r="H2060" s="154">
        <v>36.3</v>
      </c>
      <c r="I2060" s="155"/>
      <c r="L2060" s="150"/>
      <c r="M2060" s="156"/>
      <c r="T2060" s="157"/>
      <c r="AT2060" s="152" t="s">
        <v>270</v>
      </c>
      <c r="AU2060" s="152" t="s">
        <v>87</v>
      </c>
      <c r="AV2060" s="12" t="s">
        <v>87</v>
      </c>
      <c r="AW2060" s="12" t="s">
        <v>32</v>
      </c>
      <c r="AX2060" s="12" t="s">
        <v>77</v>
      </c>
      <c r="AY2060" s="152" t="s">
        <v>262</v>
      </c>
    </row>
    <row r="2061" spans="2:51" s="15" customFormat="1" ht="11.25">
      <c r="B2061" s="171"/>
      <c r="D2061" s="151" t="s">
        <v>270</v>
      </c>
      <c r="E2061" s="172" t="s">
        <v>1</v>
      </c>
      <c r="F2061" s="173" t="s">
        <v>281</v>
      </c>
      <c r="H2061" s="174">
        <v>177.5</v>
      </c>
      <c r="I2061" s="175"/>
      <c r="L2061" s="171"/>
      <c r="M2061" s="176"/>
      <c r="T2061" s="177"/>
      <c r="AT2061" s="172" t="s">
        <v>270</v>
      </c>
      <c r="AU2061" s="172" t="s">
        <v>87</v>
      </c>
      <c r="AV2061" s="15" t="s">
        <v>103</v>
      </c>
      <c r="AW2061" s="15" t="s">
        <v>32</v>
      </c>
      <c r="AX2061" s="15" t="s">
        <v>77</v>
      </c>
      <c r="AY2061" s="172" t="s">
        <v>262</v>
      </c>
    </row>
    <row r="2062" spans="2:51" s="12" customFormat="1" ht="11.25">
      <c r="B2062" s="150"/>
      <c r="D2062" s="151" t="s">
        <v>270</v>
      </c>
      <c r="E2062" s="152" t="s">
        <v>1</v>
      </c>
      <c r="F2062" s="153" t="s">
        <v>178</v>
      </c>
      <c r="H2062" s="154">
        <v>14.1</v>
      </c>
      <c r="I2062" s="155"/>
      <c r="L2062" s="150"/>
      <c r="M2062" s="156"/>
      <c r="T2062" s="157"/>
      <c r="AT2062" s="152" t="s">
        <v>270</v>
      </c>
      <c r="AU2062" s="152" t="s">
        <v>87</v>
      </c>
      <c r="AV2062" s="12" t="s">
        <v>87</v>
      </c>
      <c r="AW2062" s="12" t="s">
        <v>32</v>
      </c>
      <c r="AX2062" s="12" t="s">
        <v>77</v>
      </c>
      <c r="AY2062" s="152" t="s">
        <v>262</v>
      </c>
    </row>
    <row r="2063" spans="2:51" s="15" customFormat="1" ht="11.25">
      <c r="B2063" s="171"/>
      <c r="D2063" s="151" t="s">
        <v>270</v>
      </c>
      <c r="E2063" s="172" t="s">
        <v>1</v>
      </c>
      <c r="F2063" s="173" t="s">
        <v>281</v>
      </c>
      <c r="H2063" s="174">
        <v>14.1</v>
      </c>
      <c r="I2063" s="175"/>
      <c r="L2063" s="171"/>
      <c r="M2063" s="176"/>
      <c r="T2063" s="177"/>
      <c r="AT2063" s="172" t="s">
        <v>270</v>
      </c>
      <c r="AU2063" s="172" t="s">
        <v>87</v>
      </c>
      <c r="AV2063" s="15" t="s">
        <v>103</v>
      </c>
      <c r="AW2063" s="15" t="s">
        <v>32</v>
      </c>
      <c r="AX2063" s="15" t="s">
        <v>77</v>
      </c>
      <c r="AY2063" s="172" t="s">
        <v>262</v>
      </c>
    </row>
    <row r="2064" spans="2:51" s="12" customFormat="1" ht="11.25">
      <c r="B2064" s="150"/>
      <c r="D2064" s="151" t="s">
        <v>270</v>
      </c>
      <c r="E2064" s="152" t="s">
        <v>1</v>
      </c>
      <c r="F2064" s="153" t="s">
        <v>190</v>
      </c>
      <c r="H2064" s="154">
        <v>10.6</v>
      </c>
      <c r="I2064" s="155"/>
      <c r="L2064" s="150"/>
      <c r="M2064" s="156"/>
      <c r="T2064" s="157"/>
      <c r="AT2064" s="152" t="s">
        <v>270</v>
      </c>
      <c r="AU2064" s="152" t="s">
        <v>87</v>
      </c>
      <c r="AV2064" s="12" t="s">
        <v>87</v>
      </c>
      <c r="AW2064" s="12" t="s">
        <v>32</v>
      </c>
      <c r="AX2064" s="12" t="s">
        <v>77</v>
      </c>
      <c r="AY2064" s="152" t="s">
        <v>262</v>
      </c>
    </row>
    <row r="2065" spans="2:51" s="15" customFormat="1" ht="11.25">
      <c r="B2065" s="171"/>
      <c r="D2065" s="151" t="s">
        <v>270</v>
      </c>
      <c r="E2065" s="172" t="s">
        <v>1</v>
      </c>
      <c r="F2065" s="173" t="s">
        <v>281</v>
      </c>
      <c r="H2065" s="174">
        <v>10.6</v>
      </c>
      <c r="I2065" s="175"/>
      <c r="L2065" s="171"/>
      <c r="M2065" s="176"/>
      <c r="T2065" s="177"/>
      <c r="AT2065" s="172" t="s">
        <v>270</v>
      </c>
      <c r="AU2065" s="172" t="s">
        <v>87</v>
      </c>
      <c r="AV2065" s="15" t="s">
        <v>103</v>
      </c>
      <c r="AW2065" s="15" t="s">
        <v>32</v>
      </c>
      <c r="AX2065" s="15" t="s">
        <v>77</v>
      </c>
      <c r="AY2065" s="172" t="s">
        <v>262</v>
      </c>
    </row>
    <row r="2066" spans="2:51" s="12" customFormat="1" ht="11.25">
      <c r="B2066" s="150"/>
      <c r="D2066" s="151" t="s">
        <v>270</v>
      </c>
      <c r="E2066" s="152" t="s">
        <v>1</v>
      </c>
      <c r="F2066" s="153" t="s">
        <v>154</v>
      </c>
      <c r="H2066" s="154">
        <v>2.3</v>
      </c>
      <c r="I2066" s="155"/>
      <c r="L2066" s="150"/>
      <c r="M2066" s="156"/>
      <c r="T2066" s="157"/>
      <c r="AT2066" s="152" t="s">
        <v>270</v>
      </c>
      <c r="AU2066" s="152" t="s">
        <v>87</v>
      </c>
      <c r="AV2066" s="12" t="s">
        <v>87</v>
      </c>
      <c r="AW2066" s="12" t="s">
        <v>32</v>
      </c>
      <c r="AX2066" s="12" t="s">
        <v>77</v>
      </c>
      <c r="AY2066" s="152" t="s">
        <v>262</v>
      </c>
    </row>
    <row r="2067" spans="2:51" s="15" customFormat="1" ht="11.25">
      <c r="B2067" s="171"/>
      <c r="D2067" s="151" t="s">
        <v>270</v>
      </c>
      <c r="E2067" s="172" t="s">
        <v>1</v>
      </c>
      <c r="F2067" s="173" t="s">
        <v>281</v>
      </c>
      <c r="H2067" s="174">
        <v>2.3</v>
      </c>
      <c r="I2067" s="175"/>
      <c r="L2067" s="171"/>
      <c r="M2067" s="176"/>
      <c r="T2067" s="177"/>
      <c r="AT2067" s="172" t="s">
        <v>270</v>
      </c>
      <c r="AU2067" s="172" t="s">
        <v>87</v>
      </c>
      <c r="AV2067" s="15" t="s">
        <v>103</v>
      </c>
      <c r="AW2067" s="15" t="s">
        <v>32</v>
      </c>
      <c r="AX2067" s="15" t="s">
        <v>77</v>
      </c>
      <c r="AY2067" s="172" t="s">
        <v>262</v>
      </c>
    </row>
    <row r="2068" spans="2:51" s="13" customFormat="1" ht="11.25">
      <c r="B2068" s="158"/>
      <c r="D2068" s="151" t="s">
        <v>270</v>
      </c>
      <c r="E2068" s="159" t="s">
        <v>1</v>
      </c>
      <c r="F2068" s="160" t="s">
        <v>273</v>
      </c>
      <c r="H2068" s="161">
        <v>465.41</v>
      </c>
      <c r="I2068" s="162"/>
      <c r="L2068" s="158"/>
      <c r="M2068" s="163"/>
      <c r="T2068" s="164"/>
      <c r="AT2068" s="159" t="s">
        <v>270</v>
      </c>
      <c r="AU2068" s="159" t="s">
        <v>87</v>
      </c>
      <c r="AV2068" s="13" t="s">
        <v>268</v>
      </c>
      <c r="AW2068" s="13" t="s">
        <v>32</v>
      </c>
      <c r="AX2068" s="13" t="s">
        <v>85</v>
      </c>
      <c r="AY2068" s="159" t="s">
        <v>262</v>
      </c>
    </row>
    <row r="2069" spans="2:65" s="1" customFormat="1" ht="24.2" customHeight="1">
      <c r="B2069" s="32"/>
      <c r="C2069" s="138" t="s">
        <v>2644</v>
      </c>
      <c r="D2069" s="138" t="s">
        <v>264</v>
      </c>
      <c r="E2069" s="139" t="s">
        <v>2645</v>
      </c>
      <c r="F2069" s="140" t="s">
        <v>2646</v>
      </c>
      <c r="G2069" s="141" t="s">
        <v>416</v>
      </c>
      <c r="H2069" s="142">
        <v>325.31</v>
      </c>
      <c r="I2069" s="143"/>
      <c r="J2069" s="142">
        <f>ROUND(I2069*H2069,2)</f>
        <v>0</v>
      </c>
      <c r="K2069" s="140" t="s">
        <v>1</v>
      </c>
      <c r="L2069" s="32"/>
      <c r="M2069" s="144" t="s">
        <v>1</v>
      </c>
      <c r="N2069" s="145" t="s">
        <v>42</v>
      </c>
      <c r="P2069" s="146">
        <f>O2069*H2069</f>
        <v>0</v>
      </c>
      <c r="Q2069" s="146">
        <v>8E-05</v>
      </c>
      <c r="R2069" s="146">
        <f>Q2069*H2069</f>
        <v>0.0260248</v>
      </c>
      <c r="S2069" s="146">
        <v>0</v>
      </c>
      <c r="T2069" s="147">
        <f>S2069*H2069</f>
        <v>0</v>
      </c>
      <c r="AR2069" s="148" t="s">
        <v>369</v>
      </c>
      <c r="AT2069" s="148" t="s">
        <v>264</v>
      </c>
      <c r="AU2069" s="148" t="s">
        <v>87</v>
      </c>
      <c r="AY2069" s="17" t="s">
        <v>262</v>
      </c>
      <c r="BE2069" s="149">
        <f>IF(N2069="základní",J2069,0)</f>
        <v>0</v>
      </c>
      <c r="BF2069" s="149">
        <f>IF(N2069="snížená",J2069,0)</f>
        <v>0</v>
      </c>
      <c r="BG2069" s="149">
        <f>IF(N2069="zákl. přenesená",J2069,0)</f>
        <v>0</v>
      </c>
      <c r="BH2069" s="149">
        <f>IF(N2069="sníž. přenesená",J2069,0)</f>
        <v>0</v>
      </c>
      <c r="BI2069" s="149">
        <f>IF(N2069="nulová",J2069,0)</f>
        <v>0</v>
      </c>
      <c r="BJ2069" s="17" t="s">
        <v>85</v>
      </c>
      <c r="BK2069" s="149">
        <f>ROUND(I2069*H2069,2)</f>
        <v>0</v>
      </c>
      <c r="BL2069" s="17" t="s">
        <v>369</v>
      </c>
      <c r="BM2069" s="148" t="s">
        <v>2647</v>
      </c>
    </row>
    <row r="2070" spans="2:51" s="12" customFormat="1" ht="11.25">
      <c r="B2070" s="150"/>
      <c r="D2070" s="151" t="s">
        <v>270</v>
      </c>
      <c r="E2070" s="152" t="s">
        <v>1</v>
      </c>
      <c r="F2070" s="153" t="s">
        <v>2648</v>
      </c>
      <c r="H2070" s="154">
        <v>36.85</v>
      </c>
      <c r="I2070" s="155"/>
      <c r="L2070" s="150"/>
      <c r="M2070" s="156"/>
      <c r="T2070" s="157"/>
      <c r="AT2070" s="152" t="s">
        <v>270</v>
      </c>
      <c r="AU2070" s="152" t="s">
        <v>87</v>
      </c>
      <c r="AV2070" s="12" t="s">
        <v>87</v>
      </c>
      <c r="AW2070" s="12" t="s">
        <v>32</v>
      </c>
      <c r="AX2070" s="12" t="s">
        <v>77</v>
      </c>
      <c r="AY2070" s="152" t="s">
        <v>262</v>
      </c>
    </row>
    <row r="2071" spans="2:51" s="12" customFormat="1" ht="11.25">
      <c r="B2071" s="150"/>
      <c r="D2071" s="151" t="s">
        <v>270</v>
      </c>
      <c r="E2071" s="152" t="s">
        <v>1</v>
      </c>
      <c r="F2071" s="153" t="s">
        <v>2649</v>
      </c>
      <c r="H2071" s="154">
        <v>140.32</v>
      </c>
      <c r="I2071" s="155"/>
      <c r="L2071" s="150"/>
      <c r="M2071" s="156"/>
      <c r="T2071" s="157"/>
      <c r="AT2071" s="152" t="s">
        <v>270</v>
      </c>
      <c r="AU2071" s="152" t="s">
        <v>87</v>
      </c>
      <c r="AV2071" s="12" t="s">
        <v>87</v>
      </c>
      <c r="AW2071" s="12" t="s">
        <v>32</v>
      </c>
      <c r="AX2071" s="12" t="s">
        <v>77</v>
      </c>
      <c r="AY2071" s="152" t="s">
        <v>262</v>
      </c>
    </row>
    <row r="2072" spans="2:51" s="12" customFormat="1" ht="11.25">
      <c r="B2072" s="150"/>
      <c r="D2072" s="151" t="s">
        <v>270</v>
      </c>
      <c r="E2072" s="152" t="s">
        <v>1</v>
      </c>
      <c r="F2072" s="153" t="s">
        <v>2650</v>
      </c>
      <c r="H2072" s="154">
        <v>48.28</v>
      </c>
      <c r="I2072" s="155"/>
      <c r="L2072" s="150"/>
      <c r="M2072" s="156"/>
      <c r="T2072" s="157"/>
      <c r="AT2072" s="152" t="s">
        <v>270</v>
      </c>
      <c r="AU2072" s="152" t="s">
        <v>87</v>
      </c>
      <c r="AV2072" s="12" t="s">
        <v>87</v>
      </c>
      <c r="AW2072" s="12" t="s">
        <v>32</v>
      </c>
      <c r="AX2072" s="12" t="s">
        <v>77</v>
      </c>
      <c r="AY2072" s="152" t="s">
        <v>262</v>
      </c>
    </row>
    <row r="2073" spans="2:51" s="12" customFormat="1" ht="11.25">
      <c r="B2073" s="150"/>
      <c r="D2073" s="151" t="s">
        <v>270</v>
      </c>
      <c r="E2073" s="152" t="s">
        <v>1</v>
      </c>
      <c r="F2073" s="153" t="s">
        <v>2651</v>
      </c>
      <c r="H2073" s="154">
        <v>50.78</v>
      </c>
      <c r="I2073" s="155"/>
      <c r="L2073" s="150"/>
      <c r="M2073" s="156"/>
      <c r="T2073" s="157"/>
      <c r="AT2073" s="152" t="s">
        <v>270</v>
      </c>
      <c r="AU2073" s="152" t="s">
        <v>87</v>
      </c>
      <c r="AV2073" s="12" t="s">
        <v>87</v>
      </c>
      <c r="AW2073" s="12" t="s">
        <v>32</v>
      </c>
      <c r="AX2073" s="12" t="s">
        <v>77</v>
      </c>
      <c r="AY2073" s="152" t="s">
        <v>262</v>
      </c>
    </row>
    <row r="2074" spans="2:51" s="12" customFormat="1" ht="11.25">
      <c r="B2074" s="150"/>
      <c r="D2074" s="151" t="s">
        <v>270</v>
      </c>
      <c r="E2074" s="152" t="s">
        <v>1</v>
      </c>
      <c r="F2074" s="153" t="s">
        <v>2652</v>
      </c>
      <c r="H2074" s="154">
        <v>49.08</v>
      </c>
      <c r="I2074" s="155"/>
      <c r="L2074" s="150"/>
      <c r="M2074" s="156"/>
      <c r="T2074" s="157"/>
      <c r="AT2074" s="152" t="s">
        <v>270</v>
      </c>
      <c r="AU2074" s="152" t="s">
        <v>87</v>
      </c>
      <c r="AV2074" s="12" t="s">
        <v>87</v>
      </c>
      <c r="AW2074" s="12" t="s">
        <v>32</v>
      </c>
      <c r="AX2074" s="12" t="s">
        <v>77</v>
      </c>
      <c r="AY2074" s="152" t="s">
        <v>262</v>
      </c>
    </row>
    <row r="2075" spans="2:51" s="13" customFormat="1" ht="11.25">
      <c r="B2075" s="158"/>
      <c r="D2075" s="151" t="s">
        <v>270</v>
      </c>
      <c r="E2075" s="159" t="s">
        <v>1</v>
      </c>
      <c r="F2075" s="160" t="s">
        <v>273</v>
      </c>
      <c r="H2075" s="161">
        <v>325.31</v>
      </c>
      <c r="I2075" s="162"/>
      <c r="L2075" s="158"/>
      <c r="M2075" s="163"/>
      <c r="T2075" s="164"/>
      <c r="AT2075" s="159" t="s">
        <v>270</v>
      </c>
      <c r="AU2075" s="159" t="s">
        <v>87</v>
      </c>
      <c r="AV2075" s="13" t="s">
        <v>268</v>
      </c>
      <c r="AW2075" s="13" t="s">
        <v>32</v>
      </c>
      <c r="AX2075" s="13" t="s">
        <v>85</v>
      </c>
      <c r="AY2075" s="159" t="s">
        <v>262</v>
      </c>
    </row>
    <row r="2076" spans="2:65" s="1" customFormat="1" ht="37.9" customHeight="1">
      <c r="B2076" s="32"/>
      <c r="C2076" s="138" t="s">
        <v>2653</v>
      </c>
      <c r="D2076" s="138" t="s">
        <v>264</v>
      </c>
      <c r="E2076" s="139" t="s">
        <v>2654</v>
      </c>
      <c r="F2076" s="140" t="s">
        <v>2655</v>
      </c>
      <c r="G2076" s="141" t="s">
        <v>152</v>
      </c>
      <c r="H2076" s="142">
        <v>484.93</v>
      </c>
      <c r="I2076" s="143"/>
      <c r="J2076" s="142">
        <f>ROUND(I2076*H2076,2)</f>
        <v>0</v>
      </c>
      <c r="K2076" s="140" t="s">
        <v>1</v>
      </c>
      <c r="L2076" s="32"/>
      <c r="M2076" s="144" t="s">
        <v>1</v>
      </c>
      <c r="N2076" s="145" t="s">
        <v>42</v>
      </c>
      <c r="P2076" s="146">
        <f>O2076*H2076</f>
        <v>0</v>
      </c>
      <c r="Q2076" s="146">
        <v>0.00012</v>
      </c>
      <c r="R2076" s="146">
        <f>Q2076*H2076</f>
        <v>0.0581916</v>
      </c>
      <c r="S2076" s="146">
        <v>0</v>
      </c>
      <c r="T2076" s="147">
        <f>S2076*H2076</f>
        <v>0</v>
      </c>
      <c r="AR2076" s="148" t="s">
        <v>369</v>
      </c>
      <c r="AT2076" s="148" t="s">
        <v>264</v>
      </c>
      <c r="AU2076" s="148" t="s">
        <v>87</v>
      </c>
      <c r="AY2076" s="17" t="s">
        <v>262</v>
      </c>
      <c r="BE2076" s="149">
        <f>IF(N2076="základní",J2076,0)</f>
        <v>0</v>
      </c>
      <c r="BF2076" s="149">
        <f>IF(N2076="snížená",J2076,0)</f>
        <v>0</v>
      </c>
      <c r="BG2076" s="149">
        <f>IF(N2076="zákl. přenesená",J2076,0)</f>
        <v>0</v>
      </c>
      <c r="BH2076" s="149">
        <f>IF(N2076="sníž. přenesená",J2076,0)</f>
        <v>0</v>
      </c>
      <c r="BI2076" s="149">
        <f>IF(N2076="nulová",J2076,0)</f>
        <v>0</v>
      </c>
      <c r="BJ2076" s="17" t="s">
        <v>85</v>
      </c>
      <c r="BK2076" s="149">
        <f>ROUND(I2076*H2076,2)</f>
        <v>0</v>
      </c>
      <c r="BL2076" s="17" t="s">
        <v>369</v>
      </c>
      <c r="BM2076" s="148" t="s">
        <v>2656</v>
      </c>
    </row>
    <row r="2077" spans="2:51" s="12" customFormat="1" ht="11.25">
      <c r="B2077" s="150"/>
      <c r="D2077" s="151" t="s">
        <v>270</v>
      </c>
      <c r="E2077" s="152" t="s">
        <v>1</v>
      </c>
      <c r="F2077" s="153" t="s">
        <v>158</v>
      </c>
      <c r="H2077" s="154">
        <v>15.48</v>
      </c>
      <c r="I2077" s="155"/>
      <c r="L2077" s="150"/>
      <c r="M2077" s="156"/>
      <c r="T2077" s="157"/>
      <c r="AT2077" s="152" t="s">
        <v>270</v>
      </c>
      <c r="AU2077" s="152" t="s">
        <v>87</v>
      </c>
      <c r="AV2077" s="12" t="s">
        <v>87</v>
      </c>
      <c r="AW2077" s="12" t="s">
        <v>32</v>
      </c>
      <c r="AX2077" s="12" t="s">
        <v>77</v>
      </c>
      <c r="AY2077" s="152" t="s">
        <v>262</v>
      </c>
    </row>
    <row r="2078" spans="2:51" s="15" customFormat="1" ht="11.25">
      <c r="B2078" s="171"/>
      <c r="D2078" s="151" t="s">
        <v>270</v>
      </c>
      <c r="E2078" s="172" t="s">
        <v>1</v>
      </c>
      <c r="F2078" s="173" t="s">
        <v>281</v>
      </c>
      <c r="H2078" s="174">
        <v>15.48</v>
      </c>
      <c r="I2078" s="175"/>
      <c r="L2078" s="171"/>
      <c r="M2078" s="176"/>
      <c r="T2078" s="177"/>
      <c r="AT2078" s="172" t="s">
        <v>270</v>
      </c>
      <c r="AU2078" s="172" t="s">
        <v>87</v>
      </c>
      <c r="AV2078" s="15" t="s">
        <v>103</v>
      </c>
      <c r="AW2078" s="15" t="s">
        <v>32</v>
      </c>
      <c r="AX2078" s="15" t="s">
        <v>77</v>
      </c>
      <c r="AY2078" s="172" t="s">
        <v>262</v>
      </c>
    </row>
    <row r="2079" spans="2:51" s="12" customFormat="1" ht="11.25">
      <c r="B2079" s="150"/>
      <c r="D2079" s="151" t="s">
        <v>270</v>
      </c>
      <c r="E2079" s="152" t="s">
        <v>1</v>
      </c>
      <c r="F2079" s="153" t="s">
        <v>165</v>
      </c>
      <c r="H2079" s="154">
        <v>216.08</v>
      </c>
      <c r="I2079" s="155"/>
      <c r="L2079" s="150"/>
      <c r="M2079" s="156"/>
      <c r="T2079" s="157"/>
      <c r="AT2079" s="152" t="s">
        <v>270</v>
      </c>
      <c r="AU2079" s="152" t="s">
        <v>87</v>
      </c>
      <c r="AV2079" s="12" t="s">
        <v>87</v>
      </c>
      <c r="AW2079" s="12" t="s">
        <v>32</v>
      </c>
      <c r="AX2079" s="12" t="s">
        <v>77</v>
      </c>
      <c r="AY2079" s="152" t="s">
        <v>262</v>
      </c>
    </row>
    <row r="2080" spans="2:51" s="12" customFormat="1" ht="11.25">
      <c r="B2080" s="150"/>
      <c r="D2080" s="151" t="s">
        <v>270</v>
      </c>
      <c r="E2080" s="152" t="s">
        <v>1</v>
      </c>
      <c r="F2080" s="153" t="s">
        <v>170</v>
      </c>
      <c r="H2080" s="154">
        <v>10.7</v>
      </c>
      <c r="I2080" s="155"/>
      <c r="L2080" s="150"/>
      <c r="M2080" s="156"/>
      <c r="T2080" s="157"/>
      <c r="AT2080" s="152" t="s">
        <v>270</v>
      </c>
      <c r="AU2080" s="152" t="s">
        <v>87</v>
      </c>
      <c r="AV2080" s="12" t="s">
        <v>87</v>
      </c>
      <c r="AW2080" s="12" t="s">
        <v>32</v>
      </c>
      <c r="AX2080" s="12" t="s">
        <v>77</v>
      </c>
      <c r="AY2080" s="152" t="s">
        <v>262</v>
      </c>
    </row>
    <row r="2081" spans="2:51" s="12" customFormat="1" ht="11.25">
      <c r="B2081" s="150"/>
      <c r="D2081" s="151" t="s">
        <v>270</v>
      </c>
      <c r="E2081" s="152" t="s">
        <v>1</v>
      </c>
      <c r="F2081" s="153" t="s">
        <v>172</v>
      </c>
      <c r="H2081" s="154">
        <v>18.65</v>
      </c>
      <c r="I2081" s="155"/>
      <c r="L2081" s="150"/>
      <c r="M2081" s="156"/>
      <c r="T2081" s="157"/>
      <c r="AT2081" s="152" t="s">
        <v>270</v>
      </c>
      <c r="AU2081" s="152" t="s">
        <v>87</v>
      </c>
      <c r="AV2081" s="12" t="s">
        <v>87</v>
      </c>
      <c r="AW2081" s="12" t="s">
        <v>32</v>
      </c>
      <c r="AX2081" s="12" t="s">
        <v>77</v>
      </c>
      <c r="AY2081" s="152" t="s">
        <v>262</v>
      </c>
    </row>
    <row r="2082" spans="2:51" s="15" customFormat="1" ht="11.25">
      <c r="B2082" s="171"/>
      <c r="D2082" s="151" t="s">
        <v>270</v>
      </c>
      <c r="E2082" s="172" t="s">
        <v>1</v>
      </c>
      <c r="F2082" s="173" t="s">
        <v>281</v>
      </c>
      <c r="H2082" s="174">
        <v>245.43</v>
      </c>
      <c r="I2082" s="175"/>
      <c r="L2082" s="171"/>
      <c r="M2082" s="176"/>
      <c r="T2082" s="177"/>
      <c r="AT2082" s="172" t="s">
        <v>270</v>
      </c>
      <c r="AU2082" s="172" t="s">
        <v>87</v>
      </c>
      <c r="AV2082" s="15" t="s">
        <v>103</v>
      </c>
      <c r="AW2082" s="15" t="s">
        <v>32</v>
      </c>
      <c r="AX2082" s="15" t="s">
        <v>77</v>
      </c>
      <c r="AY2082" s="172" t="s">
        <v>262</v>
      </c>
    </row>
    <row r="2083" spans="2:51" s="12" customFormat="1" ht="11.25">
      <c r="B2083" s="150"/>
      <c r="D2083" s="151" t="s">
        <v>270</v>
      </c>
      <c r="E2083" s="152" t="s">
        <v>1</v>
      </c>
      <c r="F2083" s="153" t="s">
        <v>174</v>
      </c>
      <c r="H2083" s="154">
        <v>141.2</v>
      </c>
      <c r="I2083" s="155"/>
      <c r="L2083" s="150"/>
      <c r="M2083" s="156"/>
      <c r="T2083" s="157"/>
      <c r="AT2083" s="152" t="s">
        <v>270</v>
      </c>
      <c r="AU2083" s="152" t="s">
        <v>87</v>
      </c>
      <c r="AV2083" s="12" t="s">
        <v>87</v>
      </c>
      <c r="AW2083" s="12" t="s">
        <v>32</v>
      </c>
      <c r="AX2083" s="12" t="s">
        <v>77</v>
      </c>
      <c r="AY2083" s="152" t="s">
        <v>262</v>
      </c>
    </row>
    <row r="2084" spans="2:51" s="12" customFormat="1" ht="11.25">
      <c r="B2084" s="150"/>
      <c r="D2084" s="151" t="s">
        <v>270</v>
      </c>
      <c r="E2084" s="152" t="s">
        <v>1</v>
      </c>
      <c r="F2084" s="153" t="s">
        <v>176</v>
      </c>
      <c r="H2084" s="154">
        <v>36.3</v>
      </c>
      <c r="I2084" s="155"/>
      <c r="L2084" s="150"/>
      <c r="M2084" s="156"/>
      <c r="T2084" s="157"/>
      <c r="AT2084" s="152" t="s">
        <v>270</v>
      </c>
      <c r="AU2084" s="152" t="s">
        <v>87</v>
      </c>
      <c r="AV2084" s="12" t="s">
        <v>87</v>
      </c>
      <c r="AW2084" s="12" t="s">
        <v>32</v>
      </c>
      <c r="AX2084" s="12" t="s">
        <v>77</v>
      </c>
      <c r="AY2084" s="152" t="s">
        <v>262</v>
      </c>
    </row>
    <row r="2085" spans="2:51" s="15" customFormat="1" ht="11.25">
      <c r="B2085" s="171"/>
      <c r="D2085" s="151" t="s">
        <v>270</v>
      </c>
      <c r="E2085" s="172" t="s">
        <v>1</v>
      </c>
      <c r="F2085" s="173" t="s">
        <v>281</v>
      </c>
      <c r="H2085" s="174">
        <v>177.5</v>
      </c>
      <c r="I2085" s="175"/>
      <c r="L2085" s="171"/>
      <c r="M2085" s="176"/>
      <c r="T2085" s="177"/>
      <c r="AT2085" s="172" t="s">
        <v>270</v>
      </c>
      <c r="AU2085" s="172" t="s">
        <v>87</v>
      </c>
      <c r="AV2085" s="15" t="s">
        <v>103</v>
      </c>
      <c r="AW2085" s="15" t="s">
        <v>32</v>
      </c>
      <c r="AX2085" s="15" t="s">
        <v>77</v>
      </c>
      <c r="AY2085" s="172" t="s">
        <v>262</v>
      </c>
    </row>
    <row r="2086" spans="2:51" s="12" customFormat="1" ht="11.25">
      <c r="B2086" s="150"/>
      <c r="D2086" s="151" t="s">
        <v>270</v>
      </c>
      <c r="E2086" s="152" t="s">
        <v>1</v>
      </c>
      <c r="F2086" s="153" t="s">
        <v>178</v>
      </c>
      <c r="H2086" s="154">
        <v>14.1</v>
      </c>
      <c r="I2086" s="155"/>
      <c r="L2086" s="150"/>
      <c r="M2086" s="156"/>
      <c r="T2086" s="157"/>
      <c r="AT2086" s="152" t="s">
        <v>270</v>
      </c>
      <c r="AU2086" s="152" t="s">
        <v>87</v>
      </c>
      <c r="AV2086" s="12" t="s">
        <v>87</v>
      </c>
      <c r="AW2086" s="12" t="s">
        <v>32</v>
      </c>
      <c r="AX2086" s="12" t="s">
        <v>77</v>
      </c>
      <c r="AY2086" s="152" t="s">
        <v>262</v>
      </c>
    </row>
    <row r="2087" spans="2:51" s="15" customFormat="1" ht="11.25">
      <c r="B2087" s="171"/>
      <c r="D2087" s="151" t="s">
        <v>270</v>
      </c>
      <c r="E2087" s="172" t="s">
        <v>1</v>
      </c>
      <c r="F2087" s="173" t="s">
        <v>281</v>
      </c>
      <c r="H2087" s="174">
        <v>14.1</v>
      </c>
      <c r="I2087" s="175"/>
      <c r="L2087" s="171"/>
      <c r="M2087" s="176"/>
      <c r="T2087" s="177"/>
      <c r="AT2087" s="172" t="s">
        <v>270</v>
      </c>
      <c r="AU2087" s="172" t="s">
        <v>87</v>
      </c>
      <c r="AV2087" s="15" t="s">
        <v>103</v>
      </c>
      <c r="AW2087" s="15" t="s">
        <v>32</v>
      </c>
      <c r="AX2087" s="15" t="s">
        <v>77</v>
      </c>
      <c r="AY2087" s="172" t="s">
        <v>262</v>
      </c>
    </row>
    <row r="2088" spans="2:51" s="12" customFormat="1" ht="11.25">
      <c r="B2088" s="150"/>
      <c r="D2088" s="151" t="s">
        <v>270</v>
      </c>
      <c r="E2088" s="152" t="s">
        <v>1</v>
      </c>
      <c r="F2088" s="153" t="s">
        <v>190</v>
      </c>
      <c r="H2088" s="154">
        <v>10.6</v>
      </c>
      <c r="I2088" s="155"/>
      <c r="L2088" s="150"/>
      <c r="M2088" s="156"/>
      <c r="T2088" s="157"/>
      <c r="AT2088" s="152" t="s">
        <v>270</v>
      </c>
      <c r="AU2088" s="152" t="s">
        <v>87</v>
      </c>
      <c r="AV2088" s="12" t="s">
        <v>87</v>
      </c>
      <c r="AW2088" s="12" t="s">
        <v>32</v>
      </c>
      <c r="AX2088" s="12" t="s">
        <v>77</v>
      </c>
      <c r="AY2088" s="152" t="s">
        <v>262</v>
      </c>
    </row>
    <row r="2089" spans="2:51" s="15" customFormat="1" ht="11.25">
      <c r="B2089" s="171"/>
      <c r="D2089" s="151" t="s">
        <v>270</v>
      </c>
      <c r="E2089" s="172" t="s">
        <v>1</v>
      </c>
      <c r="F2089" s="173" t="s">
        <v>281</v>
      </c>
      <c r="H2089" s="174">
        <v>10.6</v>
      </c>
      <c r="I2089" s="175"/>
      <c r="L2089" s="171"/>
      <c r="M2089" s="176"/>
      <c r="T2089" s="177"/>
      <c r="AT2089" s="172" t="s">
        <v>270</v>
      </c>
      <c r="AU2089" s="172" t="s">
        <v>87</v>
      </c>
      <c r="AV2089" s="15" t="s">
        <v>103</v>
      </c>
      <c r="AW2089" s="15" t="s">
        <v>32</v>
      </c>
      <c r="AX2089" s="15" t="s">
        <v>77</v>
      </c>
      <c r="AY2089" s="172" t="s">
        <v>262</v>
      </c>
    </row>
    <row r="2090" spans="2:51" s="12" customFormat="1" ht="11.25">
      <c r="B2090" s="150"/>
      <c r="D2090" s="151" t="s">
        <v>270</v>
      </c>
      <c r="E2090" s="152" t="s">
        <v>1</v>
      </c>
      <c r="F2090" s="153" t="s">
        <v>154</v>
      </c>
      <c r="H2090" s="154">
        <v>2.3</v>
      </c>
      <c r="I2090" s="155"/>
      <c r="L2090" s="150"/>
      <c r="M2090" s="156"/>
      <c r="T2090" s="157"/>
      <c r="AT2090" s="152" t="s">
        <v>270</v>
      </c>
      <c r="AU2090" s="152" t="s">
        <v>87</v>
      </c>
      <c r="AV2090" s="12" t="s">
        <v>87</v>
      </c>
      <c r="AW2090" s="12" t="s">
        <v>32</v>
      </c>
      <c r="AX2090" s="12" t="s">
        <v>77</v>
      </c>
      <c r="AY2090" s="152" t="s">
        <v>262</v>
      </c>
    </row>
    <row r="2091" spans="2:51" s="15" customFormat="1" ht="11.25">
      <c r="B2091" s="171"/>
      <c r="D2091" s="151" t="s">
        <v>270</v>
      </c>
      <c r="E2091" s="172" t="s">
        <v>1</v>
      </c>
      <c r="F2091" s="173" t="s">
        <v>281</v>
      </c>
      <c r="H2091" s="174">
        <v>2.3</v>
      </c>
      <c r="I2091" s="175"/>
      <c r="L2091" s="171"/>
      <c r="M2091" s="176"/>
      <c r="T2091" s="177"/>
      <c r="AT2091" s="172" t="s">
        <v>270</v>
      </c>
      <c r="AU2091" s="172" t="s">
        <v>87</v>
      </c>
      <c r="AV2091" s="15" t="s">
        <v>103</v>
      </c>
      <c r="AW2091" s="15" t="s">
        <v>32</v>
      </c>
      <c r="AX2091" s="15" t="s">
        <v>77</v>
      </c>
      <c r="AY2091" s="172" t="s">
        <v>262</v>
      </c>
    </row>
    <row r="2092" spans="2:51" s="12" customFormat="1" ht="11.25">
      <c r="B2092" s="150"/>
      <c r="D2092" s="151" t="s">
        <v>270</v>
      </c>
      <c r="E2092" s="152" t="s">
        <v>1</v>
      </c>
      <c r="F2092" s="153" t="s">
        <v>2657</v>
      </c>
      <c r="H2092" s="154">
        <v>2.21</v>
      </c>
      <c r="I2092" s="155"/>
      <c r="L2092" s="150"/>
      <c r="M2092" s="156"/>
      <c r="T2092" s="157"/>
      <c r="AT2092" s="152" t="s">
        <v>270</v>
      </c>
      <c r="AU2092" s="152" t="s">
        <v>87</v>
      </c>
      <c r="AV2092" s="12" t="s">
        <v>87</v>
      </c>
      <c r="AW2092" s="12" t="s">
        <v>32</v>
      </c>
      <c r="AX2092" s="12" t="s">
        <v>77</v>
      </c>
      <c r="AY2092" s="152" t="s">
        <v>262</v>
      </c>
    </row>
    <row r="2093" spans="2:51" s="12" customFormat="1" ht="11.25">
      <c r="B2093" s="150"/>
      <c r="D2093" s="151" t="s">
        <v>270</v>
      </c>
      <c r="E2093" s="152" t="s">
        <v>1</v>
      </c>
      <c r="F2093" s="153" t="s">
        <v>2658</v>
      </c>
      <c r="H2093" s="154">
        <v>8.42</v>
      </c>
      <c r="I2093" s="155"/>
      <c r="L2093" s="150"/>
      <c r="M2093" s="156"/>
      <c r="T2093" s="157"/>
      <c r="AT2093" s="152" t="s">
        <v>270</v>
      </c>
      <c r="AU2093" s="152" t="s">
        <v>87</v>
      </c>
      <c r="AV2093" s="12" t="s">
        <v>87</v>
      </c>
      <c r="AW2093" s="12" t="s">
        <v>32</v>
      </c>
      <c r="AX2093" s="12" t="s">
        <v>77</v>
      </c>
      <c r="AY2093" s="152" t="s">
        <v>262</v>
      </c>
    </row>
    <row r="2094" spans="2:51" s="12" customFormat="1" ht="11.25">
      <c r="B2094" s="150"/>
      <c r="D2094" s="151" t="s">
        <v>270</v>
      </c>
      <c r="E2094" s="152" t="s">
        <v>1</v>
      </c>
      <c r="F2094" s="153" t="s">
        <v>2659</v>
      </c>
      <c r="H2094" s="154">
        <v>2.9</v>
      </c>
      <c r="I2094" s="155"/>
      <c r="L2094" s="150"/>
      <c r="M2094" s="156"/>
      <c r="T2094" s="157"/>
      <c r="AT2094" s="152" t="s">
        <v>270</v>
      </c>
      <c r="AU2094" s="152" t="s">
        <v>87</v>
      </c>
      <c r="AV2094" s="12" t="s">
        <v>87</v>
      </c>
      <c r="AW2094" s="12" t="s">
        <v>32</v>
      </c>
      <c r="AX2094" s="12" t="s">
        <v>77</v>
      </c>
      <c r="AY2094" s="152" t="s">
        <v>262</v>
      </c>
    </row>
    <row r="2095" spans="2:51" s="12" customFormat="1" ht="11.25">
      <c r="B2095" s="150"/>
      <c r="D2095" s="151" t="s">
        <v>270</v>
      </c>
      <c r="E2095" s="152" t="s">
        <v>1</v>
      </c>
      <c r="F2095" s="153" t="s">
        <v>2660</v>
      </c>
      <c r="H2095" s="154">
        <v>3.05</v>
      </c>
      <c r="I2095" s="155"/>
      <c r="L2095" s="150"/>
      <c r="M2095" s="156"/>
      <c r="T2095" s="157"/>
      <c r="AT2095" s="152" t="s">
        <v>270</v>
      </c>
      <c r="AU2095" s="152" t="s">
        <v>87</v>
      </c>
      <c r="AV2095" s="12" t="s">
        <v>87</v>
      </c>
      <c r="AW2095" s="12" t="s">
        <v>32</v>
      </c>
      <c r="AX2095" s="12" t="s">
        <v>77</v>
      </c>
      <c r="AY2095" s="152" t="s">
        <v>262</v>
      </c>
    </row>
    <row r="2096" spans="2:51" s="12" customFormat="1" ht="11.25">
      <c r="B2096" s="150"/>
      <c r="D2096" s="151" t="s">
        <v>270</v>
      </c>
      <c r="E2096" s="152" t="s">
        <v>1</v>
      </c>
      <c r="F2096" s="153" t="s">
        <v>2661</v>
      </c>
      <c r="H2096" s="154">
        <v>2.94</v>
      </c>
      <c r="I2096" s="155"/>
      <c r="L2096" s="150"/>
      <c r="M2096" s="156"/>
      <c r="T2096" s="157"/>
      <c r="AT2096" s="152" t="s">
        <v>270</v>
      </c>
      <c r="AU2096" s="152" t="s">
        <v>87</v>
      </c>
      <c r="AV2096" s="12" t="s">
        <v>87</v>
      </c>
      <c r="AW2096" s="12" t="s">
        <v>32</v>
      </c>
      <c r="AX2096" s="12" t="s">
        <v>77</v>
      </c>
      <c r="AY2096" s="152" t="s">
        <v>262</v>
      </c>
    </row>
    <row r="2097" spans="2:51" s="15" customFormat="1" ht="11.25">
      <c r="B2097" s="171"/>
      <c r="D2097" s="151" t="s">
        <v>270</v>
      </c>
      <c r="E2097" s="172" t="s">
        <v>1</v>
      </c>
      <c r="F2097" s="173" t="s">
        <v>281</v>
      </c>
      <c r="H2097" s="174">
        <v>19.52</v>
      </c>
      <c r="I2097" s="175"/>
      <c r="L2097" s="171"/>
      <c r="M2097" s="176"/>
      <c r="T2097" s="177"/>
      <c r="AT2097" s="172" t="s">
        <v>270</v>
      </c>
      <c r="AU2097" s="172" t="s">
        <v>87</v>
      </c>
      <c r="AV2097" s="15" t="s">
        <v>103</v>
      </c>
      <c r="AW2097" s="15" t="s">
        <v>32</v>
      </c>
      <c r="AX2097" s="15" t="s">
        <v>77</v>
      </c>
      <c r="AY2097" s="172" t="s">
        <v>262</v>
      </c>
    </row>
    <row r="2098" spans="2:51" s="13" customFormat="1" ht="11.25">
      <c r="B2098" s="158"/>
      <c r="D2098" s="151" t="s">
        <v>270</v>
      </c>
      <c r="E2098" s="159" t="s">
        <v>1</v>
      </c>
      <c r="F2098" s="160" t="s">
        <v>273</v>
      </c>
      <c r="H2098" s="161">
        <v>484.93</v>
      </c>
      <c r="I2098" s="162"/>
      <c r="L2098" s="158"/>
      <c r="M2098" s="163"/>
      <c r="T2098" s="164"/>
      <c r="AT2098" s="159" t="s">
        <v>270</v>
      </c>
      <c r="AU2098" s="159" t="s">
        <v>87</v>
      </c>
      <c r="AV2098" s="13" t="s">
        <v>268</v>
      </c>
      <c r="AW2098" s="13" t="s">
        <v>32</v>
      </c>
      <c r="AX2098" s="13" t="s">
        <v>85</v>
      </c>
      <c r="AY2098" s="159" t="s">
        <v>262</v>
      </c>
    </row>
    <row r="2099" spans="2:63" s="11" customFormat="1" ht="22.9" customHeight="1">
      <c r="B2099" s="126"/>
      <c r="D2099" s="127" t="s">
        <v>76</v>
      </c>
      <c r="E2099" s="136" t="s">
        <v>2662</v>
      </c>
      <c r="F2099" s="136" t="s">
        <v>2663</v>
      </c>
      <c r="I2099" s="129"/>
      <c r="J2099" s="137">
        <f>BK2099</f>
        <v>0</v>
      </c>
      <c r="L2099" s="126"/>
      <c r="M2099" s="131"/>
      <c r="P2099" s="132">
        <f>SUM(P2100:P2225)</f>
        <v>0</v>
      </c>
      <c r="R2099" s="132">
        <f>SUM(R2100:R2225)</f>
        <v>0.46008170000000004</v>
      </c>
      <c r="T2099" s="133">
        <f>SUM(T2100:T2225)</f>
        <v>0</v>
      </c>
      <c r="AR2099" s="127" t="s">
        <v>87</v>
      </c>
      <c r="AT2099" s="134" t="s">
        <v>76</v>
      </c>
      <c r="AU2099" s="134" t="s">
        <v>85</v>
      </c>
      <c r="AY2099" s="127" t="s">
        <v>262</v>
      </c>
      <c r="BK2099" s="135">
        <f>SUM(BK2100:BK2225)</f>
        <v>0</v>
      </c>
    </row>
    <row r="2100" spans="2:65" s="1" customFormat="1" ht="24.2" customHeight="1">
      <c r="B2100" s="32"/>
      <c r="C2100" s="138" t="s">
        <v>2664</v>
      </c>
      <c r="D2100" s="138" t="s">
        <v>264</v>
      </c>
      <c r="E2100" s="139" t="s">
        <v>2665</v>
      </c>
      <c r="F2100" s="140" t="s">
        <v>2666</v>
      </c>
      <c r="G2100" s="141" t="s">
        <v>152</v>
      </c>
      <c r="H2100" s="142">
        <v>945.89</v>
      </c>
      <c r="I2100" s="143"/>
      <c r="J2100" s="142">
        <f>ROUND(I2100*H2100,2)</f>
        <v>0</v>
      </c>
      <c r="K2100" s="140" t="s">
        <v>267</v>
      </c>
      <c r="L2100" s="32"/>
      <c r="M2100" s="144" t="s">
        <v>1</v>
      </c>
      <c r="N2100" s="145" t="s">
        <v>42</v>
      </c>
      <c r="P2100" s="146">
        <f>O2100*H2100</f>
        <v>0</v>
      </c>
      <c r="Q2100" s="146">
        <v>0</v>
      </c>
      <c r="R2100" s="146">
        <f>Q2100*H2100</f>
        <v>0</v>
      </c>
      <c r="S2100" s="146">
        <v>0</v>
      </c>
      <c r="T2100" s="147">
        <f>S2100*H2100</f>
        <v>0</v>
      </c>
      <c r="AR2100" s="148" t="s">
        <v>369</v>
      </c>
      <c r="AT2100" s="148" t="s">
        <v>264</v>
      </c>
      <c r="AU2100" s="148" t="s">
        <v>87</v>
      </c>
      <c r="AY2100" s="17" t="s">
        <v>262</v>
      </c>
      <c r="BE2100" s="149">
        <f>IF(N2100="základní",J2100,0)</f>
        <v>0</v>
      </c>
      <c r="BF2100" s="149">
        <f>IF(N2100="snížená",J2100,0)</f>
        <v>0</v>
      </c>
      <c r="BG2100" s="149">
        <f>IF(N2100="zákl. přenesená",J2100,0)</f>
        <v>0</v>
      </c>
      <c r="BH2100" s="149">
        <f>IF(N2100="sníž. přenesená",J2100,0)</f>
        <v>0</v>
      </c>
      <c r="BI2100" s="149">
        <f>IF(N2100="nulová",J2100,0)</f>
        <v>0</v>
      </c>
      <c r="BJ2100" s="17" t="s">
        <v>85</v>
      </c>
      <c r="BK2100" s="149">
        <f>ROUND(I2100*H2100,2)</f>
        <v>0</v>
      </c>
      <c r="BL2100" s="17" t="s">
        <v>369</v>
      </c>
      <c r="BM2100" s="148" t="s">
        <v>2667</v>
      </c>
    </row>
    <row r="2101" spans="2:51" s="14" customFormat="1" ht="11.25">
      <c r="B2101" s="165"/>
      <c r="D2101" s="151" t="s">
        <v>270</v>
      </c>
      <c r="E2101" s="166" t="s">
        <v>1</v>
      </c>
      <c r="F2101" s="167" t="s">
        <v>2668</v>
      </c>
      <c r="H2101" s="166" t="s">
        <v>1</v>
      </c>
      <c r="I2101" s="168"/>
      <c r="L2101" s="165"/>
      <c r="M2101" s="169"/>
      <c r="T2101" s="170"/>
      <c r="AT2101" s="166" t="s">
        <v>270</v>
      </c>
      <c r="AU2101" s="166" t="s">
        <v>87</v>
      </c>
      <c r="AV2101" s="14" t="s">
        <v>85</v>
      </c>
      <c r="AW2101" s="14" t="s">
        <v>32</v>
      </c>
      <c r="AX2101" s="14" t="s">
        <v>77</v>
      </c>
      <c r="AY2101" s="166" t="s">
        <v>262</v>
      </c>
    </row>
    <row r="2102" spans="2:51" s="12" customFormat="1" ht="11.25">
      <c r="B2102" s="150"/>
      <c r="D2102" s="151" t="s">
        <v>270</v>
      </c>
      <c r="E2102" s="152" t="s">
        <v>1</v>
      </c>
      <c r="F2102" s="153" t="s">
        <v>2669</v>
      </c>
      <c r="H2102" s="154">
        <v>8.65</v>
      </c>
      <c r="I2102" s="155"/>
      <c r="L2102" s="150"/>
      <c r="M2102" s="156"/>
      <c r="T2102" s="157"/>
      <c r="AT2102" s="152" t="s">
        <v>270</v>
      </c>
      <c r="AU2102" s="152" t="s">
        <v>87</v>
      </c>
      <c r="AV2102" s="12" t="s">
        <v>87</v>
      </c>
      <c r="AW2102" s="12" t="s">
        <v>32</v>
      </c>
      <c r="AX2102" s="12" t="s">
        <v>77</v>
      </c>
      <c r="AY2102" s="152" t="s">
        <v>262</v>
      </c>
    </row>
    <row r="2103" spans="2:51" s="12" customFormat="1" ht="11.25">
      <c r="B2103" s="150"/>
      <c r="D2103" s="151" t="s">
        <v>270</v>
      </c>
      <c r="E2103" s="152" t="s">
        <v>1</v>
      </c>
      <c r="F2103" s="153" t="s">
        <v>2670</v>
      </c>
      <c r="H2103" s="154">
        <v>11.27</v>
      </c>
      <c r="I2103" s="155"/>
      <c r="L2103" s="150"/>
      <c r="M2103" s="156"/>
      <c r="T2103" s="157"/>
      <c r="AT2103" s="152" t="s">
        <v>270</v>
      </c>
      <c r="AU2103" s="152" t="s">
        <v>87</v>
      </c>
      <c r="AV2103" s="12" t="s">
        <v>87</v>
      </c>
      <c r="AW2103" s="12" t="s">
        <v>32</v>
      </c>
      <c r="AX2103" s="12" t="s">
        <v>77</v>
      </c>
      <c r="AY2103" s="152" t="s">
        <v>262</v>
      </c>
    </row>
    <row r="2104" spans="2:51" s="12" customFormat="1" ht="11.25">
      <c r="B2104" s="150"/>
      <c r="D2104" s="151" t="s">
        <v>270</v>
      </c>
      <c r="E2104" s="152" t="s">
        <v>1</v>
      </c>
      <c r="F2104" s="153" t="s">
        <v>2671</v>
      </c>
      <c r="H2104" s="154">
        <v>3.38</v>
      </c>
      <c r="I2104" s="155"/>
      <c r="L2104" s="150"/>
      <c r="M2104" s="156"/>
      <c r="T2104" s="157"/>
      <c r="AT2104" s="152" t="s">
        <v>270</v>
      </c>
      <c r="AU2104" s="152" t="s">
        <v>87</v>
      </c>
      <c r="AV2104" s="12" t="s">
        <v>87</v>
      </c>
      <c r="AW2104" s="12" t="s">
        <v>32</v>
      </c>
      <c r="AX2104" s="12" t="s">
        <v>77</v>
      </c>
      <c r="AY2104" s="152" t="s">
        <v>262</v>
      </c>
    </row>
    <row r="2105" spans="2:51" s="12" customFormat="1" ht="11.25">
      <c r="B2105" s="150"/>
      <c r="D2105" s="151" t="s">
        <v>270</v>
      </c>
      <c r="E2105" s="152" t="s">
        <v>1</v>
      </c>
      <c r="F2105" s="153" t="s">
        <v>2672</v>
      </c>
      <c r="H2105" s="154">
        <v>11.88</v>
      </c>
      <c r="I2105" s="155"/>
      <c r="L2105" s="150"/>
      <c r="M2105" s="156"/>
      <c r="T2105" s="157"/>
      <c r="AT2105" s="152" t="s">
        <v>270</v>
      </c>
      <c r="AU2105" s="152" t="s">
        <v>87</v>
      </c>
      <c r="AV2105" s="12" t="s">
        <v>87</v>
      </c>
      <c r="AW2105" s="12" t="s">
        <v>32</v>
      </c>
      <c r="AX2105" s="12" t="s">
        <v>77</v>
      </c>
      <c r="AY2105" s="152" t="s">
        <v>262</v>
      </c>
    </row>
    <row r="2106" spans="2:51" s="15" customFormat="1" ht="11.25">
      <c r="B2106" s="171"/>
      <c r="D2106" s="151" t="s">
        <v>270</v>
      </c>
      <c r="E2106" s="172" t="s">
        <v>1</v>
      </c>
      <c r="F2106" s="173" t="s">
        <v>281</v>
      </c>
      <c r="H2106" s="174">
        <v>35.18</v>
      </c>
      <c r="I2106" s="175"/>
      <c r="L2106" s="171"/>
      <c r="M2106" s="176"/>
      <c r="T2106" s="177"/>
      <c r="AT2106" s="172" t="s">
        <v>270</v>
      </c>
      <c r="AU2106" s="172" t="s">
        <v>87</v>
      </c>
      <c r="AV2106" s="15" t="s">
        <v>103</v>
      </c>
      <c r="AW2106" s="15" t="s">
        <v>32</v>
      </c>
      <c r="AX2106" s="15" t="s">
        <v>77</v>
      </c>
      <c r="AY2106" s="172" t="s">
        <v>262</v>
      </c>
    </row>
    <row r="2107" spans="2:51" s="14" customFormat="1" ht="11.25">
      <c r="B2107" s="165"/>
      <c r="D2107" s="151" t="s">
        <v>270</v>
      </c>
      <c r="E2107" s="166" t="s">
        <v>1</v>
      </c>
      <c r="F2107" s="167" t="s">
        <v>2673</v>
      </c>
      <c r="H2107" s="166" t="s">
        <v>1</v>
      </c>
      <c r="I2107" s="168"/>
      <c r="L2107" s="165"/>
      <c r="M2107" s="169"/>
      <c r="T2107" s="170"/>
      <c r="AT2107" s="166" t="s">
        <v>270</v>
      </c>
      <c r="AU2107" s="166" t="s">
        <v>87</v>
      </c>
      <c r="AV2107" s="14" t="s">
        <v>85</v>
      </c>
      <c r="AW2107" s="14" t="s">
        <v>32</v>
      </c>
      <c r="AX2107" s="14" t="s">
        <v>77</v>
      </c>
      <c r="AY2107" s="166" t="s">
        <v>262</v>
      </c>
    </row>
    <row r="2108" spans="2:51" s="12" customFormat="1" ht="11.25">
      <c r="B2108" s="150"/>
      <c r="D2108" s="151" t="s">
        <v>270</v>
      </c>
      <c r="E2108" s="152" t="s">
        <v>1</v>
      </c>
      <c r="F2108" s="153" t="s">
        <v>2674</v>
      </c>
      <c r="H2108" s="154">
        <v>91.89</v>
      </c>
      <c r="I2108" s="155"/>
      <c r="L2108" s="150"/>
      <c r="M2108" s="156"/>
      <c r="T2108" s="157"/>
      <c r="AT2108" s="152" t="s">
        <v>270</v>
      </c>
      <c r="AU2108" s="152" t="s">
        <v>87</v>
      </c>
      <c r="AV2108" s="12" t="s">
        <v>87</v>
      </c>
      <c r="AW2108" s="12" t="s">
        <v>32</v>
      </c>
      <c r="AX2108" s="12" t="s">
        <v>77</v>
      </c>
      <c r="AY2108" s="152" t="s">
        <v>262</v>
      </c>
    </row>
    <row r="2109" spans="2:51" s="12" customFormat="1" ht="11.25">
      <c r="B2109" s="150"/>
      <c r="D2109" s="151" t="s">
        <v>270</v>
      </c>
      <c r="E2109" s="152" t="s">
        <v>1</v>
      </c>
      <c r="F2109" s="153" t="s">
        <v>2675</v>
      </c>
      <c r="H2109" s="154">
        <v>235.48</v>
      </c>
      <c r="I2109" s="155"/>
      <c r="L2109" s="150"/>
      <c r="M2109" s="156"/>
      <c r="T2109" s="157"/>
      <c r="AT2109" s="152" t="s">
        <v>270</v>
      </c>
      <c r="AU2109" s="152" t="s">
        <v>87</v>
      </c>
      <c r="AV2109" s="12" t="s">
        <v>87</v>
      </c>
      <c r="AW2109" s="12" t="s">
        <v>32</v>
      </c>
      <c r="AX2109" s="12" t="s">
        <v>77</v>
      </c>
      <c r="AY2109" s="152" t="s">
        <v>262</v>
      </c>
    </row>
    <row r="2110" spans="2:51" s="12" customFormat="1" ht="11.25">
      <c r="B2110" s="150"/>
      <c r="D2110" s="151" t="s">
        <v>270</v>
      </c>
      <c r="E2110" s="152" t="s">
        <v>1</v>
      </c>
      <c r="F2110" s="153" t="s">
        <v>2676</v>
      </c>
      <c r="H2110" s="154">
        <v>161.93</v>
      </c>
      <c r="I2110" s="155"/>
      <c r="L2110" s="150"/>
      <c r="M2110" s="156"/>
      <c r="T2110" s="157"/>
      <c r="AT2110" s="152" t="s">
        <v>270</v>
      </c>
      <c r="AU2110" s="152" t="s">
        <v>87</v>
      </c>
      <c r="AV2110" s="12" t="s">
        <v>87</v>
      </c>
      <c r="AW2110" s="12" t="s">
        <v>32</v>
      </c>
      <c r="AX2110" s="12" t="s">
        <v>77</v>
      </c>
      <c r="AY2110" s="152" t="s">
        <v>262</v>
      </c>
    </row>
    <row r="2111" spans="2:51" s="12" customFormat="1" ht="11.25">
      <c r="B2111" s="150"/>
      <c r="D2111" s="151" t="s">
        <v>270</v>
      </c>
      <c r="E2111" s="152" t="s">
        <v>1</v>
      </c>
      <c r="F2111" s="153" t="s">
        <v>2677</v>
      </c>
      <c r="H2111" s="154">
        <v>191.29</v>
      </c>
      <c r="I2111" s="155"/>
      <c r="L2111" s="150"/>
      <c r="M2111" s="156"/>
      <c r="T2111" s="157"/>
      <c r="AT2111" s="152" t="s">
        <v>270</v>
      </c>
      <c r="AU2111" s="152" t="s">
        <v>87</v>
      </c>
      <c r="AV2111" s="12" t="s">
        <v>87</v>
      </c>
      <c r="AW2111" s="12" t="s">
        <v>32</v>
      </c>
      <c r="AX2111" s="12" t="s">
        <v>77</v>
      </c>
      <c r="AY2111" s="152" t="s">
        <v>262</v>
      </c>
    </row>
    <row r="2112" spans="2:51" s="12" customFormat="1" ht="11.25">
      <c r="B2112" s="150"/>
      <c r="D2112" s="151" t="s">
        <v>270</v>
      </c>
      <c r="E2112" s="152" t="s">
        <v>1</v>
      </c>
      <c r="F2112" s="153" t="s">
        <v>2678</v>
      </c>
      <c r="H2112" s="154">
        <v>151.82</v>
      </c>
      <c r="I2112" s="155"/>
      <c r="L2112" s="150"/>
      <c r="M2112" s="156"/>
      <c r="T2112" s="157"/>
      <c r="AT2112" s="152" t="s">
        <v>270</v>
      </c>
      <c r="AU2112" s="152" t="s">
        <v>87</v>
      </c>
      <c r="AV2112" s="12" t="s">
        <v>87</v>
      </c>
      <c r="AW2112" s="12" t="s">
        <v>32</v>
      </c>
      <c r="AX2112" s="12" t="s">
        <v>77</v>
      </c>
      <c r="AY2112" s="152" t="s">
        <v>262</v>
      </c>
    </row>
    <row r="2113" spans="2:51" s="15" customFormat="1" ht="11.25">
      <c r="B2113" s="171"/>
      <c r="D2113" s="151" t="s">
        <v>270</v>
      </c>
      <c r="E2113" s="172" t="s">
        <v>1</v>
      </c>
      <c r="F2113" s="173" t="s">
        <v>281</v>
      </c>
      <c r="H2113" s="174">
        <v>832.41</v>
      </c>
      <c r="I2113" s="175"/>
      <c r="L2113" s="171"/>
      <c r="M2113" s="176"/>
      <c r="T2113" s="177"/>
      <c r="AT2113" s="172" t="s">
        <v>270</v>
      </c>
      <c r="AU2113" s="172" t="s">
        <v>87</v>
      </c>
      <c r="AV2113" s="15" t="s">
        <v>103</v>
      </c>
      <c r="AW2113" s="15" t="s">
        <v>32</v>
      </c>
      <c r="AX2113" s="15" t="s">
        <v>77</v>
      </c>
      <c r="AY2113" s="172" t="s">
        <v>262</v>
      </c>
    </row>
    <row r="2114" spans="2:51" s="14" customFormat="1" ht="11.25">
      <c r="B2114" s="165"/>
      <c r="D2114" s="151" t="s">
        <v>270</v>
      </c>
      <c r="E2114" s="166" t="s">
        <v>1</v>
      </c>
      <c r="F2114" s="167" t="s">
        <v>2679</v>
      </c>
      <c r="H2114" s="166" t="s">
        <v>1</v>
      </c>
      <c r="I2114" s="168"/>
      <c r="L2114" s="165"/>
      <c r="M2114" s="169"/>
      <c r="T2114" s="170"/>
      <c r="AT2114" s="166" t="s">
        <v>270</v>
      </c>
      <c r="AU2114" s="166" t="s">
        <v>87</v>
      </c>
      <c r="AV2114" s="14" t="s">
        <v>85</v>
      </c>
      <c r="AW2114" s="14" t="s">
        <v>32</v>
      </c>
      <c r="AX2114" s="14" t="s">
        <v>77</v>
      </c>
      <c r="AY2114" s="166" t="s">
        <v>262</v>
      </c>
    </row>
    <row r="2115" spans="2:51" s="12" customFormat="1" ht="11.25">
      <c r="B2115" s="150"/>
      <c r="D2115" s="151" t="s">
        <v>270</v>
      </c>
      <c r="E2115" s="152" t="s">
        <v>1</v>
      </c>
      <c r="F2115" s="153" t="s">
        <v>1319</v>
      </c>
      <c r="H2115" s="154">
        <v>7</v>
      </c>
      <c r="I2115" s="155"/>
      <c r="L2115" s="150"/>
      <c r="M2115" s="156"/>
      <c r="T2115" s="157"/>
      <c r="AT2115" s="152" t="s">
        <v>270</v>
      </c>
      <c r="AU2115" s="152" t="s">
        <v>87</v>
      </c>
      <c r="AV2115" s="12" t="s">
        <v>87</v>
      </c>
      <c r="AW2115" s="12" t="s">
        <v>32</v>
      </c>
      <c r="AX2115" s="12" t="s">
        <v>77</v>
      </c>
      <c r="AY2115" s="152" t="s">
        <v>262</v>
      </c>
    </row>
    <row r="2116" spans="2:51" s="12" customFormat="1" ht="11.25">
      <c r="B2116" s="150"/>
      <c r="D2116" s="151" t="s">
        <v>270</v>
      </c>
      <c r="E2116" s="152" t="s">
        <v>1</v>
      </c>
      <c r="F2116" s="153" t="s">
        <v>1320</v>
      </c>
      <c r="H2116" s="154">
        <v>1.9</v>
      </c>
      <c r="I2116" s="155"/>
      <c r="L2116" s="150"/>
      <c r="M2116" s="156"/>
      <c r="T2116" s="157"/>
      <c r="AT2116" s="152" t="s">
        <v>270</v>
      </c>
      <c r="AU2116" s="152" t="s">
        <v>87</v>
      </c>
      <c r="AV2116" s="12" t="s">
        <v>87</v>
      </c>
      <c r="AW2116" s="12" t="s">
        <v>32</v>
      </c>
      <c r="AX2116" s="12" t="s">
        <v>77</v>
      </c>
      <c r="AY2116" s="152" t="s">
        <v>262</v>
      </c>
    </row>
    <row r="2117" spans="2:51" s="12" customFormat="1" ht="11.25">
      <c r="B2117" s="150"/>
      <c r="D2117" s="151" t="s">
        <v>270</v>
      </c>
      <c r="E2117" s="152" t="s">
        <v>1</v>
      </c>
      <c r="F2117" s="153" t="s">
        <v>1321</v>
      </c>
      <c r="H2117" s="154">
        <v>1.9</v>
      </c>
      <c r="I2117" s="155"/>
      <c r="L2117" s="150"/>
      <c r="M2117" s="156"/>
      <c r="T2117" s="157"/>
      <c r="AT2117" s="152" t="s">
        <v>270</v>
      </c>
      <c r="AU2117" s="152" t="s">
        <v>87</v>
      </c>
      <c r="AV2117" s="12" t="s">
        <v>87</v>
      </c>
      <c r="AW2117" s="12" t="s">
        <v>32</v>
      </c>
      <c r="AX2117" s="12" t="s">
        <v>77</v>
      </c>
      <c r="AY2117" s="152" t="s">
        <v>262</v>
      </c>
    </row>
    <row r="2118" spans="2:51" s="12" customFormat="1" ht="11.25">
      <c r="B2118" s="150"/>
      <c r="D2118" s="151" t="s">
        <v>270</v>
      </c>
      <c r="E2118" s="152" t="s">
        <v>1</v>
      </c>
      <c r="F2118" s="153" t="s">
        <v>1322</v>
      </c>
      <c r="H2118" s="154">
        <v>1.8</v>
      </c>
      <c r="I2118" s="155"/>
      <c r="L2118" s="150"/>
      <c r="M2118" s="156"/>
      <c r="T2118" s="157"/>
      <c r="AT2118" s="152" t="s">
        <v>270</v>
      </c>
      <c r="AU2118" s="152" t="s">
        <v>87</v>
      </c>
      <c r="AV2118" s="12" t="s">
        <v>87</v>
      </c>
      <c r="AW2118" s="12" t="s">
        <v>32</v>
      </c>
      <c r="AX2118" s="12" t="s">
        <v>77</v>
      </c>
      <c r="AY2118" s="152" t="s">
        <v>262</v>
      </c>
    </row>
    <row r="2119" spans="2:51" s="12" customFormat="1" ht="11.25">
      <c r="B2119" s="150"/>
      <c r="D2119" s="151" t="s">
        <v>270</v>
      </c>
      <c r="E2119" s="152" t="s">
        <v>1</v>
      </c>
      <c r="F2119" s="153" t="s">
        <v>1323</v>
      </c>
      <c r="H2119" s="154">
        <v>1.5</v>
      </c>
      <c r="I2119" s="155"/>
      <c r="L2119" s="150"/>
      <c r="M2119" s="156"/>
      <c r="T2119" s="157"/>
      <c r="AT2119" s="152" t="s">
        <v>270</v>
      </c>
      <c r="AU2119" s="152" t="s">
        <v>87</v>
      </c>
      <c r="AV2119" s="12" t="s">
        <v>87</v>
      </c>
      <c r="AW2119" s="12" t="s">
        <v>32</v>
      </c>
      <c r="AX2119" s="12" t="s">
        <v>77</v>
      </c>
      <c r="AY2119" s="152" t="s">
        <v>262</v>
      </c>
    </row>
    <row r="2120" spans="2:51" s="12" customFormat="1" ht="11.25">
      <c r="B2120" s="150"/>
      <c r="D2120" s="151" t="s">
        <v>270</v>
      </c>
      <c r="E2120" s="152" t="s">
        <v>1</v>
      </c>
      <c r="F2120" s="153" t="s">
        <v>1324</v>
      </c>
      <c r="H2120" s="154">
        <v>3</v>
      </c>
      <c r="I2120" s="155"/>
      <c r="L2120" s="150"/>
      <c r="M2120" s="156"/>
      <c r="T2120" s="157"/>
      <c r="AT2120" s="152" t="s">
        <v>270</v>
      </c>
      <c r="AU2120" s="152" t="s">
        <v>87</v>
      </c>
      <c r="AV2120" s="12" t="s">
        <v>87</v>
      </c>
      <c r="AW2120" s="12" t="s">
        <v>32</v>
      </c>
      <c r="AX2120" s="12" t="s">
        <v>77</v>
      </c>
      <c r="AY2120" s="152" t="s">
        <v>262</v>
      </c>
    </row>
    <row r="2121" spans="2:51" s="12" customFormat="1" ht="11.25">
      <c r="B2121" s="150"/>
      <c r="D2121" s="151" t="s">
        <v>270</v>
      </c>
      <c r="E2121" s="152" t="s">
        <v>1</v>
      </c>
      <c r="F2121" s="153" t="s">
        <v>1325</v>
      </c>
      <c r="H2121" s="154">
        <v>1.3</v>
      </c>
      <c r="I2121" s="155"/>
      <c r="L2121" s="150"/>
      <c r="M2121" s="156"/>
      <c r="T2121" s="157"/>
      <c r="AT2121" s="152" t="s">
        <v>270</v>
      </c>
      <c r="AU2121" s="152" t="s">
        <v>87</v>
      </c>
      <c r="AV2121" s="12" t="s">
        <v>87</v>
      </c>
      <c r="AW2121" s="12" t="s">
        <v>32</v>
      </c>
      <c r="AX2121" s="12" t="s">
        <v>77</v>
      </c>
      <c r="AY2121" s="152" t="s">
        <v>262</v>
      </c>
    </row>
    <row r="2122" spans="2:51" s="12" customFormat="1" ht="11.25">
      <c r="B2122" s="150"/>
      <c r="D2122" s="151" t="s">
        <v>270</v>
      </c>
      <c r="E2122" s="152" t="s">
        <v>1</v>
      </c>
      <c r="F2122" s="153" t="s">
        <v>1326</v>
      </c>
      <c r="H2122" s="154">
        <v>1.3</v>
      </c>
      <c r="I2122" s="155"/>
      <c r="L2122" s="150"/>
      <c r="M2122" s="156"/>
      <c r="T2122" s="157"/>
      <c r="AT2122" s="152" t="s">
        <v>270</v>
      </c>
      <c r="AU2122" s="152" t="s">
        <v>87</v>
      </c>
      <c r="AV2122" s="12" t="s">
        <v>87</v>
      </c>
      <c r="AW2122" s="12" t="s">
        <v>32</v>
      </c>
      <c r="AX2122" s="12" t="s">
        <v>77</v>
      </c>
      <c r="AY2122" s="152" t="s">
        <v>262</v>
      </c>
    </row>
    <row r="2123" spans="2:51" s="12" customFormat="1" ht="11.25">
      <c r="B2123" s="150"/>
      <c r="D2123" s="151" t="s">
        <v>270</v>
      </c>
      <c r="E2123" s="152" t="s">
        <v>1</v>
      </c>
      <c r="F2123" s="153" t="s">
        <v>1327</v>
      </c>
      <c r="H2123" s="154">
        <v>4.2</v>
      </c>
      <c r="I2123" s="155"/>
      <c r="L2123" s="150"/>
      <c r="M2123" s="156"/>
      <c r="T2123" s="157"/>
      <c r="AT2123" s="152" t="s">
        <v>270</v>
      </c>
      <c r="AU2123" s="152" t="s">
        <v>87</v>
      </c>
      <c r="AV2123" s="12" t="s">
        <v>87</v>
      </c>
      <c r="AW2123" s="12" t="s">
        <v>32</v>
      </c>
      <c r="AX2123" s="12" t="s">
        <v>77</v>
      </c>
      <c r="AY2123" s="152" t="s">
        <v>262</v>
      </c>
    </row>
    <row r="2124" spans="2:51" s="12" customFormat="1" ht="11.25">
      <c r="B2124" s="150"/>
      <c r="D2124" s="151" t="s">
        <v>270</v>
      </c>
      <c r="E2124" s="152" t="s">
        <v>1</v>
      </c>
      <c r="F2124" s="153" t="s">
        <v>1328</v>
      </c>
      <c r="H2124" s="154">
        <v>2.1</v>
      </c>
      <c r="I2124" s="155"/>
      <c r="L2124" s="150"/>
      <c r="M2124" s="156"/>
      <c r="T2124" s="157"/>
      <c r="AT2124" s="152" t="s">
        <v>270</v>
      </c>
      <c r="AU2124" s="152" t="s">
        <v>87</v>
      </c>
      <c r="AV2124" s="12" t="s">
        <v>87</v>
      </c>
      <c r="AW2124" s="12" t="s">
        <v>32</v>
      </c>
      <c r="AX2124" s="12" t="s">
        <v>77</v>
      </c>
      <c r="AY2124" s="152" t="s">
        <v>262</v>
      </c>
    </row>
    <row r="2125" spans="2:51" s="12" customFormat="1" ht="11.25">
      <c r="B2125" s="150"/>
      <c r="D2125" s="151" t="s">
        <v>270</v>
      </c>
      <c r="E2125" s="152" t="s">
        <v>1</v>
      </c>
      <c r="F2125" s="153" t="s">
        <v>1329</v>
      </c>
      <c r="H2125" s="154">
        <v>1.7</v>
      </c>
      <c r="I2125" s="155"/>
      <c r="L2125" s="150"/>
      <c r="M2125" s="156"/>
      <c r="T2125" s="157"/>
      <c r="AT2125" s="152" t="s">
        <v>270</v>
      </c>
      <c r="AU2125" s="152" t="s">
        <v>87</v>
      </c>
      <c r="AV2125" s="12" t="s">
        <v>87</v>
      </c>
      <c r="AW2125" s="12" t="s">
        <v>32</v>
      </c>
      <c r="AX2125" s="12" t="s">
        <v>77</v>
      </c>
      <c r="AY2125" s="152" t="s">
        <v>262</v>
      </c>
    </row>
    <row r="2126" spans="2:51" s="12" customFormat="1" ht="11.25">
      <c r="B2126" s="150"/>
      <c r="D2126" s="151" t="s">
        <v>270</v>
      </c>
      <c r="E2126" s="152" t="s">
        <v>1</v>
      </c>
      <c r="F2126" s="153" t="s">
        <v>1330</v>
      </c>
      <c r="H2126" s="154">
        <v>1.7</v>
      </c>
      <c r="I2126" s="155"/>
      <c r="L2126" s="150"/>
      <c r="M2126" s="156"/>
      <c r="T2126" s="157"/>
      <c r="AT2126" s="152" t="s">
        <v>270</v>
      </c>
      <c r="AU2126" s="152" t="s">
        <v>87</v>
      </c>
      <c r="AV2126" s="12" t="s">
        <v>87</v>
      </c>
      <c r="AW2126" s="12" t="s">
        <v>32</v>
      </c>
      <c r="AX2126" s="12" t="s">
        <v>77</v>
      </c>
      <c r="AY2126" s="152" t="s">
        <v>262</v>
      </c>
    </row>
    <row r="2127" spans="2:51" s="12" customFormat="1" ht="11.25">
      <c r="B2127" s="150"/>
      <c r="D2127" s="151" t="s">
        <v>270</v>
      </c>
      <c r="E2127" s="152" t="s">
        <v>1</v>
      </c>
      <c r="F2127" s="153" t="s">
        <v>1331</v>
      </c>
      <c r="H2127" s="154">
        <v>6.6</v>
      </c>
      <c r="I2127" s="155"/>
      <c r="L2127" s="150"/>
      <c r="M2127" s="156"/>
      <c r="T2127" s="157"/>
      <c r="AT2127" s="152" t="s">
        <v>270</v>
      </c>
      <c r="AU2127" s="152" t="s">
        <v>87</v>
      </c>
      <c r="AV2127" s="12" t="s">
        <v>87</v>
      </c>
      <c r="AW2127" s="12" t="s">
        <v>32</v>
      </c>
      <c r="AX2127" s="12" t="s">
        <v>77</v>
      </c>
      <c r="AY2127" s="152" t="s">
        <v>262</v>
      </c>
    </row>
    <row r="2128" spans="2:51" s="12" customFormat="1" ht="11.25">
      <c r="B2128" s="150"/>
      <c r="D2128" s="151" t="s">
        <v>270</v>
      </c>
      <c r="E2128" s="152" t="s">
        <v>1</v>
      </c>
      <c r="F2128" s="153" t="s">
        <v>1332</v>
      </c>
      <c r="H2128" s="154">
        <v>10.3</v>
      </c>
      <c r="I2128" s="155"/>
      <c r="L2128" s="150"/>
      <c r="M2128" s="156"/>
      <c r="T2128" s="157"/>
      <c r="AT2128" s="152" t="s">
        <v>270</v>
      </c>
      <c r="AU2128" s="152" t="s">
        <v>87</v>
      </c>
      <c r="AV2128" s="12" t="s">
        <v>87</v>
      </c>
      <c r="AW2128" s="12" t="s">
        <v>32</v>
      </c>
      <c r="AX2128" s="12" t="s">
        <v>77</v>
      </c>
      <c r="AY2128" s="152" t="s">
        <v>262</v>
      </c>
    </row>
    <row r="2129" spans="2:51" s="12" customFormat="1" ht="11.25">
      <c r="B2129" s="150"/>
      <c r="D2129" s="151" t="s">
        <v>270</v>
      </c>
      <c r="E2129" s="152" t="s">
        <v>1</v>
      </c>
      <c r="F2129" s="153" t="s">
        <v>1333</v>
      </c>
      <c r="H2129" s="154">
        <v>2.2</v>
      </c>
      <c r="I2129" s="155"/>
      <c r="L2129" s="150"/>
      <c r="M2129" s="156"/>
      <c r="T2129" s="157"/>
      <c r="AT2129" s="152" t="s">
        <v>270</v>
      </c>
      <c r="AU2129" s="152" t="s">
        <v>87</v>
      </c>
      <c r="AV2129" s="12" t="s">
        <v>87</v>
      </c>
      <c r="AW2129" s="12" t="s">
        <v>32</v>
      </c>
      <c r="AX2129" s="12" t="s">
        <v>77</v>
      </c>
      <c r="AY2129" s="152" t="s">
        <v>262</v>
      </c>
    </row>
    <row r="2130" spans="2:51" s="12" customFormat="1" ht="11.25">
      <c r="B2130" s="150"/>
      <c r="D2130" s="151" t="s">
        <v>270</v>
      </c>
      <c r="E2130" s="152" t="s">
        <v>1</v>
      </c>
      <c r="F2130" s="153" t="s">
        <v>1334</v>
      </c>
      <c r="H2130" s="154">
        <v>1.9</v>
      </c>
      <c r="I2130" s="155"/>
      <c r="L2130" s="150"/>
      <c r="M2130" s="156"/>
      <c r="T2130" s="157"/>
      <c r="AT2130" s="152" t="s">
        <v>270</v>
      </c>
      <c r="AU2130" s="152" t="s">
        <v>87</v>
      </c>
      <c r="AV2130" s="12" t="s">
        <v>87</v>
      </c>
      <c r="AW2130" s="12" t="s">
        <v>32</v>
      </c>
      <c r="AX2130" s="12" t="s">
        <v>77</v>
      </c>
      <c r="AY2130" s="152" t="s">
        <v>262</v>
      </c>
    </row>
    <row r="2131" spans="2:51" s="12" customFormat="1" ht="11.25">
      <c r="B2131" s="150"/>
      <c r="D2131" s="151" t="s">
        <v>270</v>
      </c>
      <c r="E2131" s="152" t="s">
        <v>1</v>
      </c>
      <c r="F2131" s="153" t="s">
        <v>1335</v>
      </c>
      <c r="H2131" s="154">
        <v>7.9</v>
      </c>
      <c r="I2131" s="155"/>
      <c r="L2131" s="150"/>
      <c r="M2131" s="156"/>
      <c r="T2131" s="157"/>
      <c r="AT2131" s="152" t="s">
        <v>270</v>
      </c>
      <c r="AU2131" s="152" t="s">
        <v>87</v>
      </c>
      <c r="AV2131" s="12" t="s">
        <v>87</v>
      </c>
      <c r="AW2131" s="12" t="s">
        <v>32</v>
      </c>
      <c r="AX2131" s="12" t="s">
        <v>77</v>
      </c>
      <c r="AY2131" s="152" t="s">
        <v>262</v>
      </c>
    </row>
    <row r="2132" spans="2:51" s="12" customFormat="1" ht="11.25">
      <c r="B2132" s="150"/>
      <c r="D2132" s="151" t="s">
        <v>270</v>
      </c>
      <c r="E2132" s="152" t="s">
        <v>1</v>
      </c>
      <c r="F2132" s="153" t="s">
        <v>1336</v>
      </c>
      <c r="H2132" s="154">
        <v>3</v>
      </c>
      <c r="I2132" s="155"/>
      <c r="L2132" s="150"/>
      <c r="M2132" s="156"/>
      <c r="T2132" s="157"/>
      <c r="AT2132" s="152" t="s">
        <v>270</v>
      </c>
      <c r="AU2132" s="152" t="s">
        <v>87</v>
      </c>
      <c r="AV2132" s="12" t="s">
        <v>87</v>
      </c>
      <c r="AW2132" s="12" t="s">
        <v>32</v>
      </c>
      <c r="AX2132" s="12" t="s">
        <v>77</v>
      </c>
      <c r="AY2132" s="152" t="s">
        <v>262</v>
      </c>
    </row>
    <row r="2133" spans="2:51" s="12" customFormat="1" ht="11.25">
      <c r="B2133" s="150"/>
      <c r="D2133" s="151" t="s">
        <v>270</v>
      </c>
      <c r="E2133" s="152" t="s">
        <v>1</v>
      </c>
      <c r="F2133" s="153" t="s">
        <v>1337</v>
      </c>
      <c r="H2133" s="154">
        <v>3.5</v>
      </c>
      <c r="I2133" s="155"/>
      <c r="L2133" s="150"/>
      <c r="M2133" s="156"/>
      <c r="T2133" s="157"/>
      <c r="AT2133" s="152" t="s">
        <v>270</v>
      </c>
      <c r="AU2133" s="152" t="s">
        <v>87</v>
      </c>
      <c r="AV2133" s="12" t="s">
        <v>87</v>
      </c>
      <c r="AW2133" s="12" t="s">
        <v>32</v>
      </c>
      <c r="AX2133" s="12" t="s">
        <v>77</v>
      </c>
      <c r="AY2133" s="152" t="s">
        <v>262</v>
      </c>
    </row>
    <row r="2134" spans="2:51" s="12" customFormat="1" ht="11.25">
      <c r="B2134" s="150"/>
      <c r="D2134" s="151" t="s">
        <v>270</v>
      </c>
      <c r="E2134" s="152" t="s">
        <v>1</v>
      </c>
      <c r="F2134" s="153" t="s">
        <v>1338</v>
      </c>
      <c r="H2134" s="154">
        <v>3.3</v>
      </c>
      <c r="I2134" s="155"/>
      <c r="L2134" s="150"/>
      <c r="M2134" s="156"/>
      <c r="T2134" s="157"/>
      <c r="AT2134" s="152" t="s">
        <v>270</v>
      </c>
      <c r="AU2134" s="152" t="s">
        <v>87</v>
      </c>
      <c r="AV2134" s="12" t="s">
        <v>87</v>
      </c>
      <c r="AW2134" s="12" t="s">
        <v>32</v>
      </c>
      <c r="AX2134" s="12" t="s">
        <v>77</v>
      </c>
      <c r="AY2134" s="152" t="s">
        <v>262</v>
      </c>
    </row>
    <row r="2135" spans="2:51" s="12" customFormat="1" ht="11.25">
      <c r="B2135" s="150"/>
      <c r="D2135" s="151" t="s">
        <v>270</v>
      </c>
      <c r="E2135" s="152" t="s">
        <v>1</v>
      </c>
      <c r="F2135" s="153" t="s">
        <v>1339</v>
      </c>
      <c r="H2135" s="154">
        <v>1.5</v>
      </c>
      <c r="I2135" s="155"/>
      <c r="L2135" s="150"/>
      <c r="M2135" s="156"/>
      <c r="T2135" s="157"/>
      <c r="AT2135" s="152" t="s">
        <v>270</v>
      </c>
      <c r="AU2135" s="152" t="s">
        <v>87</v>
      </c>
      <c r="AV2135" s="12" t="s">
        <v>87</v>
      </c>
      <c r="AW2135" s="12" t="s">
        <v>32</v>
      </c>
      <c r="AX2135" s="12" t="s">
        <v>77</v>
      </c>
      <c r="AY2135" s="152" t="s">
        <v>262</v>
      </c>
    </row>
    <row r="2136" spans="2:51" s="12" customFormat="1" ht="11.25">
      <c r="B2136" s="150"/>
      <c r="D2136" s="151" t="s">
        <v>270</v>
      </c>
      <c r="E2136" s="152" t="s">
        <v>1</v>
      </c>
      <c r="F2136" s="153" t="s">
        <v>1340</v>
      </c>
      <c r="H2136" s="154">
        <v>2.5</v>
      </c>
      <c r="I2136" s="155"/>
      <c r="L2136" s="150"/>
      <c r="M2136" s="156"/>
      <c r="T2136" s="157"/>
      <c r="AT2136" s="152" t="s">
        <v>270</v>
      </c>
      <c r="AU2136" s="152" t="s">
        <v>87</v>
      </c>
      <c r="AV2136" s="12" t="s">
        <v>87</v>
      </c>
      <c r="AW2136" s="12" t="s">
        <v>32</v>
      </c>
      <c r="AX2136" s="12" t="s">
        <v>77</v>
      </c>
      <c r="AY2136" s="152" t="s">
        <v>262</v>
      </c>
    </row>
    <row r="2137" spans="2:51" s="12" customFormat="1" ht="11.25">
      <c r="B2137" s="150"/>
      <c r="D2137" s="151" t="s">
        <v>270</v>
      </c>
      <c r="E2137" s="152" t="s">
        <v>1</v>
      </c>
      <c r="F2137" s="153" t="s">
        <v>1341</v>
      </c>
      <c r="H2137" s="154">
        <v>2.8</v>
      </c>
      <c r="I2137" s="155"/>
      <c r="L2137" s="150"/>
      <c r="M2137" s="156"/>
      <c r="T2137" s="157"/>
      <c r="AT2137" s="152" t="s">
        <v>270</v>
      </c>
      <c r="AU2137" s="152" t="s">
        <v>87</v>
      </c>
      <c r="AV2137" s="12" t="s">
        <v>87</v>
      </c>
      <c r="AW2137" s="12" t="s">
        <v>32</v>
      </c>
      <c r="AX2137" s="12" t="s">
        <v>77</v>
      </c>
      <c r="AY2137" s="152" t="s">
        <v>262</v>
      </c>
    </row>
    <row r="2138" spans="2:51" s="12" customFormat="1" ht="11.25">
      <c r="B2138" s="150"/>
      <c r="D2138" s="151" t="s">
        <v>270</v>
      </c>
      <c r="E2138" s="152" t="s">
        <v>1</v>
      </c>
      <c r="F2138" s="153" t="s">
        <v>1342</v>
      </c>
      <c r="H2138" s="154">
        <v>1.6</v>
      </c>
      <c r="I2138" s="155"/>
      <c r="L2138" s="150"/>
      <c r="M2138" s="156"/>
      <c r="T2138" s="157"/>
      <c r="AT2138" s="152" t="s">
        <v>270</v>
      </c>
      <c r="AU2138" s="152" t="s">
        <v>87</v>
      </c>
      <c r="AV2138" s="12" t="s">
        <v>87</v>
      </c>
      <c r="AW2138" s="12" t="s">
        <v>32</v>
      </c>
      <c r="AX2138" s="12" t="s">
        <v>77</v>
      </c>
      <c r="AY2138" s="152" t="s">
        <v>262</v>
      </c>
    </row>
    <row r="2139" spans="2:51" s="12" customFormat="1" ht="11.25">
      <c r="B2139" s="150"/>
      <c r="D2139" s="151" t="s">
        <v>270</v>
      </c>
      <c r="E2139" s="152" t="s">
        <v>1</v>
      </c>
      <c r="F2139" s="153" t="s">
        <v>1343</v>
      </c>
      <c r="H2139" s="154">
        <v>1.8</v>
      </c>
      <c r="I2139" s="155"/>
      <c r="L2139" s="150"/>
      <c r="M2139" s="156"/>
      <c r="T2139" s="157"/>
      <c r="AT2139" s="152" t="s">
        <v>270</v>
      </c>
      <c r="AU2139" s="152" t="s">
        <v>87</v>
      </c>
      <c r="AV2139" s="12" t="s">
        <v>87</v>
      </c>
      <c r="AW2139" s="12" t="s">
        <v>32</v>
      </c>
      <c r="AX2139" s="12" t="s">
        <v>77</v>
      </c>
      <c r="AY2139" s="152" t="s">
        <v>262</v>
      </c>
    </row>
    <row r="2140" spans="2:51" s="15" customFormat="1" ht="11.25">
      <c r="B2140" s="171"/>
      <c r="D2140" s="151" t="s">
        <v>270</v>
      </c>
      <c r="E2140" s="172" t="s">
        <v>1</v>
      </c>
      <c r="F2140" s="173" t="s">
        <v>281</v>
      </c>
      <c r="H2140" s="174">
        <v>78.3</v>
      </c>
      <c r="I2140" s="175"/>
      <c r="L2140" s="171"/>
      <c r="M2140" s="176"/>
      <c r="T2140" s="177"/>
      <c r="AT2140" s="172" t="s">
        <v>270</v>
      </c>
      <c r="AU2140" s="172" t="s">
        <v>87</v>
      </c>
      <c r="AV2140" s="15" t="s">
        <v>103</v>
      </c>
      <c r="AW2140" s="15" t="s">
        <v>32</v>
      </c>
      <c r="AX2140" s="15" t="s">
        <v>77</v>
      </c>
      <c r="AY2140" s="172" t="s">
        <v>262</v>
      </c>
    </row>
    <row r="2141" spans="2:51" s="13" customFormat="1" ht="11.25">
      <c r="B2141" s="158"/>
      <c r="D2141" s="151" t="s">
        <v>270</v>
      </c>
      <c r="E2141" s="159" t="s">
        <v>1</v>
      </c>
      <c r="F2141" s="160" t="s">
        <v>273</v>
      </c>
      <c r="H2141" s="161">
        <v>945.89</v>
      </c>
      <c r="I2141" s="162"/>
      <c r="L2141" s="158"/>
      <c r="M2141" s="163"/>
      <c r="T2141" s="164"/>
      <c r="AT2141" s="159" t="s">
        <v>270</v>
      </c>
      <c r="AU2141" s="159" t="s">
        <v>87</v>
      </c>
      <c r="AV2141" s="13" t="s">
        <v>268</v>
      </c>
      <c r="AW2141" s="13" t="s">
        <v>32</v>
      </c>
      <c r="AX2141" s="13" t="s">
        <v>85</v>
      </c>
      <c r="AY2141" s="159" t="s">
        <v>262</v>
      </c>
    </row>
    <row r="2142" spans="2:65" s="1" customFormat="1" ht="33" customHeight="1">
      <c r="B2142" s="32"/>
      <c r="C2142" s="138" t="s">
        <v>2680</v>
      </c>
      <c r="D2142" s="138" t="s">
        <v>264</v>
      </c>
      <c r="E2142" s="139" t="s">
        <v>2681</v>
      </c>
      <c r="F2142" s="140" t="s">
        <v>2682</v>
      </c>
      <c r="G2142" s="141" t="s">
        <v>152</v>
      </c>
      <c r="H2142" s="142">
        <v>945.89</v>
      </c>
      <c r="I2142" s="143"/>
      <c r="J2142" s="142">
        <f>ROUND(I2142*H2142,2)</f>
        <v>0</v>
      </c>
      <c r="K2142" s="140" t="s">
        <v>267</v>
      </c>
      <c r="L2142" s="32"/>
      <c r="M2142" s="144" t="s">
        <v>1</v>
      </c>
      <c r="N2142" s="145" t="s">
        <v>42</v>
      </c>
      <c r="P2142" s="146">
        <f>O2142*H2142</f>
        <v>0</v>
      </c>
      <c r="Q2142" s="146">
        <v>0.0002</v>
      </c>
      <c r="R2142" s="146">
        <f>Q2142*H2142</f>
        <v>0.189178</v>
      </c>
      <c r="S2142" s="146">
        <v>0</v>
      </c>
      <c r="T2142" s="147">
        <f>S2142*H2142</f>
        <v>0</v>
      </c>
      <c r="AR2142" s="148" t="s">
        <v>369</v>
      </c>
      <c r="AT2142" s="148" t="s">
        <v>264</v>
      </c>
      <c r="AU2142" s="148" t="s">
        <v>87</v>
      </c>
      <c r="AY2142" s="17" t="s">
        <v>262</v>
      </c>
      <c r="BE2142" s="149">
        <f>IF(N2142="základní",J2142,0)</f>
        <v>0</v>
      </c>
      <c r="BF2142" s="149">
        <f>IF(N2142="snížená",J2142,0)</f>
        <v>0</v>
      </c>
      <c r="BG2142" s="149">
        <f>IF(N2142="zákl. přenesená",J2142,0)</f>
        <v>0</v>
      </c>
      <c r="BH2142" s="149">
        <f>IF(N2142="sníž. přenesená",J2142,0)</f>
        <v>0</v>
      </c>
      <c r="BI2142" s="149">
        <f>IF(N2142="nulová",J2142,0)</f>
        <v>0</v>
      </c>
      <c r="BJ2142" s="17" t="s">
        <v>85</v>
      </c>
      <c r="BK2142" s="149">
        <f>ROUND(I2142*H2142,2)</f>
        <v>0</v>
      </c>
      <c r="BL2142" s="17" t="s">
        <v>369</v>
      </c>
      <c r="BM2142" s="148" t="s">
        <v>2683</v>
      </c>
    </row>
    <row r="2143" spans="2:51" s="14" customFormat="1" ht="11.25">
      <c r="B2143" s="165"/>
      <c r="D2143" s="151" t="s">
        <v>270</v>
      </c>
      <c r="E2143" s="166" t="s">
        <v>1</v>
      </c>
      <c r="F2143" s="167" t="s">
        <v>2684</v>
      </c>
      <c r="H2143" s="166" t="s">
        <v>1</v>
      </c>
      <c r="I2143" s="168"/>
      <c r="L2143" s="165"/>
      <c r="M2143" s="169"/>
      <c r="T2143" s="170"/>
      <c r="AT2143" s="166" t="s">
        <v>270</v>
      </c>
      <c r="AU2143" s="166" t="s">
        <v>87</v>
      </c>
      <c r="AV2143" s="14" t="s">
        <v>85</v>
      </c>
      <c r="AW2143" s="14" t="s">
        <v>32</v>
      </c>
      <c r="AX2143" s="14" t="s">
        <v>77</v>
      </c>
      <c r="AY2143" s="166" t="s">
        <v>262</v>
      </c>
    </row>
    <row r="2144" spans="2:51" s="12" customFormat="1" ht="11.25">
      <c r="B2144" s="150"/>
      <c r="D2144" s="151" t="s">
        <v>270</v>
      </c>
      <c r="E2144" s="152" t="s">
        <v>1</v>
      </c>
      <c r="F2144" s="153" t="s">
        <v>2669</v>
      </c>
      <c r="H2144" s="154">
        <v>8.65</v>
      </c>
      <c r="I2144" s="155"/>
      <c r="L2144" s="150"/>
      <c r="M2144" s="156"/>
      <c r="T2144" s="157"/>
      <c r="AT2144" s="152" t="s">
        <v>270</v>
      </c>
      <c r="AU2144" s="152" t="s">
        <v>87</v>
      </c>
      <c r="AV2144" s="12" t="s">
        <v>87</v>
      </c>
      <c r="AW2144" s="12" t="s">
        <v>32</v>
      </c>
      <c r="AX2144" s="12" t="s">
        <v>77</v>
      </c>
      <c r="AY2144" s="152" t="s">
        <v>262</v>
      </c>
    </row>
    <row r="2145" spans="2:51" s="12" customFormat="1" ht="11.25">
      <c r="B2145" s="150"/>
      <c r="D2145" s="151" t="s">
        <v>270</v>
      </c>
      <c r="E2145" s="152" t="s">
        <v>1</v>
      </c>
      <c r="F2145" s="153" t="s">
        <v>2670</v>
      </c>
      <c r="H2145" s="154">
        <v>11.27</v>
      </c>
      <c r="I2145" s="155"/>
      <c r="L2145" s="150"/>
      <c r="M2145" s="156"/>
      <c r="T2145" s="157"/>
      <c r="AT2145" s="152" t="s">
        <v>270</v>
      </c>
      <c r="AU2145" s="152" t="s">
        <v>87</v>
      </c>
      <c r="AV2145" s="12" t="s">
        <v>87</v>
      </c>
      <c r="AW2145" s="12" t="s">
        <v>32</v>
      </c>
      <c r="AX2145" s="12" t="s">
        <v>77</v>
      </c>
      <c r="AY2145" s="152" t="s">
        <v>262</v>
      </c>
    </row>
    <row r="2146" spans="2:51" s="12" customFormat="1" ht="11.25">
      <c r="B2146" s="150"/>
      <c r="D2146" s="151" t="s">
        <v>270</v>
      </c>
      <c r="E2146" s="152" t="s">
        <v>1</v>
      </c>
      <c r="F2146" s="153" t="s">
        <v>2671</v>
      </c>
      <c r="H2146" s="154">
        <v>3.38</v>
      </c>
      <c r="I2146" s="155"/>
      <c r="L2146" s="150"/>
      <c r="M2146" s="156"/>
      <c r="T2146" s="157"/>
      <c r="AT2146" s="152" t="s">
        <v>270</v>
      </c>
      <c r="AU2146" s="152" t="s">
        <v>87</v>
      </c>
      <c r="AV2146" s="12" t="s">
        <v>87</v>
      </c>
      <c r="AW2146" s="12" t="s">
        <v>32</v>
      </c>
      <c r="AX2146" s="12" t="s">
        <v>77</v>
      </c>
      <c r="AY2146" s="152" t="s">
        <v>262</v>
      </c>
    </row>
    <row r="2147" spans="2:51" s="12" customFormat="1" ht="11.25">
      <c r="B2147" s="150"/>
      <c r="D2147" s="151" t="s">
        <v>270</v>
      </c>
      <c r="E2147" s="152" t="s">
        <v>1</v>
      </c>
      <c r="F2147" s="153" t="s">
        <v>2672</v>
      </c>
      <c r="H2147" s="154">
        <v>11.88</v>
      </c>
      <c r="I2147" s="155"/>
      <c r="L2147" s="150"/>
      <c r="M2147" s="156"/>
      <c r="T2147" s="157"/>
      <c r="AT2147" s="152" t="s">
        <v>270</v>
      </c>
      <c r="AU2147" s="152" t="s">
        <v>87</v>
      </c>
      <c r="AV2147" s="12" t="s">
        <v>87</v>
      </c>
      <c r="AW2147" s="12" t="s">
        <v>32</v>
      </c>
      <c r="AX2147" s="12" t="s">
        <v>77</v>
      </c>
      <c r="AY2147" s="152" t="s">
        <v>262</v>
      </c>
    </row>
    <row r="2148" spans="2:51" s="15" customFormat="1" ht="11.25">
      <c r="B2148" s="171"/>
      <c r="D2148" s="151" t="s">
        <v>270</v>
      </c>
      <c r="E2148" s="172" t="s">
        <v>1</v>
      </c>
      <c r="F2148" s="173" t="s">
        <v>281</v>
      </c>
      <c r="H2148" s="174">
        <v>35.18</v>
      </c>
      <c r="I2148" s="175"/>
      <c r="L2148" s="171"/>
      <c r="M2148" s="176"/>
      <c r="T2148" s="177"/>
      <c r="AT2148" s="172" t="s">
        <v>270</v>
      </c>
      <c r="AU2148" s="172" t="s">
        <v>87</v>
      </c>
      <c r="AV2148" s="15" t="s">
        <v>103</v>
      </c>
      <c r="AW2148" s="15" t="s">
        <v>32</v>
      </c>
      <c r="AX2148" s="15" t="s">
        <v>77</v>
      </c>
      <c r="AY2148" s="172" t="s">
        <v>262</v>
      </c>
    </row>
    <row r="2149" spans="2:51" s="14" customFormat="1" ht="11.25">
      <c r="B2149" s="165"/>
      <c r="D2149" s="151" t="s">
        <v>270</v>
      </c>
      <c r="E2149" s="166" t="s">
        <v>1</v>
      </c>
      <c r="F2149" s="167" t="s">
        <v>2685</v>
      </c>
      <c r="H2149" s="166" t="s">
        <v>1</v>
      </c>
      <c r="I2149" s="168"/>
      <c r="L2149" s="165"/>
      <c r="M2149" s="169"/>
      <c r="T2149" s="170"/>
      <c r="AT2149" s="166" t="s">
        <v>270</v>
      </c>
      <c r="AU2149" s="166" t="s">
        <v>87</v>
      </c>
      <c r="AV2149" s="14" t="s">
        <v>85</v>
      </c>
      <c r="AW2149" s="14" t="s">
        <v>32</v>
      </c>
      <c r="AX2149" s="14" t="s">
        <v>77</v>
      </c>
      <c r="AY2149" s="166" t="s">
        <v>262</v>
      </c>
    </row>
    <row r="2150" spans="2:51" s="12" customFormat="1" ht="11.25">
      <c r="B2150" s="150"/>
      <c r="D2150" s="151" t="s">
        <v>270</v>
      </c>
      <c r="E2150" s="152" t="s">
        <v>1</v>
      </c>
      <c r="F2150" s="153" t="s">
        <v>2674</v>
      </c>
      <c r="H2150" s="154">
        <v>91.89</v>
      </c>
      <c r="I2150" s="155"/>
      <c r="L2150" s="150"/>
      <c r="M2150" s="156"/>
      <c r="T2150" s="157"/>
      <c r="AT2150" s="152" t="s">
        <v>270</v>
      </c>
      <c r="AU2150" s="152" t="s">
        <v>87</v>
      </c>
      <c r="AV2150" s="12" t="s">
        <v>87</v>
      </c>
      <c r="AW2150" s="12" t="s">
        <v>32</v>
      </c>
      <c r="AX2150" s="12" t="s">
        <v>77</v>
      </c>
      <c r="AY2150" s="152" t="s">
        <v>262</v>
      </c>
    </row>
    <row r="2151" spans="2:51" s="12" customFormat="1" ht="11.25">
      <c r="B2151" s="150"/>
      <c r="D2151" s="151" t="s">
        <v>270</v>
      </c>
      <c r="E2151" s="152" t="s">
        <v>1</v>
      </c>
      <c r="F2151" s="153" t="s">
        <v>2675</v>
      </c>
      <c r="H2151" s="154">
        <v>235.48</v>
      </c>
      <c r="I2151" s="155"/>
      <c r="L2151" s="150"/>
      <c r="M2151" s="156"/>
      <c r="T2151" s="157"/>
      <c r="AT2151" s="152" t="s">
        <v>270</v>
      </c>
      <c r="AU2151" s="152" t="s">
        <v>87</v>
      </c>
      <c r="AV2151" s="12" t="s">
        <v>87</v>
      </c>
      <c r="AW2151" s="12" t="s">
        <v>32</v>
      </c>
      <c r="AX2151" s="12" t="s">
        <v>77</v>
      </c>
      <c r="AY2151" s="152" t="s">
        <v>262</v>
      </c>
    </row>
    <row r="2152" spans="2:51" s="12" customFormat="1" ht="11.25">
      <c r="B2152" s="150"/>
      <c r="D2152" s="151" t="s">
        <v>270</v>
      </c>
      <c r="E2152" s="152" t="s">
        <v>1</v>
      </c>
      <c r="F2152" s="153" t="s">
        <v>2676</v>
      </c>
      <c r="H2152" s="154">
        <v>161.93</v>
      </c>
      <c r="I2152" s="155"/>
      <c r="L2152" s="150"/>
      <c r="M2152" s="156"/>
      <c r="T2152" s="157"/>
      <c r="AT2152" s="152" t="s">
        <v>270</v>
      </c>
      <c r="AU2152" s="152" t="s">
        <v>87</v>
      </c>
      <c r="AV2152" s="12" t="s">
        <v>87</v>
      </c>
      <c r="AW2152" s="12" t="s">
        <v>32</v>
      </c>
      <c r="AX2152" s="12" t="s">
        <v>77</v>
      </c>
      <c r="AY2152" s="152" t="s">
        <v>262</v>
      </c>
    </row>
    <row r="2153" spans="2:51" s="12" customFormat="1" ht="11.25">
      <c r="B2153" s="150"/>
      <c r="D2153" s="151" t="s">
        <v>270</v>
      </c>
      <c r="E2153" s="152" t="s">
        <v>1</v>
      </c>
      <c r="F2153" s="153" t="s">
        <v>2677</v>
      </c>
      <c r="H2153" s="154">
        <v>191.29</v>
      </c>
      <c r="I2153" s="155"/>
      <c r="L2153" s="150"/>
      <c r="M2153" s="156"/>
      <c r="T2153" s="157"/>
      <c r="AT2153" s="152" t="s">
        <v>270</v>
      </c>
      <c r="AU2153" s="152" t="s">
        <v>87</v>
      </c>
      <c r="AV2153" s="12" t="s">
        <v>87</v>
      </c>
      <c r="AW2153" s="12" t="s">
        <v>32</v>
      </c>
      <c r="AX2153" s="12" t="s">
        <v>77</v>
      </c>
      <c r="AY2153" s="152" t="s">
        <v>262</v>
      </c>
    </row>
    <row r="2154" spans="2:51" s="12" customFormat="1" ht="11.25">
      <c r="B2154" s="150"/>
      <c r="D2154" s="151" t="s">
        <v>270</v>
      </c>
      <c r="E2154" s="152" t="s">
        <v>1</v>
      </c>
      <c r="F2154" s="153" t="s">
        <v>2678</v>
      </c>
      <c r="H2154" s="154">
        <v>151.82</v>
      </c>
      <c r="I2154" s="155"/>
      <c r="L2154" s="150"/>
      <c r="M2154" s="156"/>
      <c r="T2154" s="157"/>
      <c r="AT2154" s="152" t="s">
        <v>270</v>
      </c>
      <c r="AU2154" s="152" t="s">
        <v>87</v>
      </c>
      <c r="AV2154" s="12" t="s">
        <v>87</v>
      </c>
      <c r="AW2154" s="12" t="s">
        <v>32</v>
      </c>
      <c r="AX2154" s="12" t="s">
        <v>77</v>
      </c>
      <c r="AY2154" s="152" t="s">
        <v>262</v>
      </c>
    </row>
    <row r="2155" spans="2:51" s="15" customFormat="1" ht="11.25">
      <c r="B2155" s="171"/>
      <c r="D2155" s="151" t="s">
        <v>270</v>
      </c>
      <c r="E2155" s="172" t="s">
        <v>1</v>
      </c>
      <c r="F2155" s="173" t="s">
        <v>281</v>
      </c>
      <c r="H2155" s="174">
        <v>832.41</v>
      </c>
      <c r="I2155" s="175"/>
      <c r="L2155" s="171"/>
      <c r="M2155" s="176"/>
      <c r="T2155" s="177"/>
      <c r="AT2155" s="172" t="s">
        <v>270</v>
      </c>
      <c r="AU2155" s="172" t="s">
        <v>87</v>
      </c>
      <c r="AV2155" s="15" t="s">
        <v>103</v>
      </c>
      <c r="AW2155" s="15" t="s">
        <v>32</v>
      </c>
      <c r="AX2155" s="15" t="s">
        <v>77</v>
      </c>
      <c r="AY2155" s="172" t="s">
        <v>262</v>
      </c>
    </row>
    <row r="2156" spans="2:51" s="14" customFormat="1" ht="11.25">
      <c r="B2156" s="165"/>
      <c r="D2156" s="151" t="s">
        <v>270</v>
      </c>
      <c r="E2156" s="166" t="s">
        <v>1</v>
      </c>
      <c r="F2156" s="167" t="s">
        <v>2679</v>
      </c>
      <c r="H2156" s="166" t="s">
        <v>1</v>
      </c>
      <c r="I2156" s="168"/>
      <c r="L2156" s="165"/>
      <c r="M2156" s="169"/>
      <c r="T2156" s="170"/>
      <c r="AT2156" s="166" t="s">
        <v>270</v>
      </c>
      <c r="AU2156" s="166" t="s">
        <v>87</v>
      </c>
      <c r="AV2156" s="14" t="s">
        <v>85</v>
      </c>
      <c r="AW2156" s="14" t="s">
        <v>32</v>
      </c>
      <c r="AX2156" s="14" t="s">
        <v>77</v>
      </c>
      <c r="AY2156" s="166" t="s">
        <v>262</v>
      </c>
    </row>
    <row r="2157" spans="2:51" s="12" customFormat="1" ht="11.25">
      <c r="B2157" s="150"/>
      <c r="D2157" s="151" t="s">
        <v>270</v>
      </c>
      <c r="E2157" s="152" t="s">
        <v>1</v>
      </c>
      <c r="F2157" s="153" t="s">
        <v>1319</v>
      </c>
      <c r="H2157" s="154">
        <v>7</v>
      </c>
      <c r="I2157" s="155"/>
      <c r="L2157" s="150"/>
      <c r="M2157" s="156"/>
      <c r="T2157" s="157"/>
      <c r="AT2157" s="152" t="s">
        <v>270</v>
      </c>
      <c r="AU2157" s="152" t="s">
        <v>87</v>
      </c>
      <c r="AV2157" s="12" t="s">
        <v>87</v>
      </c>
      <c r="AW2157" s="12" t="s">
        <v>32</v>
      </c>
      <c r="AX2157" s="12" t="s">
        <v>77</v>
      </c>
      <c r="AY2157" s="152" t="s">
        <v>262</v>
      </c>
    </row>
    <row r="2158" spans="2:51" s="12" customFormat="1" ht="11.25">
      <c r="B2158" s="150"/>
      <c r="D2158" s="151" t="s">
        <v>270</v>
      </c>
      <c r="E2158" s="152" t="s">
        <v>1</v>
      </c>
      <c r="F2158" s="153" t="s">
        <v>1320</v>
      </c>
      <c r="H2158" s="154">
        <v>1.9</v>
      </c>
      <c r="I2158" s="155"/>
      <c r="L2158" s="150"/>
      <c r="M2158" s="156"/>
      <c r="T2158" s="157"/>
      <c r="AT2158" s="152" t="s">
        <v>270</v>
      </c>
      <c r="AU2158" s="152" t="s">
        <v>87</v>
      </c>
      <c r="AV2158" s="12" t="s">
        <v>87</v>
      </c>
      <c r="AW2158" s="12" t="s">
        <v>32</v>
      </c>
      <c r="AX2158" s="12" t="s">
        <v>77</v>
      </c>
      <c r="AY2158" s="152" t="s">
        <v>262</v>
      </c>
    </row>
    <row r="2159" spans="2:51" s="12" customFormat="1" ht="11.25">
      <c r="B2159" s="150"/>
      <c r="D2159" s="151" t="s">
        <v>270</v>
      </c>
      <c r="E2159" s="152" t="s">
        <v>1</v>
      </c>
      <c r="F2159" s="153" t="s">
        <v>1321</v>
      </c>
      <c r="H2159" s="154">
        <v>1.9</v>
      </c>
      <c r="I2159" s="155"/>
      <c r="L2159" s="150"/>
      <c r="M2159" s="156"/>
      <c r="T2159" s="157"/>
      <c r="AT2159" s="152" t="s">
        <v>270</v>
      </c>
      <c r="AU2159" s="152" t="s">
        <v>87</v>
      </c>
      <c r="AV2159" s="12" t="s">
        <v>87</v>
      </c>
      <c r="AW2159" s="12" t="s">
        <v>32</v>
      </c>
      <c r="AX2159" s="12" t="s">
        <v>77</v>
      </c>
      <c r="AY2159" s="152" t="s">
        <v>262</v>
      </c>
    </row>
    <row r="2160" spans="2:51" s="12" customFormat="1" ht="11.25">
      <c r="B2160" s="150"/>
      <c r="D2160" s="151" t="s">
        <v>270</v>
      </c>
      <c r="E2160" s="152" t="s">
        <v>1</v>
      </c>
      <c r="F2160" s="153" t="s">
        <v>1322</v>
      </c>
      <c r="H2160" s="154">
        <v>1.8</v>
      </c>
      <c r="I2160" s="155"/>
      <c r="L2160" s="150"/>
      <c r="M2160" s="156"/>
      <c r="T2160" s="157"/>
      <c r="AT2160" s="152" t="s">
        <v>270</v>
      </c>
      <c r="AU2160" s="152" t="s">
        <v>87</v>
      </c>
      <c r="AV2160" s="12" t="s">
        <v>87</v>
      </c>
      <c r="AW2160" s="12" t="s">
        <v>32</v>
      </c>
      <c r="AX2160" s="12" t="s">
        <v>77</v>
      </c>
      <c r="AY2160" s="152" t="s">
        <v>262</v>
      </c>
    </row>
    <row r="2161" spans="2:51" s="12" customFormat="1" ht="11.25">
      <c r="B2161" s="150"/>
      <c r="D2161" s="151" t="s">
        <v>270</v>
      </c>
      <c r="E2161" s="152" t="s">
        <v>1</v>
      </c>
      <c r="F2161" s="153" t="s">
        <v>1323</v>
      </c>
      <c r="H2161" s="154">
        <v>1.5</v>
      </c>
      <c r="I2161" s="155"/>
      <c r="L2161" s="150"/>
      <c r="M2161" s="156"/>
      <c r="T2161" s="157"/>
      <c r="AT2161" s="152" t="s">
        <v>270</v>
      </c>
      <c r="AU2161" s="152" t="s">
        <v>87</v>
      </c>
      <c r="AV2161" s="12" t="s">
        <v>87</v>
      </c>
      <c r="AW2161" s="12" t="s">
        <v>32</v>
      </c>
      <c r="AX2161" s="12" t="s">
        <v>77</v>
      </c>
      <c r="AY2161" s="152" t="s">
        <v>262</v>
      </c>
    </row>
    <row r="2162" spans="2:51" s="12" customFormat="1" ht="11.25">
      <c r="B2162" s="150"/>
      <c r="D2162" s="151" t="s">
        <v>270</v>
      </c>
      <c r="E2162" s="152" t="s">
        <v>1</v>
      </c>
      <c r="F2162" s="153" t="s">
        <v>1324</v>
      </c>
      <c r="H2162" s="154">
        <v>3</v>
      </c>
      <c r="I2162" s="155"/>
      <c r="L2162" s="150"/>
      <c r="M2162" s="156"/>
      <c r="T2162" s="157"/>
      <c r="AT2162" s="152" t="s">
        <v>270</v>
      </c>
      <c r="AU2162" s="152" t="s">
        <v>87</v>
      </c>
      <c r="AV2162" s="12" t="s">
        <v>87</v>
      </c>
      <c r="AW2162" s="12" t="s">
        <v>32</v>
      </c>
      <c r="AX2162" s="12" t="s">
        <v>77</v>
      </c>
      <c r="AY2162" s="152" t="s">
        <v>262</v>
      </c>
    </row>
    <row r="2163" spans="2:51" s="12" customFormat="1" ht="11.25">
      <c r="B2163" s="150"/>
      <c r="D2163" s="151" t="s">
        <v>270</v>
      </c>
      <c r="E2163" s="152" t="s">
        <v>1</v>
      </c>
      <c r="F2163" s="153" t="s">
        <v>1325</v>
      </c>
      <c r="H2163" s="154">
        <v>1.3</v>
      </c>
      <c r="I2163" s="155"/>
      <c r="L2163" s="150"/>
      <c r="M2163" s="156"/>
      <c r="T2163" s="157"/>
      <c r="AT2163" s="152" t="s">
        <v>270</v>
      </c>
      <c r="AU2163" s="152" t="s">
        <v>87</v>
      </c>
      <c r="AV2163" s="12" t="s">
        <v>87</v>
      </c>
      <c r="AW2163" s="12" t="s">
        <v>32</v>
      </c>
      <c r="AX2163" s="12" t="s">
        <v>77</v>
      </c>
      <c r="AY2163" s="152" t="s">
        <v>262</v>
      </c>
    </row>
    <row r="2164" spans="2:51" s="12" customFormat="1" ht="11.25">
      <c r="B2164" s="150"/>
      <c r="D2164" s="151" t="s">
        <v>270</v>
      </c>
      <c r="E2164" s="152" t="s">
        <v>1</v>
      </c>
      <c r="F2164" s="153" t="s">
        <v>1326</v>
      </c>
      <c r="H2164" s="154">
        <v>1.3</v>
      </c>
      <c r="I2164" s="155"/>
      <c r="L2164" s="150"/>
      <c r="M2164" s="156"/>
      <c r="T2164" s="157"/>
      <c r="AT2164" s="152" t="s">
        <v>270</v>
      </c>
      <c r="AU2164" s="152" t="s">
        <v>87</v>
      </c>
      <c r="AV2164" s="12" t="s">
        <v>87</v>
      </c>
      <c r="AW2164" s="12" t="s">
        <v>32</v>
      </c>
      <c r="AX2164" s="12" t="s">
        <v>77</v>
      </c>
      <c r="AY2164" s="152" t="s">
        <v>262</v>
      </c>
    </row>
    <row r="2165" spans="2:51" s="12" customFormat="1" ht="11.25">
      <c r="B2165" s="150"/>
      <c r="D2165" s="151" t="s">
        <v>270</v>
      </c>
      <c r="E2165" s="152" t="s">
        <v>1</v>
      </c>
      <c r="F2165" s="153" t="s">
        <v>1327</v>
      </c>
      <c r="H2165" s="154">
        <v>4.2</v>
      </c>
      <c r="I2165" s="155"/>
      <c r="L2165" s="150"/>
      <c r="M2165" s="156"/>
      <c r="T2165" s="157"/>
      <c r="AT2165" s="152" t="s">
        <v>270</v>
      </c>
      <c r="AU2165" s="152" t="s">
        <v>87</v>
      </c>
      <c r="AV2165" s="12" t="s">
        <v>87</v>
      </c>
      <c r="AW2165" s="12" t="s">
        <v>32</v>
      </c>
      <c r="AX2165" s="12" t="s">
        <v>77</v>
      </c>
      <c r="AY2165" s="152" t="s">
        <v>262</v>
      </c>
    </row>
    <row r="2166" spans="2:51" s="12" customFormat="1" ht="11.25">
      <c r="B2166" s="150"/>
      <c r="D2166" s="151" t="s">
        <v>270</v>
      </c>
      <c r="E2166" s="152" t="s">
        <v>1</v>
      </c>
      <c r="F2166" s="153" t="s">
        <v>1328</v>
      </c>
      <c r="H2166" s="154">
        <v>2.1</v>
      </c>
      <c r="I2166" s="155"/>
      <c r="L2166" s="150"/>
      <c r="M2166" s="156"/>
      <c r="T2166" s="157"/>
      <c r="AT2166" s="152" t="s">
        <v>270</v>
      </c>
      <c r="AU2166" s="152" t="s">
        <v>87</v>
      </c>
      <c r="AV2166" s="12" t="s">
        <v>87</v>
      </c>
      <c r="AW2166" s="12" t="s">
        <v>32</v>
      </c>
      <c r="AX2166" s="12" t="s">
        <v>77</v>
      </c>
      <c r="AY2166" s="152" t="s">
        <v>262</v>
      </c>
    </row>
    <row r="2167" spans="2:51" s="12" customFormat="1" ht="11.25">
      <c r="B2167" s="150"/>
      <c r="D2167" s="151" t="s">
        <v>270</v>
      </c>
      <c r="E2167" s="152" t="s">
        <v>1</v>
      </c>
      <c r="F2167" s="153" t="s">
        <v>1329</v>
      </c>
      <c r="H2167" s="154">
        <v>1.7</v>
      </c>
      <c r="I2167" s="155"/>
      <c r="L2167" s="150"/>
      <c r="M2167" s="156"/>
      <c r="T2167" s="157"/>
      <c r="AT2167" s="152" t="s">
        <v>270</v>
      </c>
      <c r="AU2167" s="152" t="s">
        <v>87</v>
      </c>
      <c r="AV2167" s="12" t="s">
        <v>87</v>
      </c>
      <c r="AW2167" s="12" t="s">
        <v>32</v>
      </c>
      <c r="AX2167" s="12" t="s">
        <v>77</v>
      </c>
      <c r="AY2167" s="152" t="s">
        <v>262</v>
      </c>
    </row>
    <row r="2168" spans="2:51" s="12" customFormat="1" ht="11.25">
      <c r="B2168" s="150"/>
      <c r="D2168" s="151" t="s">
        <v>270</v>
      </c>
      <c r="E2168" s="152" t="s">
        <v>1</v>
      </c>
      <c r="F2168" s="153" t="s">
        <v>1330</v>
      </c>
      <c r="H2168" s="154">
        <v>1.7</v>
      </c>
      <c r="I2168" s="155"/>
      <c r="L2168" s="150"/>
      <c r="M2168" s="156"/>
      <c r="T2168" s="157"/>
      <c r="AT2168" s="152" t="s">
        <v>270</v>
      </c>
      <c r="AU2168" s="152" t="s">
        <v>87</v>
      </c>
      <c r="AV2168" s="12" t="s">
        <v>87</v>
      </c>
      <c r="AW2168" s="12" t="s">
        <v>32</v>
      </c>
      <c r="AX2168" s="12" t="s">
        <v>77</v>
      </c>
      <c r="AY2168" s="152" t="s">
        <v>262</v>
      </c>
    </row>
    <row r="2169" spans="2:51" s="12" customFormat="1" ht="11.25">
      <c r="B2169" s="150"/>
      <c r="D2169" s="151" t="s">
        <v>270</v>
      </c>
      <c r="E2169" s="152" t="s">
        <v>1</v>
      </c>
      <c r="F2169" s="153" t="s">
        <v>1331</v>
      </c>
      <c r="H2169" s="154">
        <v>6.6</v>
      </c>
      <c r="I2169" s="155"/>
      <c r="L2169" s="150"/>
      <c r="M2169" s="156"/>
      <c r="T2169" s="157"/>
      <c r="AT2169" s="152" t="s">
        <v>270</v>
      </c>
      <c r="AU2169" s="152" t="s">
        <v>87</v>
      </c>
      <c r="AV2169" s="12" t="s">
        <v>87</v>
      </c>
      <c r="AW2169" s="12" t="s">
        <v>32</v>
      </c>
      <c r="AX2169" s="12" t="s">
        <v>77</v>
      </c>
      <c r="AY2169" s="152" t="s">
        <v>262</v>
      </c>
    </row>
    <row r="2170" spans="2:51" s="12" customFormat="1" ht="11.25">
      <c r="B2170" s="150"/>
      <c r="D2170" s="151" t="s">
        <v>270</v>
      </c>
      <c r="E2170" s="152" t="s">
        <v>1</v>
      </c>
      <c r="F2170" s="153" t="s">
        <v>1332</v>
      </c>
      <c r="H2170" s="154">
        <v>10.3</v>
      </c>
      <c r="I2170" s="155"/>
      <c r="L2170" s="150"/>
      <c r="M2170" s="156"/>
      <c r="T2170" s="157"/>
      <c r="AT2170" s="152" t="s">
        <v>270</v>
      </c>
      <c r="AU2170" s="152" t="s">
        <v>87</v>
      </c>
      <c r="AV2170" s="12" t="s">
        <v>87</v>
      </c>
      <c r="AW2170" s="12" t="s">
        <v>32</v>
      </c>
      <c r="AX2170" s="12" t="s">
        <v>77</v>
      </c>
      <c r="AY2170" s="152" t="s">
        <v>262</v>
      </c>
    </row>
    <row r="2171" spans="2:51" s="12" customFormat="1" ht="11.25">
      <c r="B2171" s="150"/>
      <c r="D2171" s="151" t="s">
        <v>270</v>
      </c>
      <c r="E2171" s="152" t="s">
        <v>1</v>
      </c>
      <c r="F2171" s="153" t="s">
        <v>1333</v>
      </c>
      <c r="H2171" s="154">
        <v>2.2</v>
      </c>
      <c r="I2171" s="155"/>
      <c r="L2171" s="150"/>
      <c r="M2171" s="156"/>
      <c r="T2171" s="157"/>
      <c r="AT2171" s="152" t="s">
        <v>270</v>
      </c>
      <c r="AU2171" s="152" t="s">
        <v>87</v>
      </c>
      <c r="AV2171" s="12" t="s">
        <v>87</v>
      </c>
      <c r="AW2171" s="12" t="s">
        <v>32</v>
      </c>
      <c r="AX2171" s="12" t="s">
        <v>77</v>
      </c>
      <c r="AY2171" s="152" t="s">
        <v>262</v>
      </c>
    </row>
    <row r="2172" spans="2:51" s="12" customFormat="1" ht="11.25">
      <c r="B2172" s="150"/>
      <c r="D2172" s="151" t="s">
        <v>270</v>
      </c>
      <c r="E2172" s="152" t="s">
        <v>1</v>
      </c>
      <c r="F2172" s="153" t="s">
        <v>1334</v>
      </c>
      <c r="H2172" s="154">
        <v>1.9</v>
      </c>
      <c r="I2172" s="155"/>
      <c r="L2172" s="150"/>
      <c r="M2172" s="156"/>
      <c r="T2172" s="157"/>
      <c r="AT2172" s="152" t="s">
        <v>270</v>
      </c>
      <c r="AU2172" s="152" t="s">
        <v>87</v>
      </c>
      <c r="AV2172" s="12" t="s">
        <v>87</v>
      </c>
      <c r="AW2172" s="12" t="s">
        <v>32</v>
      </c>
      <c r="AX2172" s="12" t="s">
        <v>77</v>
      </c>
      <c r="AY2172" s="152" t="s">
        <v>262</v>
      </c>
    </row>
    <row r="2173" spans="2:51" s="12" customFormat="1" ht="11.25">
      <c r="B2173" s="150"/>
      <c r="D2173" s="151" t="s">
        <v>270</v>
      </c>
      <c r="E2173" s="152" t="s">
        <v>1</v>
      </c>
      <c r="F2173" s="153" t="s">
        <v>1335</v>
      </c>
      <c r="H2173" s="154">
        <v>7.9</v>
      </c>
      <c r="I2173" s="155"/>
      <c r="L2173" s="150"/>
      <c r="M2173" s="156"/>
      <c r="T2173" s="157"/>
      <c r="AT2173" s="152" t="s">
        <v>270</v>
      </c>
      <c r="AU2173" s="152" t="s">
        <v>87</v>
      </c>
      <c r="AV2173" s="12" t="s">
        <v>87</v>
      </c>
      <c r="AW2173" s="12" t="s">
        <v>32</v>
      </c>
      <c r="AX2173" s="12" t="s">
        <v>77</v>
      </c>
      <c r="AY2173" s="152" t="s">
        <v>262</v>
      </c>
    </row>
    <row r="2174" spans="2:51" s="12" customFormat="1" ht="11.25">
      <c r="B2174" s="150"/>
      <c r="D2174" s="151" t="s">
        <v>270</v>
      </c>
      <c r="E2174" s="152" t="s">
        <v>1</v>
      </c>
      <c r="F2174" s="153" t="s">
        <v>1336</v>
      </c>
      <c r="H2174" s="154">
        <v>3</v>
      </c>
      <c r="I2174" s="155"/>
      <c r="L2174" s="150"/>
      <c r="M2174" s="156"/>
      <c r="T2174" s="157"/>
      <c r="AT2174" s="152" t="s">
        <v>270</v>
      </c>
      <c r="AU2174" s="152" t="s">
        <v>87</v>
      </c>
      <c r="AV2174" s="12" t="s">
        <v>87</v>
      </c>
      <c r="AW2174" s="12" t="s">
        <v>32</v>
      </c>
      <c r="AX2174" s="12" t="s">
        <v>77</v>
      </c>
      <c r="AY2174" s="152" t="s">
        <v>262</v>
      </c>
    </row>
    <row r="2175" spans="2:51" s="12" customFormat="1" ht="11.25">
      <c r="B2175" s="150"/>
      <c r="D2175" s="151" t="s">
        <v>270</v>
      </c>
      <c r="E2175" s="152" t="s">
        <v>1</v>
      </c>
      <c r="F2175" s="153" t="s">
        <v>1337</v>
      </c>
      <c r="H2175" s="154">
        <v>3.5</v>
      </c>
      <c r="I2175" s="155"/>
      <c r="L2175" s="150"/>
      <c r="M2175" s="156"/>
      <c r="T2175" s="157"/>
      <c r="AT2175" s="152" t="s">
        <v>270</v>
      </c>
      <c r="AU2175" s="152" t="s">
        <v>87</v>
      </c>
      <c r="AV2175" s="12" t="s">
        <v>87</v>
      </c>
      <c r="AW2175" s="12" t="s">
        <v>32</v>
      </c>
      <c r="AX2175" s="12" t="s">
        <v>77</v>
      </c>
      <c r="AY2175" s="152" t="s">
        <v>262</v>
      </c>
    </row>
    <row r="2176" spans="2:51" s="12" customFormat="1" ht="11.25">
      <c r="B2176" s="150"/>
      <c r="D2176" s="151" t="s">
        <v>270</v>
      </c>
      <c r="E2176" s="152" t="s">
        <v>1</v>
      </c>
      <c r="F2176" s="153" t="s">
        <v>1338</v>
      </c>
      <c r="H2176" s="154">
        <v>3.3</v>
      </c>
      <c r="I2176" s="155"/>
      <c r="L2176" s="150"/>
      <c r="M2176" s="156"/>
      <c r="T2176" s="157"/>
      <c r="AT2176" s="152" t="s">
        <v>270</v>
      </c>
      <c r="AU2176" s="152" t="s">
        <v>87</v>
      </c>
      <c r="AV2176" s="12" t="s">
        <v>87</v>
      </c>
      <c r="AW2176" s="12" t="s">
        <v>32</v>
      </c>
      <c r="AX2176" s="12" t="s">
        <v>77</v>
      </c>
      <c r="AY2176" s="152" t="s">
        <v>262</v>
      </c>
    </row>
    <row r="2177" spans="2:51" s="12" customFormat="1" ht="11.25">
      <c r="B2177" s="150"/>
      <c r="D2177" s="151" t="s">
        <v>270</v>
      </c>
      <c r="E2177" s="152" t="s">
        <v>1</v>
      </c>
      <c r="F2177" s="153" t="s">
        <v>1339</v>
      </c>
      <c r="H2177" s="154">
        <v>1.5</v>
      </c>
      <c r="I2177" s="155"/>
      <c r="L2177" s="150"/>
      <c r="M2177" s="156"/>
      <c r="T2177" s="157"/>
      <c r="AT2177" s="152" t="s">
        <v>270</v>
      </c>
      <c r="AU2177" s="152" t="s">
        <v>87</v>
      </c>
      <c r="AV2177" s="12" t="s">
        <v>87</v>
      </c>
      <c r="AW2177" s="12" t="s">
        <v>32</v>
      </c>
      <c r="AX2177" s="12" t="s">
        <v>77</v>
      </c>
      <c r="AY2177" s="152" t="s">
        <v>262</v>
      </c>
    </row>
    <row r="2178" spans="2:51" s="12" customFormat="1" ht="11.25">
      <c r="B2178" s="150"/>
      <c r="D2178" s="151" t="s">
        <v>270</v>
      </c>
      <c r="E2178" s="152" t="s">
        <v>1</v>
      </c>
      <c r="F2178" s="153" t="s">
        <v>1340</v>
      </c>
      <c r="H2178" s="154">
        <v>2.5</v>
      </c>
      <c r="I2178" s="155"/>
      <c r="L2178" s="150"/>
      <c r="M2178" s="156"/>
      <c r="T2178" s="157"/>
      <c r="AT2178" s="152" t="s">
        <v>270</v>
      </c>
      <c r="AU2178" s="152" t="s">
        <v>87</v>
      </c>
      <c r="AV2178" s="12" t="s">
        <v>87</v>
      </c>
      <c r="AW2178" s="12" t="s">
        <v>32</v>
      </c>
      <c r="AX2178" s="12" t="s">
        <v>77</v>
      </c>
      <c r="AY2178" s="152" t="s">
        <v>262</v>
      </c>
    </row>
    <row r="2179" spans="2:51" s="12" customFormat="1" ht="11.25">
      <c r="B2179" s="150"/>
      <c r="D2179" s="151" t="s">
        <v>270</v>
      </c>
      <c r="E2179" s="152" t="s">
        <v>1</v>
      </c>
      <c r="F2179" s="153" t="s">
        <v>1341</v>
      </c>
      <c r="H2179" s="154">
        <v>2.8</v>
      </c>
      <c r="I2179" s="155"/>
      <c r="L2179" s="150"/>
      <c r="M2179" s="156"/>
      <c r="T2179" s="157"/>
      <c r="AT2179" s="152" t="s">
        <v>270</v>
      </c>
      <c r="AU2179" s="152" t="s">
        <v>87</v>
      </c>
      <c r="AV2179" s="12" t="s">
        <v>87</v>
      </c>
      <c r="AW2179" s="12" t="s">
        <v>32</v>
      </c>
      <c r="AX2179" s="12" t="s">
        <v>77</v>
      </c>
      <c r="AY2179" s="152" t="s">
        <v>262</v>
      </c>
    </row>
    <row r="2180" spans="2:51" s="12" customFormat="1" ht="11.25">
      <c r="B2180" s="150"/>
      <c r="D2180" s="151" t="s">
        <v>270</v>
      </c>
      <c r="E2180" s="152" t="s">
        <v>1</v>
      </c>
      <c r="F2180" s="153" t="s">
        <v>1342</v>
      </c>
      <c r="H2180" s="154">
        <v>1.6</v>
      </c>
      <c r="I2180" s="155"/>
      <c r="L2180" s="150"/>
      <c r="M2180" s="156"/>
      <c r="T2180" s="157"/>
      <c r="AT2180" s="152" t="s">
        <v>270</v>
      </c>
      <c r="AU2180" s="152" t="s">
        <v>87</v>
      </c>
      <c r="AV2180" s="12" t="s">
        <v>87</v>
      </c>
      <c r="AW2180" s="12" t="s">
        <v>32</v>
      </c>
      <c r="AX2180" s="12" t="s">
        <v>77</v>
      </c>
      <c r="AY2180" s="152" t="s">
        <v>262</v>
      </c>
    </row>
    <row r="2181" spans="2:51" s="12" customFormat="1" ht="11.25">
      <c r="B2181" s="150"/>
      <c r="D2181" s="151" t="s">
        <v>270</v>
      </c>
      <c r="E2181" s="152" t="s">
        <v>1</v>
      </c>
      <c r="F2181" s="153" t="s">
        <v>1343</v>
      </c>
      <c r="H2181" s="154">
        <v>1.8</v>
      </c>
      <c r="I2181" s="155"/>
      <c r="L2181" s="150"/>
      <c r="M2181" s="156"/>
      <c r="T2181" s="157"/>
      <c r="AT2181" s="152" t="s">
        <v>270</v>
      </c>
      <c r="AU2181" s="152" t="s">
        <v>87</v>
      </c>
      <c r="AV2181" s="12" t="s">
        <v>87</v>
      </c>
      <c r="AW2181" s="12" t="s">
        <v>32</v>
      </c>
      <c r="AX2181" s="12" t="s">
        <v>77</v>
      </c>
      <c r="AY2181" s="152" t="s">
        <v>262</v>
      </c>
    </row>
    <row r="2182" spans="2:51" s="15" customFormat="1" ht="11.25">
      <c r="B2182" s="171"/>
      <c r="D2182" s="151" t="s">
        <v>270</v>
      </c>
      <c r="E2182" s="172" t="s">
        <v>1</v>
      </c>
      <c r="F2182" s="173" t="s">
        <v>281</v>
      </c>
      <c r="H2182" s="174">
        <v>78.3</v>
      </c>
      <c r="I2182" s="175"/>
      <c r="L2182" s="171"/>
      <c r="M2182" s="176"/>
      <c r="T2182" s="177"/>
      <c r="AT2182" s="172" t="s">
        <v>270</v>
      </c>
      <c r="AU2182" s="172" t="s">
        <v>87</v>
      </c>
      <c r="AV2182" s="15" t="s">
        <v>103</v>
      </c>
      <c r="AW2182" s="15" t="s">
        <v>32</v>
      </c>
      <c r="AX2182" s="15" t="s">
        <v>77</v>
      </c>
      <c r="AY2182" s="172" t="s">
        <v>262</v>
      </c>
    </row>
    <row r="2183" spans="2:51" s="13" customFormat="1" ht="11.25">
      <c r="B2183" s="158"/>
      <c r="D2183" s="151" t="s">
        <v>270</v>
      </c>
      <c r="E2183" s="159" t="s">
        <v>1</v>
      </c>
      <c r="F2183" s="160" t="s">
        <v>273</v>
      </c>
      <c r="H2183" s="161">
        <v>945.89</v>
      </c>
      <c r="I2183" s="162"/>
      <c r="L2183" s="158"/>
      <c r="M2183" s="163"/>
      <c r="T2183" s="164"/>
      <c r="AT2183" s="159" t="s">
        <v>270</v>
      </c>
      <c r="AU2183" s="159" t="s">
        <v>87</v>
      </c>
      <c r="AV2183" s="13" t="s">
        <v>268</v>
      </c>
      <c r="AW2183" s="13" t="s">
        <v>32</v>
      </c>
      <c r="AX2183" s="13" t="s">
        <v>85</v>
      </c>
      <c r="AY2183" s="159" t="s">
        <v>262</v>
      </c>
    </row>
    <row r="2184" spans="2:65" s="1" customFormat="1" ht="37.9" customHeight="1">
      <c r="B2184" s="32"/>
      <c r="C2184" s="138" t="s">
        <v>2686</v>
      </c>
      <c r="D2184" s="138" t="s">
        <v>264</v>
      </c>
      <c r="E2184" s="139" t="s">
        <v>2687</v>
      </c>
      <c r="F2184" s="140" t="s">
        <v>2688</v>
      </c>
      <c r="G2184" s="141" t="s">
        <v>152</v>
      </c>
      <c r="H2184" s="142">
        <v>113.48</v>
      </c>
      <c r="I2184" s="143"/>
      <c r="J2184" s="142">
        <f>ROUND(I2184*H2184,2)</f>
        <v>0</v>
      </c>
      <c r="K2184" s="140" t="s">
        <v>267</v>
      </c>
      <c r="L2184" s="32"/>
      <c r="M2184" s="144" t="s">
        <v>1</v>
      </c>
      <c r="N2184" s="145" t="s">
        <v>42</v>
      </c>
      <c r="P2184" s="146">
        <f>O2184*H2184</f>
        <v>0</v>
      </c>
      <c r="Q2184" s="146">
        <v>0.00026</v>
      </c>
      <c r="R2184" s="146">
        <f>Q2184*H2184</f>
        <v>0.029504799999999998</v>
      </c>
      <c r="S2184" s="146">
        <v>0</v>
      </c>
      <c r="T2184" s="147">
        <f>S2184*H2184</f>
        <v>0</v>
      </c>
      <c r="AR2184" s="148" t="s">
        <v>369</v>
      </c>
      <c r="AT2184" s="148" t="s">
        <v>264</v>
      </c>
      <c r="AU2184" s="148" t="s">
        <v>87</v>
      </c>
      <c r="AY2184" s="17" t="s">
        <v>262</v>
      </c>
      <c r="BE2184" s="149">
        <f>IF(N2184="základní",J2184,0)</f>
        <v>0</v>
      </c>
      <c r="BF2184" s="149">
        <f>IF(N2184="snížená",J2184,0)</f>
        <v>0</v>
      </c>
      <c r="BG2184" s="149">
        <f>IF(N2184="zákl. přenesená",J2184,0)</f>
        <v>0</v>
      </c>
      <c r="BH2184" s="149">
        <f>IF(N2184="sníž. přenesená",J2184,0)</f>
        <v>0</v>
      </c>
      <c r="BI2184" s="149">
        <f>IF(N2184="nulová",J2184,0)</f>
        <v>0</v>
      </c>
      <c r="BJ2184" s="17" t="s">
        <v>85</v>
      </c>
      <c r="BK2184" s="149">
        <f>ROUND(I2184*H2184,2)</f>
        <v>0</v>
      </c>
      <c r="BL2184" s="17" t="s">
        <v>369</v>
      </c>
      <c r="BM2184" s="148" t="s">
        <v>2689</v>
      </c>
    </row>
    <row r="2185" spans="2:51" s="14" customFormat="1" ht="11.25">
      <c r="B2185" s="165"/>
      <c r="D2185" s="151" t="s">
        <v>270</v>
      </c>
      <c r="E2185" s="166" t="s">
        <v>1</v>
      </c>
      <c r="F2185" s="167" t="s">
        <v>2668</v>
      </c>
      <c r="H2185" s="166" t="s">
        <v>1</v>
      </c>
      <c r="I2185" s="168"/>
      <c r="L2185" s="165"/>
      <c r="M2185" s="169"/>
      <c r="T2185" s="170"/>
      <c r="AT2185" s="166" t="s">
        <v>270</v>
      </c>
      <c r="AU2185" s="166" t="s">
        <v>87</v>
      </c>
      <c r="AV2185" s="14" t="s">
        <v>85</v>
      </c>
      <c r="AW2185" s="14" t="s">
        <v>32</v>
      </c>
      <c r="AX2185" s="14" t="s">
        <v>77</v>
      </c>
      <c r="AY2185" s="166" t="s">
        <v>262</v>
      </c>
    </row>
    <row r="2186" spans="2:51" s="12" customFormat="1" ht="11.25">
      <c r="B2186" s="150"/>
      <c r="D2186" s="151" t="s">
        <v>270</v>
      </c>
      <c r="E2186" s="152" t="s">
        <v>1</v>
      </c>
      <c r="F2186" s="153" t="s">
        <v>2669</v>
      </c>
      <c r="H2186" s="154">
        <v>8.65</v>
      </c>
      <c r="I2186" s="155"/>
      <c r="L2186" s="150"/>
      <c r="M2186" s="156"/>
      <c r="T2186" s="157"/>
      <c r="AT2186" s="152" t="s">
        <v>270</v>
      </c>
      <c r="AU2186" s="152" t="s">
        <v>87</v>
      </c>
      <c r="AV2186" s="12" t="s">
        <v>87</v>
      </c>
      <c r="AW2186" s="12" t="s">
        <v>32</v>
      </c>
      <c r="AX2186" s="12" t="s">
        <v>77</v>
      </c>
      <c r="AY2186" s="152" t="s">
        <v>262</v>
      </c>
    </row>
    <row r="2187" spans="2:51" s="12" customFormat="1" ht="11.25">
      <c r="B2187" s="150"/>
      <c r="D2187" s="151" t="s">
        <v>270</v>
      </c>
      <c r="E2187" s="152" t="s">
        <v>1</v>
      </c>
      <c r="F2187" s="153" t="s">
        <v>2670</v>
      </c>
      <c r="H2187" s="154">
        <v>11.27</v>
      </c>
      <c r="I2187" s="155"/>
      <c r="L2187" s="150"/>
      <c r="M2187" s="156"/>
      <c r="T2187" s="157"/>
      <c r="AT2187" s="152" t="s">
        <v>270</v>
      </c>
      <c r="AU2187" s="152" t="s">
        <v>87</v>
      </c>
      <c r="AV2187" s="12" t="s">
        <v>87</v>
      </c>
      <c r="AW2187" s="12" t="s">
        <v>32</v>
      </c>
      <c r="AX2187" s="12" t="s">
        <v>77</v>
      </c>
      <c r="AY2187" s="152" t="s">
        <v>262</v>
      </c>
    </row>
    <row r="2188" spans="2:51" s="12" customFormat="1" ht="11.25">
      <c r="B2188" s="150"/>
      <c r="D2188" s="151" t="s">
        <v>270</v>
      </c>
      <c r="E2188" s="152" t="s">
        <v>1</v>
      </c>
      <c r="F2188" s="153" t="s">
        <v>2671</v>
      </c>
      <c r="H2188" s="154">
        <v>3.38</v>
      </c>
      <c r="I2188" s="155"/>
      <c r="L2188" s="150"/>
      <c r="M2188" s="156"/>
      <c r="T2188" s="157"/>
      <c r="AT2188" s="152" t="s">
        <v>270</v>
      </c>
      <c r="AU2188" s="152" t="s">
        <v>87</v>
      </c>
      <c r="AV2188" s="12" t="s">
        <v>87</v>
      </c>
      <c r="AW2188" s="12" t="s">
        <v>32</v>
      </c>
      <c r="AX2188" s="12" t="s">
        <v>77</v>
      </c>
      <c r="AY2188" s="152" t="s">
        <v>262</v>
      </c>
    </row>
    <row r="2189" spans="2:51" s="12" customFormat="1" ht="11.25">
      <c r="B2189" s="150"/>
      <c r="D2189" s="151" t="s">
        <v>270</v>
      </c>
      <c r="E2189" s="152" t="s">
        <v>1</v>
      </c>
      <c r="F2189" s="153" t="s">
        <v>2672</v>
      </c>
      <c r="H2189" s="154">
        <v>11.88</v>
      </c>
      <c r="I2189" s="155"/>
      <c r="L2189" s="150"/>
      <c r="M2189" s="156"/>
      <c r="T2189" s="157"/>
      <c r="AT2189" s="152" t="s">
        <v>270</v>
      </c>
      <c r="AU2189" s="152" t="s">
        <v>87</v>
      </c>
      <c r="AV2189" s="12" t="s">
        <v>87</v>
      </c>
      <c r="AW2189" s="12" t="s">
        <v>32</v>
      </c>
      <c r="AX2189" s="12" t="s">
        <v>77</v>
      </c>
      <c r="AY2189" s="152" t="s">
        <v>262</v>
      </c>
    </row>
    <row r="2190" spans="2:51" s="14" customFormat="1" ht="11.25">
      <c r="B2190" s="165"/>
      <c r="D2190" s="151" t="s">
        <v>270</v>
      </c>
      <c r="E2190" s="166" t="s">
        <v>1</v>
      </c>
      <c r="F2190" s="167" t="s">
        <v>2679</v>
      </c>
      <c r="H2190" s="166" t="s">
        <v>1</v>
      </c>
      <c r="I2190" s="168"/>
      <c r="L2190" s="165"/>
      <c r="M2190" s="169"/>
      <c r="T2190" s="170"/>
      <c r="AT2190" s="166" t="s">
        <v>270</v>
      </c>
      <c r="AU2190" s="166" t="s">
        <v>87</v>
      </c>
      <c r="AV2190" s="14" t="s">
        <v>85</v>
      </c>
      <c r="AW2190" s="14" t="s">
        <v>32</v>
      </c>
      <c r="AX2190" s="14" t="s">
        <v>77</v>
      </c>
      <c r="AY2190" s="166" t="s">
        <v>262</v>
      </c>
    </row>
    <row r="2191" spans="2:51" s="12" customFormat="1" ht="11.25">
      <c r="B2191" s="150"/>
      <c r="D2191" s="151" t="s">
        <v>270</v>
      </c>
      <c r="E2191" s="152" t="s">
        <v>1</v>
      </c>
      <c r="F2191" s="153" t="s">
        <v>1319</v>
      </c>
      <c r="H2191" s="154">
        <v>7</v>
      </c>
      <c r="I2191" s="155"/>
      <c r="L2191" s="150"/>
      <c r="M2191" s="156"/>
      <c r="T2191" s="157"/>
      <c r="AT2191" s="152" t="s">
        <v>270</v>
      </c>
      <c r="AU2191" s="152" t="s">
        <v>87</v>
      </c>
      <c r="AV2191" s="12" t="s">
        <v>87</v>
      </c>
      <c r="AW2191" s="12" t="s">
        <v>32</v>
      </c>
      <c r="AX2191" s="12" t="s">
        <v>77</v>
      </c>
      <c r="AY2191" s="152" t="s">
        <v>262</v>
      </c>
    </row>
    <row r="2192" spans="2:51" s="12" customFormat="1" ht="11.25">
      <c r="B2192" s="150"/>
      <c r="D2192" s="151" t="s">
        <v>270</v>
      </c>
      <c r="E2192" s="152" t="s">
        <v>1</v>
      </c>
      <c r="F2192" s="153" t="s">
        <v>1320</v>
      </c>
      <c r="H2192" s="154">
        <v>1.9</v>
      </c>
      <c r="I2192" s="155"/>
      <c r="L2192" s="150"/>
      <c r="M2192" s="156"/>
      <c r="T2192" s="157"/>
      <c r="AT2192" s="152" t="s">
        <v>270</v>
      </c>
      <c r="AU2192" s="152" t="s">
        <v>87</v>
      </c>
      <c r="AV2192" s="12" t="s">
        <v>87</v>
      </c>
      <c r="AW2192" s="12" t="s">
        <v>32</v>
      </c>
      <c r="AX2192" s="12" t="s">
        <v>77</v>
      </c>
      <c r="AY2192" s="152" t="s">
        <v>262</v>
      </c>
    </row>
    <row r="2193" spans="2:51" s="12" customFormat="1" ht="11.25">
      <c r="B2193" s="150"/>
      <c r="D2193" s="151" t="s">
        <v>270</v>
      </c>
      <c r="E2193" s="152" t="s">
        <v>1</v>
      </c>
      <c r="F2193" s="153" t="s">
        <v>1321</v>
      </c>
      <c r="H2193" s="154">
        <v>1.9</v>
      </c>
      <c r="I2193" s="155"/>
      <c r="L2193" s="150"/>
      <c r="M2193" s="156"/>
      <c r="T2193" s="157"/>
      <c r="AT2193" s="152" t="s">
        <v>270</v>
      </c>
      <c r="AU2193" s="152" t="s">
        <v>87</v>
      </c>
      <c r="AV2193" s="12" t="s">
        <v>87</v>
      </c>
      <c r="AW2193" s="12" t="s">
        <v>32</v>
      </c>
      <c r="AX2193" s="12" t="s">
        <v>77</v>
      </c>
      <c r="AY2193" s="152" t="s">
        <v>262</v>
      </c>
    </row>
    <row r="2194" spans="2:51" s="12" customFormat="1" ht="11.25">
      <c r="B2194" s="150"/>
      <c r="D2194" s="151" t="s">
        <v>270</v>
      </c>
      <c r="E2194" s="152" t="s">
        <v>1</v>
      </c>
      <c r="F2194" s="153" t="s">
        <v>1322</v>
      </c>
      <c r="H2194" s="154">
        <v>1.8</v>
      </c>
      <c r="I2194" s="155"/>
      <c r="L2194" s="150"/>
      <c r="M2194" s="156"/>
      <c r="T2194" s="157"/>
      <c r="AT2194" s="152" t="s">
        <v>270</v>
      </c>
      <c r="AU2194" s="152" t="s">
        <v>87</v>
      </c>
      <c r="AV2194" s="12" t="s">
        <v>87</v>
      </c>
      <c r="AW2194" s="12" t="s">
        <v>32</v>
      </c>
      <c r="AX2194" s="12" t="s">
        <v>77</v>
      </c>
      <c r="AY2194" s="152" t="s">
        <v>262</v>
      </c>
    </row>
    <row r="2195" spans="2:51" s="12" customFormat="1" ht="11.25">
      <c r="B2195" s="150"/>
      <c r="D2195" s="151" t="s">
        <v>270</v>
      </c>
      <c r="E2195" s="152" t="s">
        <v>1</v>
      </c>
      <c r="F2195" s="153" t="s">
        <v>1323</v>
      </c>
      <c r="H2195" s="154">
        <v>1.5</v>
      </c>
      <c r="I2195" s="155"/>
      <c r="L2195" s="150"/>
      <c r="M2195" s="156"/>
      <c r="T2195" s="157"/>
      <c r="AT2195" s="152" t="s">
        <v>270</v>
      </c>
      <c r="AU2195" s="152" t="s">
        <v>87</v>
      </c>
      <c r="AV2195" s="12" t="s">
        <v>87</v>
      </c>
      <c r="AW2195" s="12" t="s">
        <v>32</v>
      </c>
      <c r="AX2195" s="12" t="s">
        <v>77</v>
      </c>
      <c r="AY2195" s="152" t="s">
        <v>262</v>
      </c>
    </row>
    <row r="2196" spans="2:51" s="12" customFormat="1" ht="11.25">
      <c r="B2196" s="150"/>
      <c r="D2196" s="151" t="s">
        <v>270</v>
      </c>
      <c r="E2196" s="152" t="s">
        <v>1</v>
      </c>
      <c r="F2196" s="153" t="s">
        <v>1324</v>
      </c>
      <c r="H2196" s="154">
        <v>3</v>
      </c>
      <c r="I2196" s="155"/>
      <c r="L2196" s="150"/>
      <c r="M2196" s="156"/>
      <c r="T2196" s="157"/>
      <c r="AT2196" s="152" t="s">
        <v>270</v>
      </c>
      <c r="AU2196" s="152" t="s">
        <v>87</v>
      </c>
      <c r="AV2196" s="12" t="s">
        <v>87</v>
      </c>
      <c r="AW2196" s="12" t="s">
        <v>32</v>
      </c>
      <c r="AX2196" s="12" t="s">
        <v>77</v>
      </c>
      <c r="AY2196" s="152" t="s">
        <v>262</v>
      </c>
    </row>
    <row r="2197" spans="2:51" s="12" customFormat="1" ht="11.25">
      <c r="B2197" s="150"/>
      <c r="D2197" s="151" t="s">
        <v>270</v>
      </c>
      <c r="E2197" s="152" t="s">
        <v>1</v>
      </c>
      <c r="F2197" s="153" t="s">
        <v>1325</v>
      </c>
      <c r="H2197" s="154">
        <v>1.3</v>
      </c>
      <c r="I2197" s="155"/>
      <c r="L2197" s="150"/>
      <c r="M2197" s="156"/>
      <c r="T2197" s="157"/>
      <c r="AT2197" s="152" t="s">
        <v>270</v>
      </c>
      <c r="AU2197" s="152" t="s">
        <v>87</v>
      </c>
      <c r="AV2197" s="12" t="s">
        <v>87</v>
      </c>
      <c r="AW2197" s="12" t="s">
        <v>32</v>
      </c>
      <c r="AX2197" s="12" t="s">
        <v>77</v>
      </c>
      <c r="AY2197" s="152" t="s">
        <v>262</v>
      </c>
    </row>
    <row r="2198" spans="2:51" s="12" customFormat="1" ht="11.25">
      <c r="B2198" s="150"/>
      <c r="D2198" s="151" t="s">
        <v>270</v>
      </c>
      <c r="E2198" s="152" t="s">
        <v>1</v>
      </c>
      <c r="F2198" s="153" t="s">
        <v>1326</v>
      </c>
      <c r="H2198" s="154">
        <v>1.3</v>
      </c>
      <c r="I2198" s="155"/>
      <c r="L2198" s="150"/>
      <c r="M2198" s="156"/>
      <c r="T2198" s="157"/>
      <c r="AT2198" s="152" t="s">
        <v>270</v>
      </c>
      <c r="AU2198" s="152" t="s">
        <v>87</v>
      </c>
      <c r="AV2198" s="12" t="s">
        <v>87</v>
      </c>
      <c r="AW2198" s="12" t="s">
        <v>32</v>
      </c>
      <c r="AX2198" s="12" t="s">
        <v>77</v>
      </c>
      <c r="AY2198" s="152" t="s">
        <v>262</v>
      </c>
    </row>
    <row r="2199" spans="2:51" s="12" customFormat="1" ht="11.25">
      <c r="B2199" s="150"/>
      <c r="D2199" s="151" t="s">
        <v>270</v>
      </c>
      <c r="E2199" s="152" t="s">
        <v>1</v>
      </c>
      <c r="F2199" s="153" t="s">
        <v>1327</v>
      </c>
      <c r="H2199" s="154">
        <v>4.2</v>
      </c>
      <c r="I2199" s="155"/>
      <c r="L2199" s="150"/>
      <c r="M2199" s="156"/>
      <c r="T2199" s="157"/>
      <c r="AT2199" s="152" t="s">
        <v>270</v>
      </c>
      <c r="AU2199" s="152" t="s">
        <v>87</v>
      </c>
      <c r="AV2199" s="12" t="s">
        <v>87</v>
      </c>
      <c r="AW2199" s="12" t="s">
        <v>32</v>
      </c>
      <c r="AX2199" s="12" t="s">
        <v>77</v>
      </c>
      <c r="AY2199" s="152" t="s">
        <v>262</v>
      </c>
    </row>
    <row r="2200" spans="2:51" s="12" customFormat="1" ht="11.25">
      <c r="B2200" s="150"/>
      <c r="D2200" s="151" t="s">
        <v>270</v>
      </c>
      <c r="E2200" s="152" t="s">
        <v>1</v>
      </c>
      <c r="F2200" s="153" t="s">
        <v>1328</v>
      </c>
      <c r="H2200" s="154">
        <v>2.1</v>
      </c>
      <c r="I2200" s="155"/>
      <c r="L2200" s="150"/>
      <c r="M2200" s="156"/>
      <c r="T2200" s="157"/>
      <c r="AT2200" s="152" t="s">
        <v>270</v>
      </c>
      <c r="AU2200" s="152" t="s">
        <v>87</v>
      </c>
      <c r="AV2200" s="12" t="s">
        <v>87</v>
      </c>
      <c r="AW2200" s="12" t="s">
        <v>32</v>
      </c>
      <c r="AX2200" s="12" t="s">
        <v>77</v>
      </c>
      <c r="AY2200" s="152" t="s">
        <v>262</v>
      </c>
    </row>
    <row r="2201" spans="2:51" s="12" customFormat="1" ht="11.25">
      <c r="B2201" s="150"/>
      <c r="D2201" s="151" t="s">
        <v>270</v>
      </c>
      <c r="E2201" s="152" t="s">
        <v>1</v>
      </c>
      <c r="F2201" s="153" t="s">
        <v>1329</v>
      </c>
      <c r="H2201" s="154">
        <v>1.7</v>
      </c>
      <c r="I2201" s="155"/>
      <c r="L2201" s="150"/>
      <c r="M2201" s="156"/>
      <c r="T2201" s="157"/>
      <c r="AT2201" s="152" t="s">
        <v>270</v>
      </c>
      <c r="AU2201" s="152" t="s">
        <v>87</v>
      </c>
      <c r="AV2201" s="12" t="s">
        <v>87</v>
      </c>
      <c r="AW2201" s="12" t="s">
        <v>32</v>
      </c>
      <c r="AX2201" s="12" t="s">
        <v>77</v>
      </c>
      <c r="AY2201" s="152" t="s">
        <v>262</v>
      </c>
    </row>
    <row r="2202" spans="2:51" s="12" customFormat="1" ht="11.25">
      <c r="B2202" s="150"/>
      <c r="D2202" s="151" t="s">
        <v>270</v>
      </c>
      <c r="E2202" s="152" t="s">
        <v>1</v>
      </c>
      <c r="F2202" s="153" t="s">
        <v>1330</v>
      </c>
      <c r="H2202" s="154">
        <v>1.7</v>
      </c>
      <c r="I2202" s="155"/>
      <c r="L2202" s="150"/>
      <c r="M2202" s="156"/>
      <c r="T2202" s="157"/>
      <c r="AT2202" s="152" t="s">
        <v>270</v>
      </c>
      <c r="AU2202" s="152" t="s">
        <v>87</v>
      </c>
      <c r="AV2202" s="12" t="s">
        <v>87</v>
      </c>
      <c r="AW2202" s="12" t="s">
        <v>32</v>
      </c>
      <c r="AX2202" s="12" t="s">
        <v>77</v>
      </c>
      <c r="AY2202" s="152" t="s">
        <v>262</v>
      </c>
    </row>
    <row r="2203" spans="2:51" s="12" customFormat="1" ht="11.25">
      <c r="B2203" s="150"/>
      <c r="D2203" s="151" t="s">
        <v>270</v>
      </c>
      <c r="E2203" s="152" t="s">
        <v>1</v>
      </c>
      <c r="F2203" s="153" t="s">
        <v>1331</v>
      </c>
      <c r="H2203" s="154">
        <v>6.6</v>
      </c>
      <c r="I2203" s="155"/>
      <c r="L2203" s="150"/>
      <c r="M2203" s="156"/>
      <c r="T2203" s="157"/>
      <c r="AT2203" s="152" t="s">
        <v>270</v>
      </c>
      <c r="AU2203" s="152" t="s">
        <v>87</v>
      </c>
      <c r="AV2203" s="12" t="s">
        <v>87</v>
      </c>
      <c r="AW2203" s="12" t="s">
        <v>32</v>
      </c>
      <c r="AX2203" s="12" t="s">
        <v>77</v>
      </c>
      <c r="AY2203" s="152" t="s">
        <v>262</v>
      </c>
    </row>
    <row r="2204" spans="2:51" s="12" customFormat="1" ht="11.25">
      <c r="B2204" s="150"/>
      <c r="D2204" s="151" t="s">
        <v>270</v>
      </c>
      <c r="E2204" s="152" t="s">
        <v>1</v>
      </c>
      <c r="F2204" s="153" t="s">
        <v>1332</v>
      </c>
      <c r="H2204" s="154">
        <v>10.3</v>
      </c>
      <c r="I2204" s="155"/>
      <c r="L2204" s="150"/>
      <c r="M2204" s="156"/>
      <c r="T2204" s="157"/>
      <c r="AT2204" s="152" t="s">
        <v>270</v>
      </c>
      <c r="AU2204" s="152" t="s">
        <v>87</v>
      </c>
      <c r="AV2204" s="12" t="s">
        <v>87</v>
      </c>
      <c r="AW2204" s="12" t="s">
        <v>32</v>
      </c>
      <c r="AX2204" s="12" t="s">
        <v>77</v>
      </c>
      <c r="AY2204" s="152" t="s">
        <v>262</v>
      </c>
    </row>
    <row r="2205" spans="2:51" s="12" customFormat="1" ht="11.25">
      <c r="B2205" s="150"/>
      <c r="D2205" s="151" t="s">
        <v>270</v>
      </c>
      <c r="E2205" s="152" t="s">
        <v>1</v>
      </c>
      <c r="F2205" s="153" t="s">
        <v>1333</v>
      </c>
      <c r="H2205" s="154">
        <v>2.2</v>
      </c>
      <c r="I2205" s="155"/>
      <c r="L2205" s="150"/>
      <c r="M2205" s="156"/>
      <c r="T2205" s="157"/>
      <c r="AT2205" s="152" t="s">
        <v>270</v>
      </c>
      <c r="AU2205" s="152" t="s">
        <v>87</v>
      </c>
      <c r="AV2205" s="12" t="s">
        <v>87</v>
      </c>
      <c r="AW2205" s="12" t="s">
        <v>32</v>
      </c>
      <c r="AX2205" s="12" t="s">
        <v>77</v>
      </c>
      <c r="AY2205" s="152" t="s">
        <v>262</v>
      </c>
    </row>
    <row r="2206" spans="2:51" s="12" customFormat="1" ht="11.25">
      <c r="B2206" s="150"/>
      <c r="D2206" s="151" t="s">
        <v>270</v>
      </c>
      <c r="E2206" s="152" t="s">
        <v>1</v>
      </c>
      <c r="F2206" s="153" t="s">
        <v>1334</v>
      </c>
      <c r="H2206" s="154">
        <v>1.9</v>
      </c>
      <c r="I2206" s="155"/>
      <c r="L2206" s="150"/>
      <c r="M2206" s="156"/>
      <c r="T2206" s="157"/>
      <c r="AT2206" s="152" t="s">
        <v>270</v>
      </c>
      <c r="AU2206" s="152" t="s">
        <v>87</v>
      </c>
      <c r="AV2206" s="12" t="s">
        <v>87</v>
      </c>
      <c r="AW2206" s="12" t="s">
        <v>32</v>
      </c>
      <c r="AX2206" s="12" t="s">
        <v>77</v>
      </c>
      <c r="AY2206" s="152" t="s">
        <v>262</v>
      </c>
    </row>
    <row r="2207" spans="2:51" s="12" customFormat="1" ht="11.25">
      <c r="B2207" s="150"/>
      <c r="D2207" s="151" t="s">
        <v>270</v>
      </c>
      <c r="E2207" s="152" t="s">
        <v>1</v>
      </c>
      <c r="F2207" s="153" t="s">
        <v>1335</v>
      </c>
      <c r="H2207" s="154">
        <v>7.9</v>
      </c>
      <c r="I2207" s="155"/>
      <c r="L2207" s="150"/>
      <c r="M2207" s="156"/>
      <c r="T2207" s="157"/>
      <c r="AT2207" s="152" t="s">
        <v>270</v>
      </c>
      <c r="AU2207" s="152" t="s">
        <v>87</v>
      </c>
      <c r="AV2207" s="12" t="s">
        <v>87</v>
      </c>
      <c r="AW2207" s="12" t="s">
        <v>32</v>
      </c>
      <c r="AX2207" s="12" t="s">
        <v>77</v>
      </c>
      <c r="AY2207" s="152" t="s">
        <v>262</v>
      </c>
    </row>
    <row r="2208" spans="2:51" s="12" customFormat="1" ht="11.25">
      <c r="B2208" s="150"/>
      <c r="D2208" s="151" t="s">
        <v>270</v>
      </c>
      <c r="E2208" s="152" t="s">
        <v>1</v>
      </c>
      <c r="F2208" s="153" t="s">
        <v>1336</v>
      </c>
      <c r="H2208" s="154">
        <v>3</v>
      </c>
      <c r="I2208" s="155"/>
      <c r="L2208" s="150"/>
      <c r="M2208" s="156"/>
      <c r="T2208" s="157"/>
      <c r="AT2208" s="152" t="s">
        <v>270</v>
      </c>
      <c r="AU2208" s="152" t="s">
        <v>87</v>
      </c>
      <c r="AV2208" s="12" t="s">
        <v>87</v>
      </c>
      <c r="AW2208" s="12" t="s">
        <v>32</v>
      </c>
      <c r="AX2208" s="12" t="s">
        <v>77</v>
      </c>
      <c r="AY2208" s="152" t="s">
        <v>262</v>
      </c>
    </row>
    <row r="2209" spans="2:51" s="12" customFormat="1" ht="11.25">
      <c r="B2209" s="150"/>
      <c r="D2209" s="151" t="s">
        <v>270</v>
      </c>
      <c r="E2209" s="152" t="s">
        <v>1</v>
      </c>
      <c r="F2209" s="153" t="s">
        <v>1337</v>
      </c>
      <c r="H2209" s="154">
        <v>3.5</v>
      </c>
      <c r="I2209" s="155"/>
      <c r="L2209" s="150"/>
      <c r="M2209" s="156"/>
      <c r="T2209" s="157"/>
      <c r="AT2209" s="152" t="s">
        <v>270</v>
      </c>
      <c r="AU2209" s="152" t="s">
        <v>87</v>
      </c>
      <c r="AV2209" s="12" t="s">
        <v>87</v>
      </c>
      <c r="AW2209" s="12" t="s">
        <v>32</v>
      </c>
      <c r="AX2209" s="12" t="s">
        <v>77</v>
      </c>
      <c r="AY2209" s="152" t="s">
        <v>262</v>
      </c>
    </row>
    <row r="2210" spans="2:51" s="12" customFormat="1" ht="11.25">
      <c r="B2210" s="150"/>
      <c r="D2210" s="151" t="s">
        <v>270</v>
      </c>
      <c r="E2210" s="152" t="s">
        <v>1</v>
      </c>
      <c r="F2210" s="153" t="s">
        <v>1338</v>
      </c>
      <c r="H2210" s="154">
        <v>3.3</v>
      </c>
      <c r="I2210" s="155"/>
      <c r="L2210" s="150"/>
      <c r="M2210" s="156"/>
      <c r="T2210" s="157"/>
      <c r="AT2210" s="152" t="s">
        <v>270</v>
      </c>
      <c r="AU2210" s="152" t="s">
        <v>87</v>
      </c>
      <c r="AV2210" s="12" t="s">
        <v>87</v>
      </c>
      <c r="AW2210" s="12" t="s">
        <v>32</v>
      </c>
      <c r="AX2210" s="12" t="s">
        <v>77</v>
      </c>
      <c r="AY2210" s="152" t="s">
        <v>262</v>
      </c>
    </row>
    <row r="2211" spans="2:51" s="12" customFormat="1" ht="11.25">
      <c r="B2211" s="150"/>
      <c r="D2211" s="151" t="s">
        <v>270</v>
      </c>
      <c r="E2211" s="152" t="s">
        <v>1</v>
      </c>
      <c r="F2211" s="153" t="s">
        <v>1339</v>
      </c>
      <c r="H2211" s="154">
        <v>1.5</v>
      </c>
      <c r="I2211" s="155"/>
      <c r="L2211" s="150"/>
      <c r="M2211" s="156"/>
      <c r="T2211" s="157"/>
      <c r="AT2211" s="152" t="s">
        <v>270</v>
      </c>
      <c r="AU2211" s="152" t="s">
        <v>87</v>
      </c>
      <c r="AV2211" s="12" t="s">
        <v>87</v>
      </c>
      <c r="AW2211" s="12" t="s">
        <v>32</v>
      </c>
      <c r="AX2211" s="12" t="s">
        <v>77</v>
      </c>
      <c r="AY2211" s="152" t="s">
        <v>262</v>
      </c>
    </row>
    <row r="2212" spans="2:51" s="12" customFormat="1" ht="11.25">
      <c r="B2212" s="150"/>
      <c r="D2212" s="151" t="s">
        <v>270</v>
      </c>
      <c r="E2212" s="152" t="s">
        <v>1</v>
      </c>
      <c r="F2212" s="153" t="s">
        <v>1340</v>
      </c>
      <c r="H2212" s="154">
        <v>2.5</v>
      </c>
      <c r="I2212" s="155"/>
      <c r="L2212" s="150"/>
      <c r="M2212" s="156"/>
      <c r="T2212" s="157"/>
      <c r="AT2212" s="152" t="s">
        <v>270</v>
      </c>
      <c r="AU2212" s="152" t="s">
        <v>87</v>
      </c>
      <c r="AV2212" s="12" t="s">
        <v>87</v>
      </c>
      <c r="AW2212" s="12" t="s">
        <v>32</v>
      </c>
      <c r="AX2212" s="12" t="s">
        <v>77</v>
      </c>
      <c r="AY2212" s="152" t="s">
        <v>262</v>
      </c>
    </row>
    <row r="2213" spans="2:51" s="12" customFormat="1" ht="11.25">
      <c r="B2213" s="150"/>
      <c r="D2213" s="151" t="s">
        <v>270</v>
      </c>
      <c r="E2213" s="152" t="s">
        <v>1</v>
      </c>
      <c r="F2213" s="153" t="s">
        <v>1341</v>
      </c>
      <c r="H2213" s="154">
        <v>2.8</v>
      </c>
      <c r="I2213" s="155"/>
      <c r="L2213" s="150"/>
      <c r="M2213" s="156"/>
      <c r="T2213" s="157"/>
      <c r="AT2213" s="152" t="s">
        <v>270</v>
      </c>
      <c r="AU2213" s="152" t="s">
        <v>87</v>
      </c>
      <c r="AV2213" s="12" t="s">
        <v>87</v>
      </c>
      <c r="AW2213" s="12" t="s">
        <v>32</v>
      </c>
      <c r="AX2213" s="12" t="s">
        <v>77</v>
      </c>
      <c r="AY2213" s="152" t="s">
        <v>262</v>
      </c>
    </row>
    <row r="2214" spans="2:51" s="12" customFormat="1" ht="11.25">
      <c r="B2214" s="150"/>
      <c r="D2214" s="151" t="s">
        <v>270</v>
      </c>
      <c r="E2214" s="152" t="s">
        <v>1</v>
      </c>
      <c r="F2214" s="153" t="s">
        <v>1342</v>
      </c>
      <c r="H2214" s="154">
        <v>1.6</v>
      </c>
      <c r="I2214" s="155"/>
      <c r="L2214" s="150"/>
      <c r="M2214" s="156"/>
      <c r="T2214" s="157"/>
      <c r="AT2214" s="152" t="s">
        <v>270</v>
      </c>
      <c r="AU2214" s="152" t="s">
        <v>87</v>
      </c>
      <c r="AV2214" s="12" t="s">
        <v>87</v>
      </c>
      <c r="AW2214" s="12" t="s">
        <v>32</v>
      </c>
      <c r="AX2214" s="12" t="s">
        <v>77</v>
      </c>
      <c r="AY2214" s="152" t="s">
        <v>262</v>
      </c>
    </row>
    <row r="2215" spans="2:51" s="12" customFormat="1" ht="11.25">
      <c r="B2215" s="150"/>
      <c r="D2215" s="151" t="s">
        <v>270</v>
      </c>
      <c r="E2215" s="152" t="s">
        <v>1</v>
      </c>
      <c r="F2215" s="153" t="s">
        <v>1343</v>
      </c>
      <c r="H2215" s="154">
        <v>1.8</v>
      </c>
      <c r="I2215" s="155"/>
      <c r="L2215" s="150"/>
      <c r="M2215" s="156"/>
      <c r="T2215" s="157"/>
      <c r="AT2215" s="152" t="s">
        <v>270</v>
      </c>
      <c r="AU2215" s="152" t="s">
        <v>87</v>
      </c>
      <c r="AV2215" s="12" t="s">
        <v>87</v>
      </c>
      <c r="AW2215" s="12" t="s">
        <v>32</v>
      </c>
      <c r="AX2215" s="12" t="s">
        <v>77</v>
      </c>
      <c r="AY2215" s="152" t="s">
        <v>262</v>
      </c>
    </row>
    <row r="2216" spans="2:51" s="15" customFormat="1" ht="11.25">
      <c r="B2216" s="171"/>
      <c r="D2216" s="151" t="s">
        <v>270</v>
      </c>
      <c r="E2216" s="172" t="s">
        <v>1</v>
      </c>
      <c r="F2216" s="173" t="s">
        <v>281</v>
      </c>
      <c r="H2216" s="174">
        <v>113.48</v>
      </c>
      <c r="I2216" s="175"/>
      <c r="L2216" s="171"/>
      <c r="M2216" s="176"/>
      <c r="T2216" s="177"/>
      <c r="AT2216" s="172" t="s">
        <v>270</v>
      </c>
      <c r="AU2216" s="172" t="s">
        <v>87</v>
      </c>
      <c r="AV2216" s="15" t="s">
        <v>103</v>
      </c>
      <c r="AW2216" s="15" t="s">
        <v>32</v>
      </c>
      <c r="AX2216" s="15" t="s">
        <v>77</v>
      </c>
      <c r="AY2216" s="172" t="s">
        <v>262</v>
      </c>
    </row>
    <row r="2217" spans="2:51" s="13" customFormat="1" ht="11.25">
      <c r="B2217" s="158"/>
      <c r="D2217" s="151" t="s">
        <v>270</v>
      </c>
      <c r="E2217" s="159" t="s">
        <v>1</v>
      </c>
      <c r="F2217" s="160" t="s">
        <v>273</v>
      </c>
      <c r="H2217" s="161">
        <v>113.48</v>
      </c>
      <c r="I2217" s="162"/>
      <c r="L2217" s="158"/>
      <c r="M2217" s="163"/>
      <c r="T2217" s="164"/>
      <c r="AT2217" s="159" t="s">
        <v>270</v>
      </c>
      <c r="AU2217" s="159" t="s">
        <v>87</v>
      </c>
      <c r="AV2217" s="13" t="s">
        <v>268</v>
      </c>
      <c r="AW2217" s="13" t="s">
        <v>32</v>
      </c>
      <c r="AX2217" s="13" t="s">
        <v>85</v>
      </c>
      <c r="AY2217" s="159" t="s">
        <v>262</v>
      </c>
    </row>
    <row r="2218" spans="2:65" s="1" customFormat="1" ht="37.9" customHeight="1">
      <c r="B2218" s="32"/>
      <c r="C2218" s="138" t="s">
        <v>2690</v>
      </c>
      <c r="D2218" s="138" t="s">
        <v>264</v>
      </c>
      <c r="E2218" s="139" t="s">
        <v>2691</v>
      </c>
      <c r="F2218" s="140" t="s">
        <v>2692</v>
      </c>
      <c r="G2218" s="141" t="s">
        <v>152</v>
      </c>
      <c r="H2218" s="142">
        <v>832.41</v>
      </c>
      <c r="I2218" s="143"/>
      <c r="J2218" s="142">
        <f>ROUND(I2218*H2218,2)</f>
        <v>0</v>
      </c>
      <c r="K2218" s="140" t="s">
        <v>267</v>
      </c>
      <c r="L2218" s="32"/>
      <c r="M2218" s="144" t="s">
        <v>1</v>
      </c>
      <c r="N2218" s="145" t="s">
        <v>42</v>
      </c>
      <c r="P2218" s="146">
        <f>O2218*H2218</f>
        <v>0</v>
      </c>
      <c r="Q2218" s="146">
        <v>0.00029</v>
      </c>
      <c r="R2218" s="146">
        <f>Q2218*H2218</f>
        <v>0.2413989</v>
      </c>
      <c r="S2218" s="146">
        <v>0</v>
      </c>
      <c r="T2218" s="147">
        <f>S2218*H2218</f>
        <v>0</v>
      </c>
      <c r="AR2218" s="148" t="s">
        <v>369</v>
      </c>
      <c r="AT2218" s="148" t="s">
        <v>264</v>
      </c>
      <c r="AU2218" s="148" t="s">
        <v>87</v>
      </c>
      <c r="AY2218" s="17" t="s">
        <v>262</v>
      </c>
      <c r="BE2218" s="149">
        <f>IF(N2218="základní",J2218,0)</f>
        <v>0</v>
      </c>
      <c r="BF2218" s="149">
        <f>IF(N2218="snížená",J2218,0)</f>
        <v>0</v>
      </c>
      <c r="BG2218" s="149">
        <f>IF(N2218="zákl. přenesená",J2218,0)</f>
        <v>0</v>
      </c>
      <c r="BH2218" s="149">
        <f>IF(N2218="sníž. přenesená",J2218,0)</f>
        <v>0</v>
      </c>
      <c r="BI2218" s="149">
        <f>IF(N2218="nulová",J2218,0)</f>
        <v>0</v>
      </c>
      <c r="BJ2218" s="17" t="s">
        <v>85</v>
      </c>
      <c r="BK2218" s="149">
        <f>ROUND(I2218*H2218,2)</f>
        <v>0</v>
      </c>
      <c r="BL2218" s="17" t="s">
        <v>369</v>
      </c>
      <c r="BM2218" s="148" t="s">
        <v>2693</v>
      </c>
    </row>
    <row r="2219" spans="2:51" s="14" customFormat="1" ht="11.25">
      <c r="B2219" s="165"/>
      <c r="D2219" s="151" t="s">
        <v>270</v>
      </c>
      <c r="E2219" s="166" t="s">
        <v>1</v>
      </c>
      <c r="F2219" s="167" t="s">
        <v>2673</v>
      </c>
      <c r="H2219" s="166" t="s">
        <v>1</v>
      </c>
      <c r="I2219" s="168"/>
      <c r="L2219" s="165"/>
      <c r="M2219" s="169"/>
      <c r="T2219" s="170"/>
      <c r="AT2219" s="166" t="s">
        <v>270</v>
      </c>
      <c r="AU2219" s="166" t="s">
        <v>87</v>
      </c>
      <c r="AV2219" s="14" t="s">
        <v>85</v>
      </c>
      <c r="AW2219" s="14" t="s">
        <v>32</v>
      </c>
      <c r="AX2219" s="14" t="s">
        <v>77</v>
      </c>
      <c r="AY2219" s="166" t="s">
        <v>262</v>
      </c>
    </row>
    <row r="2220" spans="2:51" s="12" customFormat="1" ht="11.25">
      <c r="B2220" s="150"/>
      <c r="D2220" s="151" t="s">
        <v>270</v>
      </c>
      <c r="E2220" s="152" t="s">
        <v>1</v>
      </c>
      <c r="F2220" s="153" t="s">
        <v>2674</v>
      </c>
      <c r="H2220" s="154">
        <v>91.89</v>
      </c>
      <c r="I2220" s="155"/>
      <c r="L2220" s="150"/>
      <c r="M2220" s="156"/>
      <c r="T2220" s="157"/>
      <c r="AT2220" s="152" t="s">
        <v>270</v>
      </c>
      <c r="AU2220" s="152" t="s">
        <v>87</v>
      </c>
      <c r="AV2220" s="12" t="s">
        <v>87</v>
      </c>
      <c r="AW2220" s="12" t="s">
        <v>32</v>
      </c>
      <c r="AX2220" s="12" t="s">
        <v>77</v>
      </c>
      <c r="AY2220" s="152" t="s">
        <v>262</v>
      </c>
    </row>
    <row r="2221" spans="2:51" s="12" customFormat="1" ht="11.25">
      <c r="B2221" s="150"/>
      <c r="D2221" s="151" t="s">
        <v>270</v>
      </c>
      <c r="E2221" s="152" t="s">
        <v>1</v>
      </c>
      <c r="F2221" s="153" t="s">
        <v>2675</v>
      </c>
      <c r="H2221" s="154">
        <v>235.48</v>
      </c>
      <c r="I2221" s="155"/>
      <c r="L2221" s="150"/>
      <c r="M2221" s="156"/>
      <c r="T2221" s="157"/>
      <c r="AT2221" s="152" t="s">
        <v>270</v>
      </c>
      <c r="AU2221" s="152" t="s">
        <v>87</v>
      </c>
      <c r="AV2221" s="12" t="s">
        <v>87</v>
      </c>
      <c r="AW2221" s="12" t="s">
        <v>32</v>
      </c>
      <c r="AX2221" s="12" t="s">
        <v>77</v>
      </c>
      <c r="AY2221" s="152" t="s">
        <v>262</v>
      </c>
    </row>
    <row r="2222" spans="2:51" s="12" customFormat="1" ht="11.25">
      <c r="B2222" s="150"/>
      <c r="D2222" s="151" t="s">
        <v>270</v>
      </c>
      <c r="E2222" s="152" t="s">
        <v>1</v>
      </c>
      <c r="F2222" s="153" t="s">
        <v>2676</v>
      </c>
      <c r="H2222" s="154">
        <v>161.93</v>
      </c>
      <c r="I2222" s="155"/>
      <c r="L2222" s="150"/>
      <c r="M2222" s="156"/>
      <c r="T2222" s="157"/>
      <c r="AT2222" s="152" t="s">
        <v>270</v>
      </c>
      <c r="AU2222" s="152" t="s">
        <v>87</v>
      </c>
      <c r="AV2222" s="12" t="s">
        <v>87</v>
      </c>
      <c r="AW2222" s="12" t="s">
        <v>32</v>
      </c>
      <c r="AX2222" s="12" t="s">
        <v>77</v>
      </c>
      <c r="AY2222" s="152" t="s">
        <v>262</v>
      </c>
    </row>
    <row r="2223" spans="2:51" s="12" customFormat="1" ht="11.25">
      <c r="B2223" s="150"/>
      <c r="D2223" s="151" t="s">
        <v>270</v>
      </c>
      <c r="E2223" s="152" t="s">
        <v>1</v>
      </c>
      <c r="F2223" s="153" t="s">
        <v>2677</v>
      </c>
      <c r="H2223" s="154">
        <v>191.29</v>
      </c>
      <c r="I2223" s="155"/>
      <c r="L2223" s="150"/>
      <c r="M2223" s="156"/>
      <c r="T2223" s="157"/>
      <c r="AT2223" s="152" t="s">
        <v>270</v>
      </c>
      <c r="AU2223" s="152" t="s">
        <v>87</v>
      </c>
      <c r="AV2223" s="12" t="s">
        <v>87</v>
      </c>
      <c r="AW2223" s="12" t="s">
        <v>32</v>
      </c>
      <c r="AX2223" s="12" t="s">
        <v>77</v>
      </c>
      <c r="AY2223" s="152" t="s">
        <v>262</v>
      </c>
    </row>
    <row r="2224" spans="2:51" s="12" customFormat="1" ht="11.25">
      <c r="B2224" s="150"/>
      <c r="D2224" s="151" t="s">
        <v>270</v>
      </c>
      <c r="E2224" s="152" t="s">
        <v>1</v>
      </c>
      <c r="F2224" s="153" t="s">
        <v>2678</v>
      </c>
      <c r="H2224" s="154">
        <v>151.82</v>
      </c>
      <c r="I2224" s="155"/>
      <c r="L2224" s="150"/>
      <c r="M2224" s="156"/>
      <c r="T2224" s="157"/>
      <c r="AT2224" s="152" t="s">
        <v>270</v>
      </c>
      <c r="AU2224" s="152" t="s">
        <v>87</v>
      </c>
      <c r="AV2224" s="12" t="s">
        <v>87</v>
      </c>
      <c r="AW2224" s="12" t="s">
        <v>32</v>
      </c>
      <c r="AX2224" s="12" t="s">
        <v>77</v>
      </c>
      <c r="AY2224" s="152" t="s">
        <v>262</v>
      </c>
    </row>
    <row r="2225" spans="2:51" s="13" customFormat="1" ht="11.25">
      <c r="B2225" s="158"/>
      <c r="D2225" s="151" t="s">
        <v>270</v>
      </c>
      <c r="E2225" s="159" t="s">
        <v>1</v>
      </c>
      <c r="F2225" s="160" t="s">
        <v>273</v>
      </c>
      <c r="H2225" s="161">
        <v>832.41</v>
      </c>
      <c r="I2225" s="162"/>
      <c r="L2225" s="158"/>
      <c r="M2225" s="163"/>
      <c r="T2225" s="164"/>
      <c r="AT2225" s="159" t="s">
        <v>270</v>
      </c>
      <c r="AU2225" s="159" t="s">
        <v>87</v>
      </c>
      <c r="AV2225" s="13" t="s">
        <v>268</v>
      </c>
      <c r="AW2225" s="13" t="s">
        <v>32</v>
      </c>
      <c r="AX2225" s="13" t="s">
        <v>85</v>
      </c>
      <c r="AY2225" s="159" t="s">
        <v>262</v>
      </c>
    </row>
    <row r="2226" spans="2:63" s="11" customFormat="1" ht="22.9" customHeight="1">
      <c r="B2226" s="126"/>
      <c r="D2226" s="127" t="s">
        <v>76</v>
      </c>
      <c r="E2226" s="136" t="s">
        <v>2694</v>
      </c>
      <c r="F2226" s="136" t="s">
        <v>2695</v>
      </c>
      <c r="I2226" s="129"/>
      <c r="J2226" s="137">
        <f>BK2226</f>
        <v>0</v>
      </c>
      <c r="L2226" s="126"/>
      <c r="M2226" s="131"/>
      <c r="P2226" s="132">
        <f>SUM(P2227:P2230)</f>
        <v>0</v>
      </c>
      <c r="R2226" s="132">
        <f>SUM(R2227:R2230)</f>
        <v>0</v>
      </c>
      <c r="T2226" s="133">
        <f>SUM(T2227:T2230)</f>
        <v>0</v>
      </c>
      <c r="AR2226" s="127" t="s">
        <v>87</v>
      </c>
      <c r="AT2226" s="134" t="s">
        <v>76</v>
      </c>
      <c r="AU2226" s="134" t="s">
        <v>85</v>
      </c>
      <c r="AY2226" s="127" t="s">
        <v>262</v>
      </c>
      <c r="BK2226" s="135">
        <f>SUM(BK2227:BK2230)</f>
        <v>0</v>
      </c>
    </row>
    <row r="2227" spans="2:65" s="1" customFormat="1" ht="44.25" customHeight="1">
      <c r="B2227" s="32"/>
      <c r="C2227" s="138" t="s">
        <v>2696</v>
      </c>
      <c r="D2227" s="138" t="s">
        <v>264</v>
      </c>
      <c r="E2227" s="139" t="s">
        <v>2697</v>
      </c>
      <c r="F2227" s="140" t="s">
        <v>2698</v>
      </c>
      <c r="G2227" s="141" t="s">
        <v>684</v>
      </c>
      <c r="H2227" s="142">
        <v>10</v>
      </c>
      <c r="I2227" s="143"/>
      <c r="J2227" s="142">
        <f>ROUND(I2227*H2227,2)</f>
        <v>0</v>
      </c>
      <c r="K2227" s="140" t="s">
        <v>1</v>
      </c>
      <c r="L2227" s="32"/>
      <c r="M2227" s="144" t="s">
        <v>1</v>
      </c>
      <c r="N2227" s="145" t="s">
        <v>42</v>
      </c>
      <c r="P2227" s="146">
        <f>O2227*H2227</f>
        <v>0</v>
      </c>
      <c r="Q2227" s="146">
        <v>0</v>
      </c>
      <c r="R2227" s="146">
        <f>Q2227*H2227</f>
        <v>0</v>
      </c>
      <c r="S2227" s="146">
        <v>0</v>
      </c>
      <c r="T2227" s="147">
        <f>S2227*H2227</f>
        <v>0</v>
      </c>
      <c r="AR2227" s="148" t="s">
        <v>369</v>
      </c>
      <c r="AT2227" s="148" t="s">
        <v>264</v>
      </c>
      <c r="AU2227" s="148" t="s">
        <v>87</v>
      </c>
      <c r="AY2227" s="17" t="s">
        <v>262</v>
      </c>
      <c r="BE2227" s="149">
        <f>IF(N2227="základní",J2227,0)</f>
        <v>0</v>
      </c>
      <c r="BF2227" s="149">
        <f>IF(N2227="snížená",J2227,0)</f>
        <v>0</v>
      </c>
      <c r="BG2227" s="149">
        <f>IF(N2227="zákl. přenesená",J2227,0)</f>
        <v>0</v>
      </c>
      <c r="BH2227" s="149">
        <f>IF(N2227="sníž. přenesená",J2227,0)</f>
        <v>0</v>
      </c>
      <c r="BI2227" s="149">
        <f>IF(N2227="nulová",J2227,0)</f>
        <v>0</v>
      </c>
      <c r="BJ2227" s="17" t="s">
        <v>85</v>
      </c>
      <c r="BK2227" s="149">
        <f>ROUND(I2227*H2227,2)</f>
        <v>0</v>
      </c>
      <c r="BL2227" s="17" t="s">
        <v>369</v>
      </c>
      <c r="BM2227" s="148" t="s">
        <v>2699</v>
      </c>
    </row>
    <row r="2228" spans="2:51" s="12" customFormat="1" ht="11.25">
      <c r="B2228" s="150"/>
      <c r="D2228" s="151" t="s">
        <v>270</v>
      </c>
      <c r="E2228" s="152" t="s">
        <v>1</v>
      </c>
      <c r="F2228" s="153" t="s">
        <v>2700</v>
      </c>
      <c r="H2228" s="154">
        <v>10</v>
      </c>
      <c r="I2228" s="155"/>
      <c r="L2228" s="150"/>
      <c r="M2228" s="156"/>
      <c r="T2228" s="157"/>
      <c r="AT2228" s="152" t="s">
        <v>270</v>
      </c>
      <c r="AU2228" s="152" t="s">
        <v>87</v>
      </c>
      <c r="AV2228" s="12" t="s">
        <v>87</v>
      </c>
      <c r="AW2228" s="12" t="s">
        <v>32</v>
      </c>
      <c r="AX2228" s="12" t="s">
        <v>77</v>
      </c>
      <c r="AY2228" s="152" t="s">
        <v>262</v>
      </c>
    </row>
    <row r="2229" spans="2:51" s="13" customFormat="1" ht="11.25">
      <c r="B2229" s="158"/>
      <c r="D2229" s="151" t="s">
        <v>270</v>
      </c>
      <c r="E2229" s="159" t="s">
        <v>1</v>
      </c>
      <c r="F2229" s="160" t="s">
        <v>273</v>
      </c>
      <c r="H2229" s="161">
        <v>10</v>
      </c>
      <c r="I2229" s="162"/>
      <c r="L2229" s="158"/>
      <c r="M2229" s="163"/>
      <c r="T2229" s="164"/>
      <c r="AT2229" s="159" t="s">
        <v>270</v>
      </c>
      <c r="AU2229" s="159" t="s">
        <v>87</v>
      </c>
      <c r="AV2229" s="13" t="s">
        <v>268</v>
      </c>
      <c r="AW2229" s="13" t="s">
        <v>32</v>
      </c>
      <c r="AX2229" s="13" t="s">
        <v>85</v>
      </c>
      <c r="AY2229" s="159" t="s">
        <v>262</v>
      </c>
    </row>
    <row r="2230" spans="2:65" s="1" customFormat="1" ht="44.25" customHeight="1">
      <c r="B2230" s="32"/>
      <c r="C2230" s="138" t="s">
        <v>2701</v>
      </c>
      <c r="D2230" s="138" t="s">
        <v>264</v>
      </c>
      <c r="E2230" s="139" t="s">
        <v>2702</v>
      </c>
      <c r="F2230" s="140" t="s">
        <v>2703</v>
      </c>
      <c r="G2230" s="141" t="s">
        <v>794</v>
      </c>
      <c r="H2230" s="143"/>
      <c r="I2230" s="143"/>
      <c r="J2230" s="142">
        <f>ROUND(I2230*H2230,2)</f>
        <v>0</v>
      </c>
      <c r="K2230" s="140" t="s">
        <v>267</v>
      </c>
      <c r="L2230" s="32"/>
      <c r="M2230" s="144" t="s">
        <v>1</v>
      </c>
      <c r="N2230" s="145" t="s">
        <v>42</v>
      </c>
      <c r="P2230" s="146">
        <f>O2230*H2230</f>
        <v>0</v>
      </c>
      <c r="Q2230" s="146">
        <v>0</v>
      </c>
      <c r="R2230" s="146">
        <f>Q2230*H2230</f>
        <v>0</v>
      </c>
      <c r="S2230" s="146">
        <v>0</v>
      </c>
      <c r="T2230" s="147">
        <f>S2230*H2230</f>
        <v>0</v>
      </c>
      <c r="AR2230" s="148" t="s">
        <v>369</v>
      </c>
      <c r="AT2230" s="148" t="s">
        <v>264</v>
      </c>
      <c r="AU2230" s="148" t="s">
        <v>87</v>
      </c>
      <c r="AY2230" s="17" t="s">
        <v>262</v>
      </c>
      <c r="BE2230" s="149">
        <f>IF(N2230="základní",J2230,0)</f>
        <v>0</v>
      </c>
      <c r="BF2230" s="149">
        <f>IF(N2230="snížená",J2230,0)</f>
        <v>0</v>
      </c>
      <c r="BG2230" s="149">
        <f>IF(N2230="zákl. přenesená",J2230,0)</f>
        <v>0</v>
      </c>
      <c r="BH2230" s="149">
        <f>IF(N2230="sníž. přenesená",J2230,0)</f>
        <v>0</v>
      </c>
      <c r="BI2230" s="149">
        <f>IF(N2230="nulová",J2230,0)</f>
        <v>0</v>
      </c>
      <c r="BJ2230" s="17" t="s">
        <v>85</v>
      </c>
      <c r="BK2230" s="149">
        <f>ROUND(I2230*H2230,2)</f>
        <v>0</v>
      </c>
      <c r="BL2230" s="17" t="s">
        <v>369</v>
      </c>
      <c r="BM2230" s="148" t="s">
        <v>2704</v>
      </c>
    </row>
    <row r="2231" spans="2:63" s="11" customFormat="1" ht="25.9" customHeight="1">
      <c r="B2231" s="126"/>
      <c r="D2231" s="127" t="s">
        <v>76</v>
      </c>
      <c r="E2231" s="128" t="s">
        <v>300</v>
      </c>
      <c r="F2231" s="128" t="s">
        <v>2705</v>
      </c>
      <c r="I2231" s="129"/>
      <c r="J2231" s="130">
        <f>BK2231</f>
        <v>0</v>
      </c>
      <c r="L2231" s="126"/>
      <c r="M2231" s="131"/>
      <c r="P2231" s="132">
        <f>P2232</f>
        <v>0</v>
      </c>
      <c r="R2231" s="132">
        <f>R2232</f>
        <v>0</v>
      </c>
      <c r="T2231" s="133">
        <f>T2232</f>
        <v>0</v>
      </c>
      <c r="AR2231" s="127" t="s">
        <v>103</v>
      </c>
      <c r="AT2231" s="134" t="s">
        <v>76</v>
      </c>
      <c r="AU2231" s="134" t="s">
        <v>77</v>
      </c>
      <c r="AY2231" s="127" t="s">
        <v>262</v>
      </c>
      <c r="BK2231" s="135">
        <f>BK2232</f>
        <v>0</v>
      </c>
    </row>
    <row r="2232" spans="2:63" s="11" customFormat="1" ht="22.9" customHeight="1">
      <c r="B2232" s="126"/>
      <c r="D2232" s="127" t="s">
        <v>76</v>
      </c>
      <c r="E2232" s="136" t="s">
        <v>2706</v>
      </c>
      <c r="F2232" s="136" t="s">
        <v>2707</v>
      </c>
      <c r="I2232" s="129"/>
      <c r="J2232" s="137">
        <f>BK2232</f>
        <v>0</v>
      </c>
      <c r="L2232" s="126"/>
      <c r="M2232" s="131"/>
      <c r="P2232" s="132">
        <f>SUM(P2233:P2234)</f>
        <v>0</v>
      </c>
      <c r="R2232" s="132">
        <f>SUM(R2233:R2234)</f>
        <v>0</v>
      </c>
      <c r="T2232" s="133">
        <f>SUM(T2233:T2234)</f>
        <v>0</v>
      </c>
      <c r="AR2232" s="127" t="s">
        <v>103</v>
      </c>
      <c r="AT2232" s="134" t="s">
        <v>76</v>
      </c>
      <c r="AU2232" s="134" t="s">
        <v>85</v>
      </c>
      <c r="AY2232" s="127" t="s">
        <v>262</v>
      </c>
      <c r="BK2232" s="135">
        <f>SUM(BK2233:BK2234)</f>
        <v>0</v>
      </c>
    </row>
    <row r="2233" spans="2:65" s="1" customFormat="1" ht="37.9" customHeight="1">
      <c r="B2233" s="32"/>
      <c r="C2233" s="138" t="s">
        <v>2708</v>
      </c>
      <c r="D2233" s="138" t="s">
        <v>264</v>
      </c>
      <c r="E2233" s="139" t="s">
        <v>2709</v>
      </c>
      <c r="F2233" s="140" t="s">
        <v>2710</v>
      </c>
      <c r="G2233" s="141" t="s">
        <v>2447</v>
      </c>
      <c r="H2233" s="142">
        <v>1</v>
      </c>
      <c r="I2233" s="143"/>
      <c r="J2233" s="142">
        <f>ROUND(I2233*H2233,2)</f>
        <v>0</v>
      </c>
      <c r="K2233" s="140" t="s">
        <v>1</v>
      </c>
      <c r="L2233" s="32"/>
      <c r="M2233" s="144" t="s">
        <v>1</v>
      </c>
      <c r="N2233" s="145" t="s">
        <v>42</v>
      </c>
      <c r="P2233" s="146">
        <f>O2233*H2233</f>
        <v>0</v>
      </c>
      <c r="Q2233" s="146">
        <v>0</v>
      </c>
      <c r="R2233" s="146">
        <f>Q2233*H2233</f>
        <v>0</v>
      </c>
      <c r="S2233" s="146">
        <v>0</v>
      </c>
      <c r="T2233" s="147">
        <f>S2233*H2233</f>
        <v>0</v>
      </c>
      <c r="AR2233" s="148" t="s">
        <v>677</v>
      </c>
      <c r="AT2233" s="148" t="s">
        <v>264</v>
      </c>
      <c r="AU2233" s="148" t="s">
        <v>87</v>
      </c>
      <c r="AY2233" s="17" t="s">
        <v>262</v>
      </c>
      <c r="BE2233" s="149">
        <f>IF(N2233="základní",J2233,0)</f>
        <v>0</v>
      </c>
      <c r="BF2233" s="149">
        <f>IF(N2233="snížená",J2233,0)</f>
        <v>0</v>
      </c>
      <c r="BG2233" s="149">
        <f>IF(N2233="zákl. přenesená",J2233,0)</f>
        <v>0</v>
      </c>
      <c r="BH2233" s="149">
        <f>IF(N2233="sníž. přenesená",J2233,0)</f>
        <v>0</v>
      </c>
      <c r="BI2233" s="149">
        <f>IF(N2233="nulová",J2233,0)</f>
        <v>0</v>
      </c>
      <c r="BJ2233" s="17" t="s">
        <v>85</v>
      </c>
      <c r="BK2233" s="149">
        <f>ROUND(I2233*H2233,2)</f>
        <v>0</v>
      </c>
      <c r="BL2233" s="17" t="s">
        <v>677</v>
      </c>
      <c r="BM2233" s="148" t="s">
        <v>2711</v>
      </c>
    </row>
    <row r="2234" spans="2:47" s="1" customFormat="1" ht="48.75">
      <c r="B2234" s="32"/>
      <c r="D2234" s="151" t="s">
        <v>708</v>
      </c>
      <c r="F2234" s="187" t="s">
        <v>2712</v>
      </c>
      <c r="I2234" s="188"/>
      <c r="L2234" s="32"/>
      <c r="M2234" s="190"/>
      <c r="N2234" s="191"/>
      <c r="O2234" s="191"/>
      <c r="P2234" s="191"/>
      <c r="Q2234" s="191"/>
      <c r="R2234" s="191"/>
      <c r="S2234" s="191"/>
      <c r="T2234" s="192"/>
      <c r="AT2234" s="17" t="s">
        <v>708</v>
      </c>
      <c r="AU2234" s="17" t="s">
        <v>87</v>
      </c>
    </row>
    <row r="2235" spans="2:12" s="1" customFormat="1" ht="6.95" customHeight="1">
      <c r="B2235" s="44"/>
      <c r="C2235" s="45"/>
      <c r="D2235" s="45"/>
      <c r="E2235" s="45"/>
      <c r="F2235" s="45"/>
      <c r="G2235" s="45"/>
      <c r="H2235" s="45"/>
      <c r="I2235" s="45"/>
      <c r="J2235" s="45"/>
      <c r="K2235" s="45"/>
      <c r="L2235" s="32"/>
    </row>
  </sheetData>
  <sheetProtection algorithmName="SHA-512" hashValue="LnVOzWb+cdC+XSmF5XTYGqHjdKOai+MfR2lavxxQfSP3GqoxA5gskw4inudDqEDwYEjFlUbQgZ0wVhGdmy+dtA==" saltValue="s3UJPgrpnduf2POAaTm2hA==" spinCount="100000" sheet="1" objects="1" scenarios="1" formatColumns="0" formatRows="0" autoFilter="0"/>
  <autoFilter ref="C141:K2234"/>
  <mergeCells count="9">
    <mergeCell ref="E87:H87"/>
    <mergeCell ref="E132:H132"/>
    <mergeCell ref="E134:H13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49"/>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6741</v>
      </c>
      <c r="H4" s="20"/>
    </row>
    <row r="5" spans="2:8" ht="12" customHeight="1">
      <c r="B5" s="20"/>
      <c r="C5" s="24" t="s">
        <v>13</v>
      </c>
      <c r="D5" s="245" t="s">
        <v>14</v>
      </c>
      <c r="E5" s="241"/>
      <c r="F5" s="241"/>
      <c r="H5" s="20"/>
    </row>
    <row r="6" spans="2:8" ht="36.95" customHeight="1">
      <c r="B6" s="20"/>
      <c r="C6" s="26" t="s">
        <v>16</v>
      </c>
      <c r="D6" s="242" t="s">
        <v>17</v>
      </c>
      <c r="E6" s="241"/>
      <c r="F6" s="241"/>
      <c r="H6" s="20"/>
    </row>
    <row r="7" spans="2:8" ht="16.5" customHeight="1">
      <c r="B7" s="20"/>
      <c r="C7" s="27" t="s">
        <v>22</v>
      </c>
      <c r="D7" s="52" t="str">
        <f>'Rekapitulace stavby'!AN8</f>
        <v>25. 10. 2023</v>
      </c>
      <c r="H7" s="20"/>
    </row>
    <row r="8" spans="2:8" s="1" customFormat="1" ht="10.9" customHeight="1">
      <c r="B8" s="32"/>
      <c r="H8" s="32"/>
    </row>
    <row r="9" spans="2:8" s="10" customFormat="1" ht="29.25" customHeight="1">
      <c r="B9" s="118"/>
      <c r="C9" s="119" t="s">
        <v>58</v>
      </c>
      <c r="D9" s="120" t="s">
        <v>59</v>
      </c>
      <c r="E9" s="120" t="s">
        <v>249</v>
      </c>
      <c r="F9" s="121" t="s">
        <v>6742</v>
      </c>
      <c r="H9" s="118"/>
    </row>
    <row r="10" spans="2:8" s="1" customFormat="1" ht="26.45" customHeight="1">
      <c r="B10" s="32"/>
      <c r="C10" s="205" t="s">
        <v>6743</v>
      </c>
      <c r="D10" s="205" t="s">
        <v>83</v>
      </c>
      <c r="H10" s="32"/>
    </row>
    <row r="11" spans="2:8" s="1" customFormat="1" ht="16.9" customHeight="1">
      <c r="B11" s="32"/>
      <c r="C11" s="206" t="s">
        <v>151</v>
      </c>
      <c r="D11" s="207" t="s">
        <v>1</v>
      </c>
      <c r="E11" s="208" t="s">
        <v>152</v>
      </c>
      <c r="F11" s="209">
        <v>242.62</v>
      </c>
      <c r="H11" s="32"/>
    </row>
    <row r="12" spans="2:8" s="1" customFormat="1" ht="16.9" customHeight="1">
      <c r="B12" s="32"/>
      <c r="C12" s="210" t="s">
        <v>1</v>
      </c>
      <c r="D12" s="210" t="s">
        <v>6744</v>
      </c>
      <c r="E12" s="17" t="s">
        <v>1</v>
      </c>
      <c r="F12" s="211">
        <v>40.51</v>
      </c>
      <c r="H12" s="32"/>
    </row>
    <row r="13" spans="2:8" s="1" customFormat="1" ht="16.9" customHeight="1">
      <c r="B13" s="32"/>
      <c r="C13" s="210" t="s">
        <v>1</v>
      </c>
      <c r="D13" s="210" t="s">
        <v>6745</v>
      </c>
      <c r="E13" s="17" t="s">
        <v>1</v>
      </c>
      <c r="F13" s="211">
        <v>53.35</v>
      </c>
      <c r="H13" s="32"/>
    </row>
    <row r="14" spans="2:8" s="1" customFormat="1" ht="16.9" customHeight="1">
      <c r="B14" s="32"/>
      <c r="C14" s="210" t="s">
        <v>1</v>
      </c>
      <c r="D14" s="210" t="s">
        <v>6746</v>
      </c>
      <c r="E14" s="17" t="s">
        <v>1</v>
      </c>
      <c r="F14" s="211">
        <v>13.2</v>
      </c>
      <c r="H14" s="32"/>
    </row>
    <row r="15" spans="2:8" s="1" customFormat="1" ht="16.9" customHeight="1">
      <c r="B15" s="32"/>
      <c r="C15" s="210" t="s">
        <v>1</v>
      </c>
      <c r="D15" s="210" t="s">
        <v>6747</v>
      </c>
      <c r="E15" s="17" t="s">
        <v>1</v>
      </c>
      <c r="F15" s="211">
        <v>14.2</v>
      </c>
      <c r="H15" s="32"/>
    </row>
    <row r="16" spans="2:8" s="1" customFormat="1" ht="16.9" customHeight="1">
      <c r="B16" s="32"/>
      <c r="C16" s="210" t="s">
        <v>1</v>
      </c>
      <c r="D16" s="210" t="s">
        <v>6748</v>
      </c>
      <c r="E16" s="17" t="s">
        <v>1</v>
      </c>
      <c r="F16" s="211">
        <v>29.6</v>
      </c>
      <c r="H16" s="32"/>
    </row>
    <row r="17" spans="2:8" s="1" customFormat="1" ht="16.9" customHeight="1">
      <c r="B17" s="32"/>
      <c r="C17" s="210" t="s">
        <v>1</v>
      </c>
      <c r="D17" s="210" t="s">
        <v>6749</v>
      </c>
      <c r="E17" s="17" t="s">
        <v>1</v>
      </c>
      <c r="F17" s="211">
        <v>38.78</v>
      </c>
      <c r="H17" s="32"/>
    </row>
    <row r="18" spans="2:8" s="1" customFormat="1" ht="16.9" customHeight="1">
      <c r="B18" s="32"/>
      <c r="C18" s="210" t="s">
        <v>1</v>
      </c>
      <c r="D18" s="210" t="s">
        <v>6750</v>
      </c>
      <c r="E18" s="17" t="s">
        <v>1</v>
      </c>
      <c r="F18" s="211">
        <v>52.98</v>
      </c>
      <c r="H18" s="32"/>
    </row>
    <row r="19" spans="2:8" s="1" customFormat="1" ht="16.9" customHeight="1">
      <c r="B19" s="32"/>
      <c r="C19" s="210" t="s">
        <v>1</v>
      </c>
      <c r="D19" s="210" t="s">
        <v>273</v>
      </c>
      <c r="E19" s="17" t="s">
        <v>1</v>
      </c>
      <c r="F19" s="211">
        <v>242.62</v>
      </c>
      <c r="H19" s="32"/>
    </row>
    <row r="20" spans="2:8" s="1" customFormat="1" ht="16.9" customHeight="1">
      <c r="B20" s="32"/>
      <c r="C20" s="212" t="s">
        <v>6751</v>
      </c>
      <c r="H20" s="32"/>
    </row>
    <row r="21" spans="2:8" s="1" customFormat="1" ht="16.9" customHeight="1">
      <c r="B21" s="32"/>
      <c r="C21" s="210" t="s">
        <v>568</v>
      </c>
      <c r="D21" s="210" t="s">
        <v>6752</v>
      </c>
      <c r="E21" s="17" t="s">
        <v>152</v>
      </c>
      <c r="F21" s="211">
        <v>778.7</v>
      </c>
      <c r="H21" s="32"/>
    </row>
    <row r="22" spans="2:8" s="1" customFormat="1" ht="16.9" customHeight="1">
      <c r="B22" s="32"/>
      <c r="C22" s="210" t="s">
        <v>580</v>
      </c>
      <c r="D22" s="210" t="s">
        <v>6753</v>
      </c>
      <c r="E22" s="17" t="s">
        <v>152</v>
      </c>
      <c r="F22" s="211">
        <v>1896.24</v>
      </c>
      <c r="H22" s="32"/>
    </row>
    <row r="23" spans="2:8" s="1" customFormat="1" ht="16.9" customHeight="1">
      <c r="B23" s="32"/>
      <c r="C23" s="210" t="s">
        <v>2530</v>
      </c>
      <c r="D23" s="210" t="s">
        <v>6754</v>
      </c>
      <c r="E23" s="17" t="s">
        <v>152</v>
      </c>
      <c r="F23" s="211">
        <v>498.4</v>
      </c>
      <c r="H23" s="32"/>
    </row>
    <row r="24" spans="2:8" s="1" customFormat="1" ht="22.5">
      <c r="B24" s="32"/>
      <c r="C24" s="210" t="s">
        <v>2553</v>
      </c>
      <c r="D24" s="210" t="s">
        <v>6755</v>
      </c>
      <c r="E24" s="17" t="s">
        <v>152</v>
      </c>
      <c r="F24" s="211">
        <v>498.4</v>
      </c>
      <c r="H24" s="32"/>
    </row>
    <row r="25" spans="2:8" s="1" customFormat="1" ht="16.9" customHeight="1">
      <c r="B25" s="32"/>
      <c r="C25" s="210" t="s">
        <v>2618</v>
      </c>
      <c r="D25" s="210" t="s">
        <v>6756</v>
      </c>
      <c r="E25" s="17" t="s">
        <v>152</v>
      </c>
      <c r="F25" s="211">
        <v>2450.32</v>
      </c>
      <c r="H25" s="32"/>
    </row>
    <row r="26" spans="2:8" s="1" customFormat="1" ht="16.9" customHeight="1">
      <c r="B26" s="32"/>
      <c r="C26" s="210" t="s">
        <v>932</v>
      </c>
      <c r="D26" s="210" t="s">
        <v>933</v>
      </c>
      <c r="E26" s="17" t="s">
        <v>152</v>
      </c>
      <c r="F26" s="211">
        <v>824.81</v>
      </c>
      <c r="H26" s="32"/>
    </row>
    <row r="27" spans="2:8" s="1" customFormat="1" ht="16.9" customHeight="1">
      <c r="B27" s="32"/>
      <c r="C27" s="210" t="s">
        <v>2548</v>
      </c>
      <c r="D27" s="210" t="s">
        <v>2549</v>
      </c>
      <c r="E27" s="17" t="s">
        <v>152</v>
      </c>
      <c r="F27" s="211">
        <v>538.27</v>
      </c>
      <c r="H27" s="32"/>
    </row>
    <row r="28" spans="2:8" s="1" customFormat="1" ht="16.9" customHeight="1">
      <c r="B28" s="32"/>
      <c r="C28" s="210" t="s">
        <v>947</v>
      </c>
      <c r="D28" s="210" t="s">
        <v>948</v>
      </c>
      <c r="E28" s="17" t="s">
        <v>152</v>
      </c>
      <c r="F28" s="211">
        <v>824.81</v>
      </c>
      <c r="H28" s="32"/>
    </row>
    <row r="29" spans="2:8" s="1" customFormat="1" ht="16.9" customHeight="1">
      <c r="B29" s="32"/>
      <c r="C29" s="206" t="s">
        <v>6757</v>
      </c>
      <c r="D29" s="207" t="s">
        <v>1</v>
      </c>
      <c r="E29" s="208" t="s">
        <v>416</v>
      </c>
      <c r="F29" s="209">
        <v>164.03</v>
      </c>
      <c r="H29" s="32"/>
    </row>
    <row r="30" spans="2:8" s="1" customFormat="1" ht="16.9" customHeight="1">
      <c r="B30" s="32"/>
      <c r="C30" s="210" t="s">
        <v>1</v>
      </c>
      <c r="D30" s="210" t="s">
        <v>6758</v>
      </c>
      <c r="E30" s="17" t="s">
        <v>1</v>
      </c>
      <c r="F30" s="211">
        <v>28.12</v>
      </c>
      <c r="H30" s="32"/>
    </row>
    <row r="31" spans="2:8" s="1" customFormat="1" ht="16.9" customHeight="1">
      <c r="B31" s="32"/>
      <c r="C31" s="210" t="s">
        <v>1</v>
      </c>
      <c r="D31" s="210" t="s">
        <v>6759</v>
      </c>
      <c r="E31" s="17" t="s">
        <v>1</v>
      </c>
      <c r="F31" s="211">
        <v>28.55</v>
      </c>
      <c r="H31" s="32"/>
    </row>
    <row r="32" spans="2:8" s="1" customFormat="1" ht="16.9" customHeight="1">
      <c r="B32" s="32"/>
      <c r="C32" s="210" t="s">
        <v>1</v>
      </c>
      <c r="D32" s="210" t="s">
        <v>6760</v>
      </c>
      <c r="E32" s="17" t="s">
        <v>1</v>
      </c>
      <c r="F32" s="211">
        <v>15.05</v>
      </c>
      <c r="H32" s="32"/>
    </row>
    <row r="33" spans="2:8" s="1" customFormat="1" ht="16.9" customHeight="1">
      <c r="B33" s="32"/>
      <c r="C33" s="210" t="s">
        <v>1</v>
      </c>
      <c r="D33" s="210" t="s">
        <v>6761</v>
      </c>
      <c r="E33" s="17" t="s">
        <v>1</v>
      </c>
      <c r="F33" s="211">
        <v>17.15</v>
      </c>
      <c r="H33" s="32"/>
    </row>
    <row r="34" spans="2:8" s="1" customFormat="1" ht="16.9" customHeight="1">
      <c r="B34" s="32"/>
      <c r="C34" s="210" t="s">
        <v>1</v>
      </c>
      <c r="D34" s="210" t="s">
        <v>6762</v>
      </c>
      <c r="E34" s="17" t="s">
        <v>1</v>
      </c>
      <c r="F34" s="211">
        <v>19</v>
      </c>
      <c r="H34" s="32"/>
    </row>
    <row r="35" spans="2:8" s="1" customFormat="1" ht="16.9" customHeight="1">
      <c r="B35" s="32"/>
      <c r="C35" s="210" t="s">
        <v>1</v>
      </c>
      <c r="D35" s="210" t="s">
        <v>6763</v>
      </c>
      <c r="E35" s="17" t="s">
        <v>1</v>
      </c>
      <c r="F35" s="211">
        <v>26.13</v>
      </c>
      <c r="H35" s="32"/>
    </row>
    <row r="36" spans="2:8" s="1" customFormat="1" ht="16.9" customHeight="1">
      <c r="B36" s="32"/>
      <c r="C36" s="210" t="s">
        <v>1</v>
      </c>
      <c r="D36" s="210" t="s">
        <v>6764</v>
      </c>
      <c r="E36" s="17" t="s">
        <v>1</v>
      </c>
      <c r="F36" s="211">
        <v>30.03</v>
      </c>
      <c r="H36" s="32"/>
    </row>
    <row r="37" spans="2:8" s="1" customFormat="1" ht="16.9" customHeight="1">
      <c r="B37" s="32"/>
      <c r="C37" s="210" t="s">
        <v>1</v>
      </c>
      <c r="D37" s="210" t="s">
        <v>273</v>
      </c>
      <c r="E37" s="17" t="s">
        <v>1</v>
      </c>
      <c r="F37" s="211">
        <v>164.03</v>
      </c>
      <c r="H37" s="32"/>
    </row>
    <row r="38" spans="2:8" s="1" customFormat="1" ht="16.9" customHeight="1">
      <c r="B38" s="32"/>
      <c r="C38" s="206" t="s">
        <v>154</v>
      </c>
      <c r="D38" s="207" t="s">
        <v>1</v>
      </c>
      <c r="E38" s="208" t="s">
        <v>152</v>
      </c>
      <c r="F38" s="209">
        <v>2.3</v>
      </c>
      <c r="H38" s="32"/>
    </row>
    <row r="39" spans="2:8" s="1" customFormat="1" ht="16.9" customHeight="1">
      <c r="B39" s="32"/>
      <c r="C39" s="210" t="s">
        <v>1</v>
      </c>
      <c r="D39" s="210" t="s">
        <v>6765</v>
      </c>
      <c r="E39" s="17" t="s">
        <v>1</v>
      </c>
      <c r="F39" s="211">
        <v>2.3</v>
      </c>
      <c r="H39" s="32"/>
    </row>
    <row r="40" spans="2:8" s="1" customFormat="1" ht="16.9" customHeight="1">
      <c r="B40" s="32"/>
      <c r="C40" s="210" t="s">
        <v>1</v>
      </c>
      <c r="D40" s="210" t="s">
        <v>273</v>
      </c>
      <c r="E40" s="17" t="s">
        <v>1</v>
      </c>
      <c r="F40" s="211">
        <v>2.3</v>
      </c>
      <c r="H40" s="32"/>
    </row>
    <row r="41" spans="2:8" s="1" customFormat="1" ht="16.9" customHeight="1">
      <c r="B41" s="32"/>
      <c r="C41" s="212" t="s">
        <v>6751</v>
      </c>
      <c r="H41" s="32"/>
    </row>
    <row r="42" spans="2:8" s="1" customFormat="1" ht="16.9" customHeight="1">
      <c r="B42" s="32"/>
      <c r="C42" s="210" t="s">
        <v>568</v>
      </c>
      <c r="D42" s="210" t="s">
        <v>6752</v>
      </c>
      <c r="E42" s="17" t="s">
        <v>152</v>
      </c>
      <c r="F42" s="211">
        <v>778.7</v>
      </c>
      <c r="H42" s="32"/>
    </row>
    <row r="43" spans="2:8" s="1" customFormat="1" ht="16.9" customHeight="1">
      <c r="B43" s="32"/>
      <c r="C43" s="210" t="s">
        <v>580</v>
      </c>
      <c r="D43" s="210" t="s">
        <v>6753</v>
      </c>
      <c r="E43" s="17" t="s">
        <v>152</v>
      </c>
      <c r="F43" s="211">
        <v>1896.24</v>
      </c>
      <c r="H43" s="32"/>
    </row>
    <row r="44" spans="2:8" s="1" customFormat="1" ht="33.75">
      <c r="B44" s="32"/>
      <c r="C44" s="210" t="s">
        <v>840</v>
      </c>
      <c r="D44" s="210" t="s">
        <v>841</v>
      </c>
      <c r="E44" s="17" t="s">
        <v>152</v>
      </c>
      <c r="F44" s="211">
        <v>154</v>
      </c>
      <c r="H44" s="32"/>
    </row>
    <row r="45" spans="2:8" s="1" customFormat="1" ht="16.9" customHeight="1">
      <c r="B45" s="32"/>
      <c r="C45" s="210" t="s">
        <v>1003</v>
      </c>
      <c r="D45" s="210" t="s">
        <v>6766</v>
      </c>
      <c r="E45" s="17" t="s">
        <v>152</v>
      </c>
      <c r="F45" s="211">
        <v>98.24</v>
      </c>
      <c r="H45" s="32"/>
    </row>
    <row r="46" spans="2:8" s="1" customFormat="1" ht="16.9" customHeight="1">
      <c r="B46" s="32"/>
      <c r="C46" s="210" t="s">
        <v>2618</v>
      </c>
      <c r="D46" s="210" t="s">
        <v>6756</v>
      </c>
      <c r="E46" s="17" t="s">
        <v>152</v>
      </c>
      <c r="F46" s="211">
        <v>2450.32</v>
      </c>
      <c r="H46" s="32"/>
    </row>
    <row r="47" spans="2:8" s="1" customFormat="1" ht="16.9" customHeight="1">
      <c r="B47" s="32"/>
      <c r="C47" s="210" t="s">
        <v>2641</v>
      </c>
      <c r="D47" s="210" t="s">
        <v>6767</v>
      </c>
      <c r="E47" s="17" t="s">
        <v>152</v>
      </c>
      <c r="F47" s="211">
        <v>465.41</v>
      </c>
      <c r="H47" s="32"/>
    </row>
    <row r="48" spans="2:8" s="1" customFormat="1" ht="22.5">
      <c r="B48" s="32"/>
      <c r="C48" s="210" t="s">
        <v>2654</v>
      </c>
      <c r="D48" s="210" t="s">
        <v>2655</v>
      </c>
      <c r="E48" s="17" t="s">
        <v>152</v>
      </c>
      <c r="F48" s="211">
        <v>484.93</v>
      </c>
      <c r="H48" s="32"/>
    </row>
    <row r="49" spans="2:8" s="1" customFormat="1" ht="16.9" customHeight="1">
      <c r="B49" s="32"/>
      <c r="C49" s="210" t="s">
        <v>803</v>
      </c>
      <c r="D49" s="210" t="s">
        <v>804</v>
      </c>
      <c r="E49" s="17" t="s">
        <v>303</v>
      </c>
      <c r="F49" s="211">
        <v>0.06</v>
      </c>
      <c r="H49" s="32"/>
    </row>
    <row r="50" spans="2:8" s="1" customFormat="1" ht="16.9" customHeight="1">
      <c r="B50" s="32"/>
      <c r="C50" s="210" t="s">
        <v>1011</v>
      </c>
      <c r="D50" s="210" t="s">
        <v>1012</v>
      </c>
      <c r="E50" s="17" t="s">
        <v>552</v>
      </c>
      <c r="F50" s="211">
        <v>12.38</v>
      </c>
      <c r="H50" s="32"/>
    </row>
    <row r="51" spans="2:8" s="1" customFormat="1" ht="22.5">
      <c r="B51" s="32"/>
      <c r="C51" s="210" t="s">
        <v>835</v>
      </c>
      <c r="D51" s="210" t="s">
        <v>836</v>
      </c>
      <c r="E51" s="17" t="s">
        <v>152</v>
      </c>
      <c r="F51" s="211">
        <v>537.63</v>
      </c>
      <c r="H51" s="32"/>
    </row>
    <row r="52" spans="2:8" s="1" customFormat="1" ht="16.9" customHeight="1">
      <c r="B52" s="32"/>
      <c r="C52" s="210" t="s">
        <v>871</v>
      </c>
      <c r="D52" s="210" t="s">
        <v>872</v>
      </c>
      <c r="E52" s="17" t="s">
        <v>152</v>
      </c>
      <c r="F52" s="211">
        <v>118.95</v>
      </c>
      <c r="H52" s="32"/>
    </row>
    <row r="53" spans="2:8" s="1" customFormat="1" ht="16.9" customHeight="1">
      <c r="B53" s="32"/>
      <c r="C53" s="206" t="s">
        <v>157</v>
      </c>
      <c r="D53" s="207" t="s">
        <v>1</v>
      </c>
      <c r="E53" s="208" t="s">
        <v>152</v>
      </c>
      <c r="F53" s="209">
        <v>2.3</v>
      </c>
      <c r="H53" s="32"/>
    </row>
    <row r="54" spans="2:8" s="1" customFormat="1" ht="16.9" customHeight="1">
      <c r="B54" s="32"/>
      <c r="C54" s="210" t="s">
        <v>1</v>
      </c>
      <c r="D54" s="210" t="s">
        <v>6768</v>
      </c>
      <c r="E54" s="17" t="s">
        <v>1</v>
      </c>
      <c r="F54" s="211">
        <v>2.3</v>
      </c>
      <c r="H54" s="32"/>
    </row>
    <row r="55" spans="2:8" s="1" customFormat="1" ht="16.9" customHeight="1">
      <c r="B55" s="32"/>
      <c r="C55" s="210" t="s">
        <v>1</v>
      </c>
      <c r="D55" s="210" t="s">
        <v>273</v>
      </c>
      <c r="E55" s="17" t="s">
        <v>1</v>
      </c>
      <c r="F55" s="211">
        <v>2.3</v>
      </c>
      <c r="H55" s="32"/>
    </row>
    <row r="56" spans="2:8" s="1" customFormat="1" ht="16.9" customHeight="1">
      <c r="B56" s="32"/>
      <c r="C56" s="212" t="s">
        <v>6751</v>
      </c>
      <c r="H56" s="32"/>
    </row>
    <row r="57" spans="2:8" s="1" customFormat="1" ht="16.9" customHeight="1">
      <c r="B57" s="32"/>
      <c r="C57" s="210" t="s">
        <v>568</v>
      </c>
      <c r="D57" s="210" t="s">
        <v>6752</v>
      </c>
      <c r="E57" s="17" t="s">
        <v>152</v>
      </c>
      <c r="F57" s="211">
        <v>778.7</v>
      </c>
      <c r="H57" s="32"/>
    </row>
    <row r="58" spans="2:8" s="1" customFormat="1" ht="16.9" customHeight="1">
      <c r="B58" s="32"/>
      <c r="C58" s="210" t="s">
        <v>580</v>
      </c>
      <c r="D58" s="210" t="s">
        <v>6753</v>
      </c>
      <c r="E58" s="17" t="s">
        <v>152</v>
      </c>
      <c r="F58" s="211">
        <v>1896.24</v>
      </c>
      <c r="H58" s="32"/>
    </row>
    <row r="59" spans="2:8" s="1" customFormat="1" ht="16.9" customHeight="1">
      <c r="B59" s="32"/>
      <c r="C59" s="210" t="s">
        <v>2530</v>
      </c>
      <c r="D59" s="210" t="s">
        <v>6754</v>
      </c>
      <c r="E59" s="17" t="s">
        <v>152</v>
      </c>
      <c r="F59" s="211">
        <v>498.4</v>
      </c>
      <c r="H59" s="32"/>
    </row>
    <row r="60" spans="2:8" s="1" customFormat="1" ht="22.5">
      <c r="B60" s="32"/>
      <c r="C60" s="210" t="s">
        <v>2553</v>
      </c>
      <c r="D60" s="210" t="s">
        <v>6755</v>
      </c>
      <c r="E60" s="17" t="s">
        <v>152</v>
      </c>
      <c r="F60" s="211">
        <v>498.4</v>
      </c>
      <c r="H60" s="32"/>
    </row>
    <row r="61" spans="2:8" s="1" customFormat="1" ht="16.9" customHeight="1">
      <c r="B61" s="32"/>
      <c r="C61" s="210" t="s">
        <v>932</v>
      </c>
      <c r="D61" s="210" t="s">
        <v>933</v>
      </c>
      <c r="E61" s="17" t="s">
        <v>152</v>
      </c>
      <c r="F61" s="211">
        <v>824.81</v>
      </c>
      <c r="H61" s="32"/>
    </row>
    <row r="62" spans="2:8" s="1" customFormat="1" ht="16.9" customHeight="1">
      <c r="B62" s="32"/>
      <c r="C62" s="210" t="s">
        <v>2548</v>
      </c>
      <c r="D62" s="210" t="s">
        <v>2549</v>
      </c>
      <c r="E62" s="17" t="s">
        <v>152</v>
      </c>
      <c r="F62" s="211">
        <v>538.27</v>
      </c>
      <c r="H62" s="32"/>
    </row>
    <row r="63" spans="2:8" s="1" customFormat="1" ht="16.9" customHeight="1">
      <c r="B63" s="32"/>
      <c r="C63" s="210" t="s">
        <v>947</v>
      </c>
      <c r="D63" s="210" t="s">
        <v>948</v>
      </c>
      <c r="E63" s="17" t="s">
        <v>152</v>
      </c>
      <c r="F63" s="211">
        <v>824.81</v>
      </c>
      <c r="H63" s="32"/>
    </row>
    <row r="64" spans="2:8" s="1" customFormat="1" ht="16.9" customHeight="1">
      <c r="B64" s="32"/>
      <c r="C64" s="206" t="s">
        <v>158</v>
      </c>
      <c r="D64" s="207" t="s">
        <v>1</v>
      </c>
      <c r="E64" s="208" t="s">
        <v>152</v>
      </c>
      <c r="F64" s="209">
        <v>15.48</v>
      </c>
      <c r="H64" s="32"/>
    </row>
    <row r="65" spans="2:8" s="1" customFormat="1" ht="16.9" customHeight="1">
      <c r="B65" s="32"/>
      <c r="C65" s="210" t="s">
        <v>1</v>
      </c>
      <c r="D65" s="210" t="s">
        <v>6769</v>
      </c>
      <c r="E65" s="17" t="s">
        <v>1</v>
      </c>
      <c r="F65" s="211">
        <v>1.59</v>
      </c>
      <c r="H65" s="32"/>
    </row>
    <row r="66" spans="2:8" s="1" customFormat="1" ht="16.9" customHeight="1">
      <c r="B66" s="32"/>
      <c r="C66" s="210" t="s">
        <v>1</v>
      </c>
      <c r="D66" s="210" t="s">
        <v>6770</v>
      </c>
      <c r="E66" s="17" t="s">
        <v>1</v>
      </c>
      <c r="F66" s="211">
        <v>5.05</v>
      </c>
      <c r="H66" s="32"/>
    </row>
    <row r="67" spans="2:8" s="1" customFormat="1" ht="16.9" customHeight="1">
      <c r="B67" s="32"/>
      <c r="C67" s="210" t="s">
        <v>1</v>
      </c>
      <c r="D67" s="210" t="s">
        <v>6771</v>
      </c>
      <c r="E67" s="17" t="s">
        <v>1</v>
      </c>
      <c r="F67" s="211">
        <v>3.62</v>
      </c>
      <c r="H67" s="32"/>
    </row>
    <row r="68" spans="2:8" s="1" customFormat="1" ht="16.9" customHeight="1">
      <c r="B68" s="32"/>
      <c r="C68" s="210" t="s">
        <v>1</v>
      </c>
      <c r="D68" s="210" t="s">
        <v>6772</v>
      </c>
      <c r="E68" s="17" t="s">
        <v>1</v>
      </c>
      <c r="F68" s="211">
        <v>5.22</v>
      </c>
      <c r="H68" s="32"/>
    </row>
    <row r="69" spans="2:8" s="1" customFormat="1" ht="16.9" customHeight="1">
      <c r="B69" s="32"/>
      <c r="C69" s="210" t="s">
        <v>1</v>
      </c>
      <c r="D69" s="210" t="s">
        <v>273</v>
      </c>
      <c r="E69" s="17" t="s">
        <v>1</v>
      </c>
      <c r="F69" s="211">
        <v>15.48</v>
      </c>
      <c r="H69" s="32"/>
    </row>
    <row r="70" spans="2:8" s="1" customFormat="1" ht="16.9" customHeight="1">
      <c r="B70" s="32"/>
      <c r="C70" s="212" t="s">
        <v>6751</v>
      </c>
      <c r="H70" s="32"/>
    </row>
    <row r="71" spans="2:8" s="1" customFormat="1" ht="22.5">
      <c r="B71" s="32"/>
      <c r="C71" s="210" t="s">
        <v>550</v>
      </c>
      <c r="D71" s="210" t="s">
        <v>6773</v>
      </c>
      <c r="E71" s="17" t="s">
        <v>552</v>
      </c>
      <c r="F71" s="211">
        <v>6.97</v>
      </c>
      <c r="H71" s="32"/>
    </row>
    <row r="72" spans="2:8" s="1" customFormat="1" ht="16.9" customHeight="1">
      <c r="B72" s="32"/>
      <c r="C72" s="210" t="s">
        <v>2530</v>
      </c>
      <c r="D72" s="210" t="s">
        <v>6754</v>
      </c>
      <c r="E72" s="17" t="s">
        <v>152</v>
      </c>
      <c r="F72" s="211">
        <v>498.4</v>
      </c>
      <c r="H72" s="32"/>
    </row>
    <row r="73" spans="2:8" s="1" customFormat="1" ht="22.5">
      <c r="B73" s="32"/>
      <c r="C73" s="210" t="s">
        <v>2553</v>
      </c>
      <c r="D73" s="210" t="s">
        <v>6755</v>
      </c>
      <c r="E73" s="17" t="s">
        <v>152</v>
      </c>
      <c r="F73" s="211">
        <v>498.4</v>
      </c>
      <c r="H73" s="32"/>
    </row>
    <row r="74" spans="2:8" s="1" customFormat="1" ht="16.9" customHeight="1">
      <c r="B74" s="32"/>
      <c r="C74" s="210" t="s">
        <v>2618</v>
      </c>
      <c r="D74" s="210" t="s">
        <v>6756</v>
      </c>
      <c r="E74" s="17" t="s">
        <v>152</v>
      </c>
      <c r="F74" s="211">
        <v>2450.32</v>
      </c>
      <c r="H74" s="32"/>
    </row>
    <row r="75" spans="2:8" s="1" customFormat="1" ht="16.9" customHeight="1">
      <c r="B75" s="32"/>
      <c r="C75" s="210" t="s">
        <v>2641</v>
      </c>
      <c r="D75" s="210" t="s">
        <v>6767</v>
      </c>
      <c r="E75" s="17" t="s">
        <v>152</v>
      </c>
      <c r="F75" s="211">
        <v>465.41</v>
      </c>
      <c r="H75" s="32"/>
    </row>
    <row r="76" spans="2:8" s="1" customFormat="1" ht="22.5">
      <c r="B76" s="32"/>
      <c r="C76" s="210" t="s">
        <v>2654</v>
      </c>
      <c r="D76" s="210" t="s">
        <v>2655</v>
      </c>
      <c r="E76" s="17" t="s">
        <v>152</v>
      </c>
      <c r="F76" s="211">
        <v>484.93</v>
      </c>
      <c r="H76" s="32"/>
    </row>
    <row r="77" spans="2:8" s="1" customFormat="1" ht="16.9" customHeight="1">
      <c r="B77" s="32"/>
      <c r="C77" s="210" t="s">
        <v>2548</v>
      </c>
      <c r="D77" s="210" t="s">
        <v>2549</v>
      </c>
      <c r="E77" s="17" t="s">
        <v>152</v>
      </c>
      <c r="F77" s="211">
        <v>538.27</v>
      </c>
      <c r="H77" s="32"/>
    </row>
    <row r="78" spans="2:8" s="1" customFormat="1" ht="16.9" customHeight="1">
      <c r="B78" s="32"/>
      <c r="C78" s="206" t="s">
        <v>160</v>
      </c>
      <c r="D78" s="207" t="s">
        <v>1</v>
      </c>
      <c r="E78" s="208" t="s">
        <v>152</v>
      </c>
      <c r="F78" s="209">
        <v>39.5</v>
      </c>
      <c r="H78" s="32"/>
    </row>
    <row r="79" spans="2:8" s="1" customFormat="1" ht="16.9" customHeight="1">
      <c r="B79" s="32"/>
      <c r="C79" s="210" t="s">
        <v>1</v>
      </c>
      <c r="D79" s="210" t="s">
        <v>1324</v>
      </c>
      <c r="E79" s="17" t="s">
        <v>1</v>
      </c>
      <c r="F79" s="211">
        <v>3</v>
      </c>
      <c r="H79" s="32"/>
    </row>
    <row r="80" spans="2:8" s="1" customFormat="1" ht="16.9" customHeight="1">
      <c r="B80" s="32"/>
      <c r="C80" s="210" t="s">
        <v>1</v>
      </c>
      <c r="D80" s="210" t="s">
        <v>1325</v>
      </c>
      <c r="E80" s="17" t="s">
        <v>1</v>
      </c>
      <c r="F80" s="211">
        <v>1.3</v>
      </c>
      <c r="H80" s="32"/>
    </row>
    <row r="81" spans="2:8" s="1" customFormat="1" ht="16.9" customHeight="1">
      <c r="B81" s="32"/>
      <c r="C81" s="210" t="s">
        <v>1</v>
      </c>
      <c r="D81" s="210" t="s">
        <v>1326</v>
      </c>
      <c r="E81" s="17" t="s">
        <v>1</v>
      </c>
      <c r="F81" s="211">
        <v>1.3</v>
      </c>
      <c r="H81" s="32"/>
    </row>
    <row r="82" spans="2:8" s="1" customFormat="1" ht="16.9" customHeight="1">
      <c r="B82" s="32"/>
      <c r="C82" s="210" t="s">
        <v>1</v>
      </c>
      <c r="D82" s="210" t="s">
        <v>1327</v>
      </c>
      <c r="E82" s="17" t="s">
        <v>1</v>
      </c>
      <c r="F82" s="211">
        <v>4.2</v>
      </c>
      <c r="H82" s="32"/>
    </row>
    <row r="83" spans="2:8" s="1" customFormat="1" ht="16.9" customHeight="1">
      <c r="B83" s="32"/>
      <c r="C83" s="210" t="s">
        <v>1</v>
      </c>
      <c r="D83" s="210" t="s">
        <v>1328</v>
      </c>
      <c r="E83" s="17" t="s">
        <v>1</v>
      </c>
      <c r="F83" s="211">
        <v>2.1</v>
      </c>
      <c r="H83" s="32"/>
    </row>
    <row r="84" spans="2:8" s="1" customFormat="1" ht="16.9" customHeight="1">
      <c r="B84" s="32"/>
      <c r="C84" s="210" t="s">
        <v>1</v>
      </c>
      <c r="D84" s="210" t="s">
        <v>1329</v>
      </c>
      <c r="E84" s="17" t="s">
        <v>1</v>
      </c>
      <c r="F84" s="211">
        <v>1.7</v>
      </c>
      <c r="H84" s="32"/>
    </row>
    <row r="85" spans="2:8" s="1" customFormat="1" ht="16.9" customHeight="1">
      <c r="B85" s="32"/>
      <c r="C85" s="210" t="s">
        <v>1</v>
      </c>
      <c r="D85" s="210" t="s">
        <v>1330</v>
      </c>
      <c r="E85" s="17" t="s">
        <v>1</v>
      </c>
      <c r="F85" s="211">
        <v>1.7</v>
      </c>
      <c r="H85" s="32"/>
    </row>
    <row r="86" spans="2:8" s="1" customFormat="1" ht="16.9" customHeight="1">
      <c r="B86" s="32"/>
      <c r="C86" s="210" t="s">
        <v>1</v>
      </c>
      <c r="D86" s="210" t="s">
        <v>6774</v>
      </c>
      <c r="E86" s="17" t="s">
        <v>1</v>
      </c>
      <c r="F86" s="211">
        <v>3.1</v>
      </c>
      <c r="H86" s="32"/>
    </row>
    <row r="87" spans="2:8" s="1" customFormat="1" ht="16.9" customHeight="1">
      <c r="B87" s="32"/>
      <c r="C87" s="210" t="s">
        <v>1</v>
      </c>
      <c r="D87" s="210" t="s">
        <v>1333</v>
      </c>
      <c r="E87" s="17" t="s">
        <v>1</v>
      </c>
      <c r="F87" s="211">
        <v>2.2</v>
      </c>
      <c r="H87" s="32"/>
    </row>
    <row r="88" spans="2:8" s="1" customFormat="1" ht="16.9" customHeight="1">
      <c r="B88" s="32"/>
      <c r="C88" s="210" t="s">
        <v>1</v>
      </c>
      <c r="D88" s="210" t="s">
        <v>1334</v>
      </c>
      <c r="E88" s="17" t="s">
        <v>1</v>
      </c>
      <c r="F88" s="211">
        <v>1.9</v>
      </c>
      <c r="H88" s="32"/>
    </row>
    <row r="89" spans="2:8" s="1" customFormat="1" ht="16.9" customHeight="1">
      <c r="B89" s="32"/>
      <c r="C89" s="210" t="s">
        <v>1</v>
      </c>
      <c r="D89" s="210" t="s">
        <v>1337</v>
      </c>
      <c r="E89" s="17" t="s">
        <v>1</v>
      </c>
      <c r="F89" s="211">
        <v>3.5</v>
      </c>
      <c r="H89" s="32"/>
    </row>
    <row r="90" spans="2:8" s="1" customFormat="1" ht="16.9" customHeight="1">
      <c r="B90" s="32"/>
      <c r="C90" s="210" t="s">
        <v>1</v>
      </c>
      <c r="D90" s="210" t="s">
        <v>1338</v>
      </c>
      <c r="E90" s="17" t="s">
        <v>1</v>
      </c>
      <c r="F90" s="211">
        <v>3.3</v>
      </c>
      <c r="H90" s="32"/>
    </row>
    <row r="91" spans="2:8" s="1" customFormat="1" ht="16.9" customHeight="1">
      <c r="B91" s="32"/>
      <c r="C91" s="210" t="s">
        <v>1</v>
      </c>
      <c r="D91" s="210" t="s">
        <v>1339</v>
      </c>
      <c r="E91" s="17" t="s">
        <v>1</v>
      </c>
      <c r="F91" s="211">
        <v>1.5</v>
      </c>
      <c r="H91" s="32"/>
    </row>
    <row r="92" spans="2:8" s="1" customFormat="1" ht="16.9" customHeight="1">
      <c r="B92" s="32"/>
      <c r="C92" s="210" t="s">
        <v>1</v>
      </c>
      <c r="D92" s="210" t="s">
        <v>1340</v>
      </c>
      <c r="E92" s="17" t="s">
        <v>1</v>
      </c>
      <c r="F92" s="211">
        <v>2.5</v>
      </c>
      <c r="H92" s="32"/>
    </row>
    <row r="93" spans="2:8" s="1" customFormat="1" ht="16.9" customHeight="1">
      <c r="B93" s="32"/>
      <c r="C93" s="210" t="s">
        <v>1</v>
      </c>
      <c r="D93" s="210" t="s">
        <v>1341</v>
      </c>
      <c r="E93" s="17" t="s">
        <v>1</v>
      </c>
      <c r="F93" s="211">
        <v>2.8</v>
      </c>
      <c r="H93" s="32"/>
    </row>
    <row r="94" spans="2:8" s="1" customFormat="1" ht="16.9" customHeight="1">
      <c r="B94" s="32"/>
      <c r="C94" s="210" t="s">
        <v>1</v>
      </c>
      <c r="D94" s="210" t="s">
        <v>1342</v>
      </c>
      <c r="E94" s="17" t="s">
        <v>1</v>
      </c>
      <c r="F94" s="211">
        <v>1.6</v>
      </c>
      <c r="H94" s="32"/>
    </row>
    <row r="95" spans="2:8" s="1" customFormat="1" ht="16.9" customHeight="1">
      <c r="B95" s="32"/>
      <c r="C95" s="210" t="s">
        <v>1</v>
      </c>
      <c r="D95" s="210" t="s">
        <v>1343</v>
      </c>
      <c r="E95" s="17" t="s">
        <v>1</v>
      </c>
      <c r="F95" s="211">
        <v>1.8</v>
      </c>
      <c r="H95" s="32"/>
    </row>
    <row r="96" spans="2:8" s="1" customFormat="1" ht="16.9" customHeight="1">
      <c r="B96" s="32"/>
      <c r="C96" s="210" t="s">
        <v>1</v>
      </c>
      <c r="D96" s="210" t="s">
        <v>273</v>
      </c>
      <c r="E96" s="17" t="s">
        <v>1</v>
      </c>
      <c r="F96" s="211">
        <v>39.5</v>
      </c>
      <c r="H96" s="32"/>
    </row>
    <row r="97" spans="2:8" s="1" customFormat="1" ht="16.9" customHeight="1">
      <c r="B97" s="32"/>
      <c r="C97" s="212" t="s">
        <v>6751</v>
      </c>
      <c r="H97" s="32"/>
    </row>
    <row r="98" spans="2:8" s="1" customFormat="1" ht="16.9" customHeight="1">
      <c r="B98" s="32"/>
      <c r="C98" s="210" t="s">
        <v>568</v>
      </c>
      <c r="D98" s="210" t="s">
        <v>6752</v>
      </c>
      <c r="E98" s="17" t="s">
        <v>152</v>
      </c>
      <c r="F98" s="211">
        <v>778.7</v>
      </c>
      <c r="H98" s="32"/>
    </row>
    <row r="99" spans="2:8" s="1" customFormat="1" ht="16.9" customHeight="1">
      <c r="B99" s="32"/>
      <c r="C99" s="210" t="s">
        <v>580</v>
      </c>
      <c r="D99" s="210" t="s">
        <v>6753</v>
      </c>
      <c r="E99" s="17" t="s">
        <v>152</v>
      </c>
      <c r="F99" s="211">
        <v>1896.24</v>
      </c>
      <c r="H99" s="32"/>
    </row>
    <row r="100" spans="2:8" s="1" customFormat="1" ht="16.9" customHeight="1">
      <c r="B100" s="32"/>
      <c r="C100" s="210" t="s">
        <v>2492</v>
      </c>
      <c r="D100" s="210" t="s">
        <v>6775</v>
      </c>
      <c r="E100" s="17" t="s">
        <v>152</v>
      </c>
      <c r="F100" s="211">
        <v>196.27</v>
      </c>
      <c r="H100" s="32"/>
    </row>
    <row r="101" spans="2:8" s="1" customFormat="1" ht="16.9" customHeight="1">
      <c r="B101" s="32"/>
      <c r="C101" s="210" t="s">
        <v>2518</v>
      </c>
      <c r="D101" s="210" t="s">
        <v>6776</v>
      </c>
      <c r="E101" s="17" t="s">
        <v>152</v>
      </c>
      <c r="F101" s="211">
        <v>57.06</v>
      </c>
      <c r="H101" s="32"/>
    </row>
    <row r="102" spans="2:8" s="1" customFormat="1" ht="16.9" customHeight="1">
      <c r="B102" s="32"/>
      <c r="C102" s="210" t="s">
        <v>2618</v>
      </c>
      <c r="D102" s="210" t="s">
        <v>6756</v>
      </c>
      <c r="E102" s="17" t="s">
        <v>152</v>
      </c>
      <c r="F102" s="211">
        <v>2450.32</v>
      </c>
      <c r="H102" s="32"/>
    </row>
    <row r="103" spans="2:8" s="1" customFormat="1" ht="16.9" customHeight="1">
      <c r="B103" s="32"/>
      <c r="C103" s="210" t="s">
        <v>932</v>
      </c>
      <c r="D103" s="210" t="s">
        <v>933</v>
      </c>
      <c r="E103" s="17" t="s">
        <v>152</v>
      </c>
      <c r="F103" s="211">
        <v>824.81</v>
      </c>
      <c r="H103" s="32"/>
    </row>
    <row r="104" spans="2:8" s="1" customFormat="1" ht="16.9" customHeight="1">
      <c r="B104" s="32"/>
      <c r="C104" s="210" t="s">
        <v>2513</v>
      </c>
      <c r="D104" s="210" t="s">
        <v>6777</v>
      </c>
      <c r="E104" s="17" t="s">
        <v>152</v>
      </c>
      <c r="F104" s="211">
        <v>225.71</v>
      </c>
      <c r="H104" s="32"/>
    </row>
    <row r="105" spans="2:8" s="1" customFormat="1" ht="16.9" customHeight="1">
      <c r="B105" s="32"/>
      <c r="C105" s="210" t="s">
        <v>947</v>
      </c>
      <c r="D105" s="210" t="s">
        <v>948</v>
      </c>
      <c r="E105" s="17" t="s">
        <v>152</v>
      </c>
      <c r="F105" s="211">
        <v>824.81</v>
      </c>
      <c r="H105" s="32"/>
    </row>
    <row r="106" spans="2:8" s="1" customFormat="1" ht="16.9" customHeight="1">
      <c r="B106" s="32"/>
      <c r="C106" s="206" t="s">
        <v>6778</v>
      </c>
      <c r="D106" s="207" t="s">
        <v>1</v>
      </c>
      <c r="E106" s="208" t="s">
        <v>416</v>
      </c>
      <c r="F106" s="209">
        <v>67.88</v>
      </c>
      <c r="H106" s="32"/>
    </row>
    <row r="107" spans="2:8" s="1" customFormat="1" ht="16.9" customHeight="1">
      <c r="B107" s="32"/>
      <c r="C107" s="210" t="s">
        <v>1</v>
      </c>
      <c r="D107" s="210" t="s">
        <v>6779</v>
      </c>
      <c r="E107" s="17" t="s">
        <v>1</v>
      </c>
      <c r="F107" s="211">
        <v>4.22</v>
      </c>
      <c r="H107" s="32"/>
    </row>
    <row r="108" spans="2:8" s="1" customFormat="1" ht="16.9" customHeight="1">
      <c r="B108" s="32"/>
      <c r="C108" s="210" t="s">
        <v>1</v>
      </c>
      <c r="D108" s="210" t="s">
        <v>6780</v>
      </c>
      <c r="E108" s="17" t="s">
        <v>1</v>
      </c>
      <c r="F108" s="211">
        <v>2.4</v>
      </c>
      <c r="H108" s="32"/>
    </row>
    <row r="109" spans="2:8" s="1" customFormat="1" ht="16.9" customHeight="1">
      <c r="B109" s="32"/>
      <c r="C109" s="210" t="s">
        <v>1</v>
      </c>
      <c r="D109" s="210" t="s">
        <v>6781</v>
      </c>
      <c r="E109" s="17" t="s">
        <v>1</v>
      </c>
      <c r="F109" s="211">
        <v>2.53</v>
      </c>
      <c r="H109" s="32"/>
    </row>
    <row r="110" spans="2:8" s="1" customFormat="1" ht="16.9" customHeight="1">
      <c r="B110" s="32"/>
      <c r="C110" s="210" t="s">
        <v>1</v>
      </c>
      <c r="D110" s="210" t="s">
        <v>6782</v>
      </c>
      <c r="E110" s="17" t="s">
        <v>1</v>
      </c>
      <c r="F110" s="211">
        <v>7.52</v>
      </c>
      <c r="H110" s="32"/>
    </row>
    <row r="111" spans="2:8" s="1" customFormat="1" ht="16.9" customHeight="1">
      <c r="B111" s="32"/>
      <c r="C111" s="210" t="s">
        <v>1</v>
      </c>
      <c r="D111" s="210" t="s">
        <v>6783</v>
      </c>
      <c r="E111" s="17" t="s">
        <v>1</v>
      </c>
      <c r="F111" s="211">
        <v>3.63</v>
      </c>
      <c r="H111" s="32"/>
    </row>
    <row r="112" spans="2:8" s="1" customFormat="1" ht="16.9" customHeight="1">
      <c r="B112" s="32"/>
      <c r="C112" s="210" t="s">
        <v>1</v>
      </c>
      <c r="D112" s="210" t="s">
        <v>6784</v>
      </c>
      <c r="E112" s="17" t="s">
        <v>1</v>
      </c>
      <c r="F112" s="211">
        <v>1.93</v>
      </c>
      <c r="H112" s="32"/>
    </row>
    <row r="113" spans="2:8" s="1" customFormat="1" ht="16.9" customHeight="1">
      <c r="B113" s="32"/>
      <c r="C113" s="210" t="s">
        <v>1</v>
      </c>
      <c r="D113" s="210" t="s">
        <v>6785</v>
      </c>
      <c r="E113" s="17" t="s">
        <v>1</v>
      </c>
      <c r="F113" s="211">
        <v>3.74</v>
      </c>
      <c r="H113" s="32"/>
    </row>
    <row r="114" spans="2:8" s="1" customFormat="1" ht="16.9" customHeight="1">
      <c r="B114" s="32"/>
      <c r="C114" s="210" t="s">
        <v>1</v>
      </c>
      <c r="D114" s="210" t="s">
        <v>6786</v>
      </c>
      <c r="E114" s="17" t="s">
        <v>1</v>
      </c>
      <c r="F114" s="211">
        <v>6.56</v>
      </c>
      <c r="H114" s="32"/>
    </row>
    <row r="115" spans="2:8" s="1" customFormat="1" ht="16.9" customHeight="1">
      <c r="B115" s="32"/>
      <c r="C115" s="210" t="s">
        <v>1</v>
      </c>
      <c r="D115" s="210" t="s">
        <v>6787</v>
      </c>
      <c r="E115" s="17" t="s">
        <v>1</v>
      </c>
      <c r="F115" s="211">
        <v>3.7</v>
      </c>
      <c r="H115" s="32"/>
    </row>
    <row r="116" spans="2:8" s="1" customFormat="1" ht="16.9" customHeight="1">
      <c r="B116" s="32"/>
      <c r="C116" s="210" t="s">
        <v>1</v>
      </c>
      <c r="D116" s="210" t="s">
        <v>6788</v>
      </c>
      <c r="E116" s="17" t="s">
        <v>1</v>
      </c>
      <c r="F116" s="211">
        <v>4.06</v>
      </c>
      <c r="H116" s="32"/>
    </row>
    <row r="117" spans="2:8" s="1" customFormat="1" ht="16.9" customHeight="1">
      <c r="B117" s="32"/>
      <c r="C117" s="210" t="s">
        <v>1</v>
      </c>
      <c r="D117" s="210" t="s">
        <v>6789</v>
      </c>
      <c r="E117" s="17" t="s">
        <v>1</v>
      </c>
      <c r="F117" s="211">
        <v>6.9</v>
      </c>
      <c r="H117" s="32"/>
    </row>
    <row r="118" spans="2:8" s="1" customFormat="1" ht="16.9" customHeight="1">
      <c r="B118" s="32"/>
      <c r="C118" s="210" t="s">
        <v>1</v>
      </c>
      <c r="D118" s="210" t="s">
        <v>6790</v>
      </c>
      <c r="E118" s="17" t="s">
        <v>1</v>
      </c>
      <c r="F118" s="211">
        <v>4.58</v>
      </c>
      <c r="H118" s="32"/>
    </row>
    <row r="119" spans="2:8" s="1" customFormat="1" ht="16.9" customHeight="1">
      <c r="B119" s="32"/>
      <c r="C119" s="210" t="s">
        <v>1</v>
      </c>
      <c r="D119" s="210" t="s">
        <v>6791</v>
      </c>
      <c r="E119" s="17" t="s">
        <v>1</v>
      </c>
      <c r="F119" s="211">
        <v>2.5</v>
      </c>
      <c r="H119" s="32"/>
    </row>
    <row r="120" spans="2:8" s="1" customFormat="1" ht="16.9" customHeight="1">
      <c r="B120" s="32"/>
      <c r="C120" s="210" t="s">
        <v>1</v>
      </c>
      <c r="D120" s="210" t="s">
        <v>6792</v>
      </c>
      <c r="E120" s="17" t="s">
        <v>1</v>
      </c>
      <c r="F120" s="211">
        <v>3.4</v>
      </c>
      <c r="H120" s="32"/>
    </row>
    <row r="121" spans="2:8" s="1" customFormat="1" ht="16.9" customHeight="1">
      <c r="B121" s="32"/>
      <c r="C121" s="210" t="s">
        <v>1</v>
      </c>
      <c r="D121" s="210" t="s">
        <v>6793</v>
      </c>
      <c r="E121" s="17" t="s">
        <v>1</v>
      </c>
      <c r="F121" s="211">
        <v>4.2</v>
      </c>
      <c r="H121" s="32"/>
    </row>
    <row r="122" spans="2:8" s="1" customFormat="1" ht="16.9" customHeight="1">
      <c r="B122" s="32"/>
      <c r="C122" s="210" t="s">
        <v>1</v>
      </c>
      <c r="D122" s="210" t="s">
        <v>6794</v>
      </c>
      <c r="E122" s="17" t="s">
        <v>1</v>
      </c>
      <c r="F122" s="211">
        <v>2.9</v>
      </c>
      <c r="H122" s="32"/>
    </row>
    <row r="123" spans="2:8" s="1" customFormat="1" ht="16.9" customHeight="1">
      <c r="B123" s="32"/>
      <c r="C123" s="210" t="s">
        <v>1</v>
      </c>
      <c r="D123" s="210" t="s">
        <v>6795</v>
      </c>
      <c r="E123" s="17" t="s">
        <v>1</v>
      </c>
      <c r="F123" s="211">
        <v>3.11</v>
      </c>
      <c r="H123" s="32"/>
    </row>
    <row r="124" spans="2:8" s="1" customFormat="1" ht="16.9" customHeight="1">
      <c r="B124" s="32"/>
      <c r="C124" s="210" t="s">
        <v>1</v>
      </c>
      <c r="D124" s="210" t="s">
        <v>273</v>
      </c>
      <c r="E124" s="17" t="s">
        <v>1</v>
      </c>
      <c r="F124" s="211">
        <v>67.88</v>
      </c>
      <c r="H124" s="32"/>
    </row>
    <row r="125" spans="2:8" s="1" customFormat="1" ht="16.9" customHeight="1">
      <c r="B125" s="32"/>
      <c r="C125" s="206" t="s">
        <v>162</v>
      </c>
      <c r="D125" s="207" t="s">
        <v>1</v>
      </c>
      <c r="E125" s="208" t="s">
        <v>152</v>
      </c>
      <c r="F125" s="209">
        <v>113.4</v>
      </c>
      <c r="H125" s="32"/>
    </row>
    <row r="126" spans="2:8" s="1" customFormat="1" ht="16.9" customHeight="1">
      <c r="B126" s="32"/>
      <c r="C126" s="210" t="s">
        <v>1</v>
      </c>
      <c r="D126" s="210" t="s">
        <v>6796</v>
      </c>
      <c r="E126" s="17" t="s">
        <v>1</v>
      </c>
      <c r="F126" s="211">
        <v>22.9</v>
      </c>
      <c r="H126" s="32"/>
    </row>
    <row r="127" spans="2:8" s="1" customFormat="1" ht="16.9" customHeight="1">
      <c r="B127" s="32"/>
      <c r="C127" s="210" t="s">
        <v>1</v>
      </c>
      <c r="D127" s="210" t="s">
        <v>6797</v>
      </c>
      <c r="E127" s="17" t="s">
        <v>1</v>
      </c>
      <c r="F127" s="211">
        <v>22.7</v>
      </c>
      <c r="H127" s="32"/>
    </row>
    <row r="128" spans="2:8" s="1" customFormat="1" ht="16.9" customHeight="1">
      <c r="B128" s="32"/>
      <c r="C128" s="210" t="s">
        <v>1</v>
      </c>
      <c r="D128" s="210" t="s">
        <v>1332</v>
      </c>
      <c r="E128" s="17" t="s">
        <v>1</v>
      </c>
      <c r="F128" s="211">
        <v>10.3</v>
      </c>
      <c r="H128" s="32"/>
    </row>
    <row r="129" spans="2:8" s="1" customFormat="1" ht="16.9" customHeight="1">
      <c r="B129" s="32"/>
      <c r="C129" s="210" t="s">
        <v>1</v>
      </c>
      <c r="D129" s="210" t="s">
        <v>6798</v>
      </c>
      <c r="E129" s="17" t="s">
        <v>1</v>
      </c>
      <c r="F129" s="211">
        <v>22.7</v>
      </c>
      <c r="H129" s="32"/>
    </row>
    <row r="130" spans="2:8" s="1" customFormat="1" ht="16.9" customHeight="1">
      <c r="B130" s="32"/>
      <c r="C130" s="210" t="s">
        <v>1</v>
      </c>
      <c r="D130" s="210" t="s">
        <v>1335</v>
      </c>
      <c r="E130" s="17" t="s">
        <v>1</v>
      </c>
      <c r="F130" s="211">
        <v>7.9</v>
      </c>
      <c r="H130" s="32"/>
    </row>
    <row r="131" spans="2:8" s="1" customFormat="1" ht="16.9" customHeight="1">
      <c r="B131" s="32"/>
      <c r="C131" s="210" t="s">
        <v>1</v>
      </c>
      <c r="D131" s="210" t="s">
        <v>1336</v>
      </c>
      <c r="E131" s="17" t="s">
        <v>1</v>
      </c>
      <c r="F131" s="211">
        <v>3</v>
      </c>
      <c r="H131" s="32"/>
    </row>
    <row r="132" spans="2:8" s="1" customFormat="1" ht="16.9" customHeight="1">
      <c r="B132" s="32"/>
      <c r="C132" s="210" t="s">
        <v>1</v>
      </c>
      <c r="D132" s="210" t="s">
        <v>6799</v>
      </c>
      <c r="E132" s="17" t="s">
        <v>1</v>
      </c>
      <c r="F132" s="211">
        <v>23.9</v>
      </c>
      <c r="H132" s="32"/>
    </row>
    <row r="133" spans="2:8" s="1" customFormat="1" ht="16.9" customHeight="1">
      <c r="B133" s="32"/>
      <c r="C133" s="210" t="s">
        <v>1</v>
      </c>
      <c r="D133" s="210" t="s">
        <v>273</v>
      </c>
      <c r="E133" s="17" t="s">
        <v>1</v>
      </c>
      <c r="F133" s="211">
        <v>113.4</v>
      </c>
      <c r="H133" s="32"/>
    </row>
    <row r="134" spans="2:8" s="1" customFormat="1" ht="16.9" customHeight="1">
      <c r="B134" s="32"/>
      <c r="C134" s="212" t="s">
        <v>6751</v>
      </c>
      <c r="H134" s="32"/>
    </row>
    <row r="135" spans="2:8" s="1" customFormat="1" ht="16.9" customHeight="1">
      <c r="B135" s="32"/>
      <c r="C135" s="210" t="s">
        <v>568</v>
      </c>
      <c r="D135" s="210" t="s">
        <v>6752</v>
      </c>
      <c r="E135" s="17" t="s">
        <v>152</v>
      </c>
      <c r="F135" s="211">
        <v>778.7</v>
      </c>
      <c r="H135" s="32"/>
    </row>
    <row r="136" spans="2:8" s="1" customFormat="1" ht="16.9" customHeight="1">
      <c r="B136" s="32"/>
      <c r="C136" s="210" t="s">
        <v>580</v>
      </c>
      <c r="D136" s="210" t="s">
        <v>6753</v>
      </c>
      <c r="E136" s="17" t="s">
        <v>152</v>
      </c>
      <c r="F136" s="211">
        <v>1896.24</v>
      </c>
      <c r="H136" s="32"/>
    </row>
    <row r="137" spans="2:8" s="1" customFormat="1" ht="16.9" customHeight="1">
      <c r="B137" s="32"/>
      <c r="C137" s="210" t="s">
        <v>2492</v>
      </c>
      <c r="D137" s="210" t="s">
        <v>6775</v>
      </c>
      <c r="E137" s="17" t="s">
        <v>152</v>
      </c>
      <c r="F137" s="211">
        <v>196.27</v>
      </c>
      <c r="H137" s="32"/>
    </row>
    <row r="138" spans="2:8" s="1" customFormat="1" ht="16.9" customHeight="1">
      <c r="B138" s="32"/>
      <c r="C138" s="210" t="s">
        <v>2618</v>
      </c>
      <c r="D138" s="210" t="s">
        <v>6756</v>
      </c>
      <c r="E138" s="17" t="s">
        <v>152</v>
      </c>
      <c r="F138" s="211">
        <v>2450.32</v>
      </c>
      <c r="H138" s="32"/>
    </row>
    <row r="139" spans="2:8" s="1" customFormat="1" ht="16.9" customHeight="1">
      <c r="B139" s="32"/>
      <c r="C139" s="210" t="s">
        <v>932</v>
      </c>
      <c r="D139" s="210" t="s">
        <v>933</v>
      </c>
      <c r="E139" s="17" t="s">
        <v>152</v>
      </c>
      <c r="F139" s="211">
        <v>824.81</v>
      </c>
      <c r="H139" s="32"/>
    </row>
    <row r="140" spans="2:8" s="1" customFormat="1" ht="16.9" customHeight="1">
      <c r="B140" s="32"/>
      <c r="C140" s="210" t="s">
        <v>2513</v>
      </c>
      <c r="D140" s="210" t="s">
        <v>6777</v>
      </c>
      <c r="E140" s="17" t="s">
        <v>152</v>
      </c>
      <c r="F140" s="211">
        <v>225.71</v>
      </c>
      <c r="H140" s="32"/>
    </row>
    <row r="141" spans="2:8" s="1" customFormat="1" ht="16.9" customHeight="1">
      <c r="B141" s="32"/>
      <c r="C141" s="210" t="s">
        <v>947</v>
      </c>
      <c r="D141" s="210" t="s">
        <v>948</v>
      </c>
      <c r="E141" s="17" t="s">
        <v>152</v>
      </c>
      <c r="F141" s="211">
        <v>824.81</v>
      </c>
      <c r="H141" s="32"/>
    </row>
    <row r="142" spans="2:8" s="1" customFormat="1" ht="16.9" customHeight="1">
      <c r="B142" s="32"/>
      <c r="C142" s="206" t="s">
        <v>6800</v>
      </c>
      <c r="D142" s="207" t="s">
        <v>1</v>
      </c>
      <c r="E142" s="208" t="s">
        <v>416</v>
      </c>
      <c r="F142" s="209">
        <v>149.61</v>
      </c>
      <c r="H142" s="32"/>
    </row>
    <row r="143" spans="2:8" s="1" customFormat="1" ht="16.9" customHeight="1">
      <c r="B143" s="32"/>
      <c r="C143" s="210" t="s">
        <v>1</v>
      </c>
      <c r="D143" s="210" t="s">
        <v>6801</v>
      </c>
      <c r="E143" s="17" t="s">
        <v>1</v>
      </c>
      <c r="F143" s="211">
        <v>29.15</v>
      </c>
      <c r="H143" s="32"/>
    </row>
    <row r="144" spans="2:8" s="1" customFormat="1" ht="16.9" customHeight="1">
      <c r="B144" s="32"/>
      <c r="C144" s="210" t="s">
        <v>1</v>
      </c>
      <c r="D144" s="210" t="s">
        <v>6802</v>
      </c>
      <c r="E144" s="17" t="s">
        <v>1</v>
      </c>
      <c r="F144" s="211">
        <v>29.15</v>
      </c>
      <c r="H144" s="32"/>
    </row>
    <row r="145" spans="2:8" s="1" customFormat="1" ht="16.9" customHeight="1">
      <c r="B145" s="32"/>
      <c r="C145" s="210" t="s">
        <v>1</v>
      </c>
      <c r="D145" s="210" t="s">
        <v>6803</v>
      </c>
      <c r="E145" s="17" t="s">
        <v>1</v>
      </c>
      <c r="F145" s="211">
        <v>14.58</v>
      </c>
      <c r="H145" s="32"/>
    </row>
    <row r="146" spans="2:8" s="1" customFormat="1" ht="16.9" customHeight="1">
      <c r="B146" s="32"/>
      <c r="C146" s="210" t="s">
        <v>1</v>
      </c>
      <c r="D146" s="210" t="s">
        <v>6804</v>
      </c>
      <c r="E146" s="17" t="s">
        <v>1</v>
      </c>
      <c r="F146" s="211">
        <v>29.15</v>
      </c>
      <c r="H146" s="32"/>
    </row>
    <row r="147" spans="2:8" s="1" customFormat="1" ht="16.9" customHeight="1">
      <c r="B147" s="32"/>
      <c r="C147" s="210" t="s">
        <v>1</v>
      </c>
      <c r="D147" s="210" t="s">
        <v>6805</v>
      </c>
      <c r="E147" s="17" t="s">
        <v>1</v>
      </c>
      <c r="F147" s="211">
        <v>15.05</v>
      </c>
      <c r="H147" s="32"/>
    </row>
    <row r="148" spans="2:8" s="1" customFormat="1" ht="16.9" customHeight="1">
      <c r="B148" s="32"/>
      <c r="C148" s="210" t="s">
        <v>1</v>
      </c>
      <c r="D148" s="210" t="s">
        <v>6806</v>
      </c>
      <c r="E148" s="17" t="s">
        <v>1</v>
      </c>
      <c r="F148" s="211">
        <v>6.55</v>
      </c>
      <c r="H148" s="32"/>
    </row>
    <row r="149" spans="2:8" s="1" customFormat="1" ht="16.9" customHeight="1">
      <c r="B149" s="32"/>
      <c r="C149" s="210" t="s">
        <v>1</v>
      </c>
      <c r="D149" s="210" t="s">
        <v>6807</v>
      </c>
      <c r="E149" s="17" t="s">
        <v>1</v>
      </c>
      <c r="F149" s="211">
        <v>25.98</v>
      </c>
      <c r="H149" s="32"/>
    </row>
    <row r="150" spans="2:8" s="1" customFormat="1" ht="16.9" customHeight="1">
      <c r="B150" s="32"/>
      <c r="C150" s="210" t="s">
        <v>1</v>
      </c>
      <c r="D150" s="210" t="s">
        <v>273</v>
      </c>
      <c r="E150" s="17" t="s">
        <v>1</v>
      </c>
      <c r="F150" s="211">
        <v>149.61</v>
      </c>
      <c r="H150" s="32"/>
    </row>
    <row r="151" spans="2:8" s="1" customFormat="1" ht="16.9" customHeight="1">
      <c r="B151" s="32"/>
      <c r="C151" s="206" t="s">
        <v>165</v>
      </c>
      <c r="D151" s="207" t="s">
        <v>1</v>
      </c>
      <c r="E151" s="208" t="s">
        <v>152</v>
      </c>
      <c r="F151" s="209">
        <v>216.08</v>
      </c>
      <c r="H151" s="32"/>
    </row>
    <row r="152" spans="2:8" s="1" customFormat="1" ht="16.9" customHeight="1">
      <c r="B152" s="32"/>
      <c r="C152" s="210" t="s">
        <v>1</v>
      </c>
      <c r="D152" s="210" t="s">
        <v>6808</v>
      </c>
      <c r="E152" s="17" t="s">
        <v>1</v>
      </c>
      <c r="F152" s="211">
        <v>5.97</v>
      </c>
      <c r="H152" s="32"/>
    </row>
    <row r="153" spans="2:8" s="1" customFormat="1" ht="16.9" customHeight="1">
      <c r="B153" s="32"/>
      <c r="C153" s="210" t="s">
        <v>1</v>
      </c>
      <c r="D153" s="210" t="s">
        <v>6809</v>
      </c>
      <c r="E153" s="17" t="s">
        <v>1</v>
      </c>
      <c r="F153" s="211">
        <v>71.5</v>
      </c>
      <c r="H153" s="32"/>
    </row>
    <row r="154" spans="2:8" s="1" customFormat="1" ht="16.9" customHeight="1">
      <c r="B154" s="32"/>
      <c r="C154" s="210" t="s">
        <v>1</v>
      </c>
      <c r="D154" s="210" t="s">
        <v>6810</v>
      </c>
      <c r="E154" s="17" t="s">
        <v>1</v>
      </c>
      <c r="F154" s="211">
        <v>0</v>
      </c>
      <c r="H154" s="32"/>
    </row>
    <row r="155" spans="2:8" s="1" customFormat="1" ht="16.9" customHeight="1">
      <c r="B155" s="32"/>
      <c r="C155" s="210" t="s">
        <v>1</v>
      </c>
      <c r="D155" s="210" t="s">
        <v>6811</v>
      </c>
      <c r="E155" s="17" t="s">
        <v>1</v>
      </c>
      <c r="F155" s="211">
        <v>61.6</v>
      </c>
      <c r="H155" s="32"/>
    </row>
    <row r="156" spans="2:8" s="1" customFormat="1" ht="16.9" customHeight="1">
      <c r="B156" s="32"/>
      <c r="C156" s="210" t="s">
        <v>1</v>
      </c>
      <c r="D156" s="210" t="s">
        <v>1331</v>
      </c>
      <c r="E156" s="17" t="s">
        <v>1</v>
      </c>
      <c r="F156" s="211">
        <v>6.6</v>
      </c>
      <c r="H156" s="32"/>
    </row>
    <row r="157" spans="2:8" s="1" customFormat="1" ht="16.9" customHeight="1">
      <c r="B157" s="32"/>
      <c r="C157" s="210" t="s">
        <v>1</v>
      </c>
      <c r="D157" s="210" t="s">
        <v>6812</v>
      </c>
      <c r="E157" s="17" t="s">
        <v>1</v>
      </c>
      <c r="F157" s="211">
        <v>31.03</v>
      </c>
      <c r="H157" s="32"/>
    </row>
    <row r="158" spans="2:8" s="1" customFormat="1" ht="16.9" customHeight="1">
      <c r="B158" s="32"/>
      <c r="C158" s="210" t="s">
        <v>1</v>
      </c>
      <c r="D158" s="210" t="s">
        <v>6813</v>
      </c>
      <c r="E158" s="17" t="s">
        <v>1</v>
      </c>
      <c r="F158" s="211">
        <v>39.38</v>
      </c>
      <c r="H158" s="32"/>
    </row>
    <row r="159" spans="2:8" s="1" customFormat="1" ht="16.9" customHeight="1">
      <c r="B159" s="32"/>
      <c r="C159" s="210" t="s">
        <v>1</v>
      </c>
      <c r="D159" s="210" t="s">
        <v>273</v>
      </c>
      <c r="E159" s="17" t="s">
        <v>1</v>
      </c>
      <c r="F159" s="211">
        <v>216.08</v>
      </c>
      <c r="H159" s="32"/>
    </row>
    <row r="160" spans="2:8" s="1" customFormat="1" ht="16.9" customHeight="1">
      <c r="B160" s="32"/>
      <c r="C160" s="212" t="s">
        <v>6751</v>
      </c>
      <c r="H160" s="32"/>
    </row>
    <row r="161" spans="2:8" s="1" customFormat="1" ht="16.9" customHeight="1">
      <c r="B161" s="32"/>
      <c r="C161" s="210" t="s">
        <v>568</v>
      </c>
      <c r="D161" s="210" t="s">
        <v>6752</v>
      </c>
      <c r="E161" s="17" t="s">
        <v>152</v>
      </c>
      <c r="F161" s="211">
        <v>778.7</v>
      </c>
      <c r="H161" s="32"/>
    </row>
    <row r="162" spans="2:8" s="1" customFormat="1" ht="16.9" customHeight="1">
      <c r="B162" s="32"/>
      <c r="C162" s="210" t="s">
        <v>572</v>
      </c>
      <c r="D162" s="210" t="s">
        <v>6814</v>
      </c>
      <c r="E162" s="17" t="s">
        <v>152</v>
      </c>
      <c r="F162" s="211">
        <v>771</v>
      </c>
      <c r="H162" s="32"/>
    </row>
    <row r="163" spans="2:8" s="1" customFormat="1" ht="16.9" customHeight="1">
      <c r="B163" s="32"/>
      <c r="C163" s="210" t="s">
        <v>580</v>
      </c>
      <c r="D163" s="210" t="s">
        <v>6753</v>
      </c>
      <c r="E163" s="17" t="s">
        <v>152</v>
      </c>
      <c r="F163" s="211">
        <v>1896.24</v>
      </c>
      <c r="H163" s="32"/>
    </row>
    <row r="164" spans="2:8" s="1" customFormat="1" ht="16.9" customHeight="1">
      <c r="B164" s="32"/>
      <c r="C164" s="210" t="s">
        <v>2618</v>
      </c>
      <c r="D164" s="210" t="s">
        <v>6756</v>
      </c>
      <c r="E164" s="17" t="s">
        <v>152</v>
      </c>
      <c r="F164" s="211">
        <v>2450.32</v>
      </c>
      <c r="H164" s="32"/>
    </row>
    <row r="165" spans="2:8" s="1" customFormat="1" ht="16.9" customHeight="1">
      <c r="B165" s="32"/>
      <c r="C165" s="210" t="s">
        <v>2641</v>
      </c>
      <c r="D165" s="210" t="s">
        <v>6767</v>
      </c>
      <c r="E165" s="17" t="s">
        <v>152</v>
      </c>
      <c r="F165" s="211">
        <v>465.41</v>
      </c>
      <c r="H165" s="32"/>
    </row>
    <row r="166" spans="2:8" s="1" customFormat="1" ht="22.5">
      <c r="B166" s="32"/>
      <c r="C166" s="210" t="s">
        <v>2654</v>
      </c>
      <c r="D166" s="210" t="s">
        <v>2655</v>
      </c>
      <c r="E166" s="17" t="s">
        <v>152</v>
      </c>
      <c r="F166" s="211">
        <v>484.93</v>
      </c>
      <c r="H166" s="32"/>
    </row>
    <row r="167" spans="2:8" s="1" customFormat="1" ht="16.9" customHeight="1">
      <c r="B167" s="32"/>
      <c r="C167" s="210" t="s">
        <v>932</v>
      </c>
      <c r="D167" s="210" t="s">
        <v>933</v>
      </c>
      <c r="E167" s="17" t="s">
        <v>152</v>
      </c>
      <c r="F167" s="211">
        <v>824.81</v>
      </c>
      <c r="H167" s="32"/>
    </row>
    <row r="168" spans="2:8" s="1" customFormat="1" ht="16.9" customHeight="1">
      <c r="B168" s="32"/>
      <c r="C168" s="210" t="s">
        <v>947</v>
      </c>
      <c r="D168" s="210" t="s">
        <v>948</v>
      </c>
      <c r="E168" s="17" t="s">
        <v>152</v>
      </c>
      <c r="F168" s="211">
        <v>824.81</v>
      </c>
      <c r="H168" s="32"/>
    </row>
    <row r="169" spans="2:8" s="1" customFormat="1" ht="16.9" customHeight="1">
      <c r="B169" s="32"/>
      <c r="C169" s="206" t="s">
        <v>168</v>
      </c>
      <c r="D169" s="207" t="s">
        <v>1</v>
      </c>
      <c r="E169" s="208" t="s">
        <v>152</v>
      </c>
      <c r="F169" s="209">
        <v>9.13</v>
      </c>
      <c r="H169" s="32"/>
    </row>
    <row r="170" spans="2:8" s="1" customFormat="1" ht="16.9" customHeight="1">
      <c r="B170" s="32"/>
      <c r="C170" s="210" t="s">
        <v>1</v>
      </c>
      <c r="D170" s="210" t="s">
        <v>6815</v>
      </c>
      <c r="E170" s="17" t="s">
        <v>1</v>
      </c>
      <c r="F170" s="211">
        <v>3.73</v>
      </c>
      <c r="H170" s="32"/>
    </row>
    <row r="171" spans="2:8" s="1" customFormat="1" ht="16.9" customHeight="1">
      <c r="B171" s="32"/>
      <c r="C171" s="210" t="s">
        <v>1</v>
      </c>
      <c r="D171" s="210" t="s">
        <v>6816</v>
      </c>
      <c r="E171" s="17" t="s">
        <v>1</v>
      </c>
      <c r="F171" s="211">
        <v>5.4</v>
      </c>
      <c r="H171" s="32"/>
    </row>
    <row r="172" spans="2:8" s="1" customFormat="1" ht="16.9" customHeight="1">
      <c r="B172" s="32"/>
      <c r="C172" s="210" t="s">
        <v>1</v>
      </c>
      <c r="D172" s="210" t="s">
        <v>273</v>
      </c>
      <c r="E172" s="17" t="s">
        <v>1</v>
      </c>
      <c r="F172" s="211">
        <v>9.13</v>
      </c>
      <c r="H172" s="32"/>
    </row>
    <row r="173" spans="2:8" s="1" customFormat="1" ht="16.9" customHeight="1">
      <c r="B173" s="32"/>
      <c r="C173" s="212" t="s">
        <v>6751</v>
      </c>
      <c r="H173" s="32"/>
    </row>
    <row r="174" spans="2:8" s="1" customFormat="1" ht="16.9" customHeight="1">
      <c r="B174" s="32"/>
      <c r="C174" s="210" t="s">
        <v>564</v>
      </c>
      <c r="D174" s="210" t="s">
        <v>6817</v>
      </c>
      <c r="E174" s="17" t="s">
        <v>152</v>
      </c>
      <c r="F174" s="211">
        <v>304.6</v>
      </c>
      <c r="H174" s="32"/>
    </row>
    <row r="175" spans="2:8" s="1" customFormat="1" ht="16.9" customHeight="1">
      <c r="B175" s="32"/>
      <c r="C175" s="210" t="s">
        <v>580</v>
      </c>
      <c r="D175" s="210" t="s">
        <v>6753</v>
      </c>
      <c r="E175" s="17" t="s">
        <v>152</v>
      </c>
      <c r="F175" s="211">
        <v>1896.24</v>
      </c>
      <c r="H175" s="32"/>
    </row>
    <row r="176" spans="2:8" s="1" customFormat="1" ht="16.9" customHeight="1">
      <c r="B176" s="32"/>
      <c r="C176" s="210" t="s">
        <v>932</v>
      </c>
      <c r="D176" s="210" t="s">
        <v>933</v>
      </c>
      <c r="E176" s="17" t="s">
        <v>152</v>
      </c>
      <c r="F176" s="211">
        <v>824.81</v>
      </c>
      <c r="H176" s="32"/>
    </row>
    <row r="177" spans="2:8" s="1" customFormat="1" ht="16.9" customHeight="1">
      <c r="B177" s="32"/>
      <c r="C177" s="210" t="s">
        <v>947</v>
      </c>
      <c r="D177" s="210" t="s">
        <v>948</v>
      </c>
      <c r="E177" s="17" t="s">
        <v>152</v>
      </c>
      <c r="F177" s="211">
        <v>824.81</v>
      </c>
      <c r="H177" s="32"/>
    </row>
    <row r="178" spans="2:8" s="1" customFormat="1" ht="16.9" customHeight="1">
      <c r="B178" s="32"/>
      <c r="C178" s="206" t="s">
        <v>6818</v>
      </c>
      <c r="D178" s="207" t="s">
        <v>1</v>
      </c>
      <c r="E178" s="208" t="s">
        <v>416</v>
      </c>
      <c r="F178" s="209">
        <v>175.78</v>
      </c>
      <c r="H178" s="32"/>
    </row>
    <row r="179" spans="2:8" s="1" customFormat="1" ht="16.9" customHeight="1">
      <c r="B179" s="32"/>
      <c r="C179" s="210" t="s">
        <v>1</v>
      </c>
      <c r="D179" s="210" t="s">
        <v>6819</v>
      </c>
      <c r="E179" s="17" t="s">
        <v>1</v>
      </c>
      <c r="F179" s="211">
        <v>9.93</v>
      </c>
      <c r="H179" s="32"/>
    </row>
    <row r="180" spans="2:8" s="1" customFormat="1" ht="16.9" customHeight="1">
      <c r="B180" s="32"/>
      <c r="C180" s="210" t="s">
        <v>1</v>
      </c>
      <c r="D180" s="210" t="s">
        <v>6820</v>
      </c>
      <c r="E180" s="17" t="s">
        <v>1</v>
      </c>
      <c r="F180" s="211">
        <v>36.97</v>
      </c>
      <c r="H180" s="32"/>
    </row>
    <row r="181" spans="2:8" s="1" customFormat="1" ht="16.9" customHeight="1">
      <c r="B181" s="32"/>
      <c r="C181" s="210" t="s">
        <v>1</v>
      </c>
      <c r="D181" s="210" t="s">
        <v>6821</v>
      </c>
      <c r="E181" s="17" t="s">
        <v>1</v>
      </c>
      <c r="F181" s="211">
        <v>7.98</v>
      </c>
      <c r="H181" s="32"/>
    </row>
    <row r="182" spans="2:8" s="1" customFormat="1" ht="16.9" customHeight="1">
      <c r="B182" s="32"/>
      <c r="C182" s="210" t="s">
        <v>1</v>
      </c>
      <c r="D182" s="210" t="s">
        <v>6822</v>
      </c>
      <c r="E182" s="17" t="s">
        <v>1</v>
      </c>
      <c r="F182" s="211">
        <v>28.08</v>
      </c>
      <c r="H182" s="32"/>
    </row>
    <row r="183" spans="2:8" s="1" customFormat="1" ht="16.9" customHeight="1">
      <c r="B183" s="32"/>
      <c r="C183" s="210" t="s">
        <v>1</v>
      </c>
      <c r="D183" s="210" t="s">
        <v>6823</v>
      </c>
      <c r="E183" s="17" t="s">
        <v>1</v>
      </c>
      <c r="F183" s="211">
        <v>10.41</v>
      </c>
      <c r="H183" s="32"/>
    </row>
    <row r="184" spans="2:8" s="1" customFormat="1" ht="16.9" customHeight="1">
      <c r="B184" s="32"/>
      <c r="C184" s="210" t="s">
        <v>1</v>
      </c>
      <c r="D184" s="210" t="s">
        <v>6824</v>
      </c>
      <c r="E184" s="17" t="s">
        <v>1</v>
      </c>
      <c r="F184" s="211">
        <v>38.89</v>
      </c>
      <c r="H184" s="32"/>
    </row>
    <row r="185" spans="2:8" s="1" customFormat="1" ht="16.9" customHeight="1">
      <c r="B185" s="32"/>
      <c r="C185" s="210" t="s">
        <v>1</v>
      </c>
      <c r="D185" s="210" t="s">
        <v>6825</v>
      </c>
      <c r="E185" s="17" t="s">
        <v>1</v>
      </c>
      <c r="F185" s="211">
        <v>43.52</v>
      </c>
      <c r="H185" s="32"/>
    </row>
    <row r="186" spans="2:8" s="1" customFormat="1" ht="16.9" customHeight="1">
      <c r="B186" s="32"/>
      <c r="C186" s="210" t="s">
        <v>1</v>
      </c>
      <c r="D186" s="210" t="s">
        <v>273</v>
      </c>
      <c r="E186" s="17" t="s">
        <v>1</v>
      </c>
      <c r="F186" s="211">
        <v>175.78</v>
      </c>
      <c r="H186" s="32"/>
    </row>
    <row r="187" spans="2:8" s="1" customFormat="1" ht="16.9" customHeight="1">
      <c r="B187" s="32"/>
      <c r="C187" s="206" t="s">
        <v>170</v>
      </c>
      <c r="D187" s="207" t="s">
        <v>1</v>
      </c>
      <c r="E187" s="208" t="s">
        <v>152</v>
      </c>
      <c r="F187" s="209">
        <v>10.7</v>
      </c>
      <c r="H187" s="32"/>
    </row>
    <row r="188" spans="2:8" s="1" customFormat="1" ht="16.9" customHeight="1">
      <c r="B188" s="32"/>
      <c r="C188" s="210" t="s">
        <v>1</v>
      </c>
      <c r="D188" s="210" t="s">
        <v>6826</v>
      </c>
      <c r="E188" s="17" t="s">
        <v>1</v>
      </c>
      <c r="F188" s="211">
        <v>3.9</v>
      </c>
      <c r="H188" s="32"/>
    </row>
    <row r="189" spans="2:8" s="1" customFormat="1" ht="16.9" customHeight="1">
      <c r="B189" s="32"/>
      <c r="C189" s="210" t="s">
        <v>1</v>
      </c>
      <c r="D189" s="210" t="s">
        <v>6827</v>
      </c>
      <c r="E189" s="17" t="s">
        <v>1</v>
      </c>
      <c r="F189" s="211">
        <v>6.8</v>
      </c>
      <c r="H189" s="32"/>
    </row>
    <row r="190" spans="2:8" s="1" customFormat="1" ht="16.9" customHeight="1">
      <c r="B190" s="32"/>
      <c r="C190" s="210" t="s">
        <v>1</v>
      </c>
      <c r="D190" s="210" t="s">
        <v>273</v>
      </c>
      <c r="E190" s="17" t="s">
        <v>1</v>
      </c>
      <c r="F190" s="211">
        <v>10.7</v>
      </c>
      <c r="H190" s="32"/>
    </row>
    <row r="191" spans="2:8" s="1" customFormat="1" ht="16.9" customHeight="1">
      <c r="B191" s="32"/>
      <c r="C191" s="212" t="s">
        <v>6751</v>
      </c>
      <c r="H191" s="32"/>
    </row>
    <row r="192" spans="2:8" s="1" customFormat="1" ht="16.9" customHeight="1">
      <c r="B192" s="32"/>
      <c r="C192" s="210" t="s">
        <v>568</v>
      </c>
      <c r="D192" s="210" t="s">
        <v>6752</v>
      </c>
      <c r="E192" s="17" t="s">
        <v>152</v>
      </c>
      <c r="F192" s="211">
        <v>778.7</v>
      </c>
      <c r="H192" s="32"/>
    </row>
    <row r="193" spans="2:8" s="1" customFormat="1" ht="16.9" customHeight="1">
      <c r="B193" s="32"/>
      <c r="C193" s="210" t="s">
        <v>572</v>
      </c>
      <c r="D193" s="210" t="s">
        <v>6814</v>
      </c>
      <c r="E193" s="17" t="s">
        <v>152</v>
      </c>
      <c r="F193" s="211">
        <v>771</v>
      </c>
      <c r="H193" s="32"/>
    </row>
    <row r="194" spans="2:8" s="1" customFormat="1" ht="16.9" customHeight="1">
      <c r="B194" s="32"/>
      <c r="C194" s="210" t="s">
        <v>580</v>
      </c>
      <c r="D194" s="210" t="s">
        <v>6753</v>
      </c>
      <c r="E194" s="17" t="s">
        <v>152</v>
      </c>
      <c r="F194" s="211">
        <v>1896.24</v>
      </c>
      <c r="H194" s="32"/>
    </row>
    <row r="195" spans="2:8" s="1" customFormat="1" ht="16.9" customHeight="1">
      <c r="B195" s="32"/>
      <c r="C195" s="210" t="s">
        <v>2641</v>
      </c>
      <c r="D195" s="210" t="s">
        <v>6767</v>
      </c>
      <c r="E195" s="17" t="s">
        <v>152</v>
      </c>
      <c r="F195" s="211">
        <v>465.41</v>
      </c>
      <c r="H195" s="32"/>
    </row>
    <row r="196" spans="2:8" s="1" customFormat="1" ht="22.5">
      <c r="B196" s="32"/>
      <c r="C196" s="210" t="s">
        <v>2654</v>
      </c>
      <c r="D196" s="210" t="s">
        <v>2655</v>
      </c>
      <c r="E196" s="17" t="s">
        <v>152</v>
      </c>
      <c r="F196" s="211">
        <v>484.93</v>
      </c>
      <c r="H196" s="32"/>
    </row>
    <row r="197" spans="2:8" s="1" customFormat="1" ht="16.9" customHeight="1">
      <c r="B197" s="32"/>
      <c r="C197" s="210" t="s">
        <v>932</v>
      </c>
      <c r="D197" s="210" t="s">
        <v>933</v>
      </c>
      <c r="E197" s="17" t="s">
        <v>152</v>
      </c>
      <c r="F197" s="211">
        <v>824.81</v>
      </c>
      <c r="H197" s="32"/>
    </row>
    <row r="198" spans="2:8" s="1" customFormat="1" ht="16.9" customHeight="1">
      <c r="B198" s="32"/>
      <c r="C198" s="210" t="s">
        <v>947</v>
      </c>
      <c r="D198" s="210" t="s">
        <v>948</v>
      </c>
      <c r="E198" s="17" t="s">
        <v>152</v>
      </c>
      <c r="F198" s="211">
        <v>824.81</v>
      </c>
      <c r="H198" s="32"/>
    </row>
    <row r="199" spans="2:8" s="1" customFormat="1" ht="16.9" customHeight="1">
      <c r="B199" s="32"/>
      <c r="C199" s="206" t="s">
        <v>6828</v>
      </c>
      <c r="D199" s="207" t="s">
        <v>1</v>
      </c>
      <c r="E199" s="208" t="s">
        <v>416</v>
      </c>
      <c r="F199" s="209">
        <v>2.05</v>
      </c>
      <c r="H199" s="32"/>
    </row>
    <row r="200" spans="2:8" s="1" customFormat="1" ht="16.9" customHeight="1">
      <c r="B200" s="32"/>
      <c r="C200" s="210" t="s">
        <v>1</v>
      </c>
      <c r="D200" s="210" t="s">
        <v>6829</v>
      </c>
      <c r="E200" s="17" t="s">
        <v>1</v>
      </c>
      <c r="F200" s="211">
        <v>0.75</v>
      </c>
      <c r="H200" s="32"/>
    </row>
    <row r="201" spans="2:8" s="1" customFormat="1" ht="16.9" customHeight="1">
      <c r="B201" s="32"/>
      <c r="C201" s="210" t="s">
        <v>1</v>
      </c>
      <c r="D201" s="210" t="s">
        <v>6830</v>
      </c>
      <c r="E201" s="17" t="s">
        <v>1</v>
      </c>
      <c r="F201" s="211">
        <v>1.3</v>
      </c>
      <c r="H201" s="32"/>
    </row>
    <row r="202" spans="2:8" s="1" customFormat="1" ht="16.9" customHeight="1">
      <c r="B202" s="32"/>
      <c r="C202" s="210" t="s">
        <v>1</v>
      </c>
      <c r="D202" s="210" t="s">
        <v>273</v>
      </c>
      <c r="E202" s="17" t="s">
        <v>1</v>
      </c>
      <c r="F202" s="211">
        <v>2.05</v>
      </c>
      <c r="H202" s="32"/>
    </row>
    <row r="203" spans="2:8" s="1" customFormat="1" ht="16.9" customHeight="1">
      <c r="B203" s="32"/>
      <c r="C203" s="206" t="s">
        <v>172</v>
      </c>
      <c r="D203" s="207" t="s">
        <v>1</v>
      </c>
      <c r="E203" s="208" t="s">
        <v>152</v>
      </c>
      <c r="F203" s="209">
        <v>18.65</v>
      </c>
      <c r="H203" s="32"/>
    </row>
    <row r="204" spans="2:8" s="1" customFormat="1" ht="16.9" customHeight="1">
      <c r="B204" s="32"/>
      <c r="C204" s="210" t="s">
        <v>1</v>
      </c>
      <c r="D204" s="210" t="s">
        <v>6831</v>
      </c>
      <c r="E204" s="17" t="s">
        <v>1</v>
      </c>
      <c r="F204" s="211">
        <v>6.47</v>
      </c>
      <c r="H204" s="32"/>
    </row>
    <row r="205" spans="2:8" s="1" customFormat="1" ht="16.9" customHeight="1">
      <c r="B205" s="32"/>
      <c r="C205" s="210" t="s">
        <v>1</v>
      </c>
      <c r="D205" s="210" t="s">
        <v>6832</v>
      </c>
      <c r="E205" s="17" t="s">
        <v>1</v>
      </c>
      <c r="F205" s="211">
        <v>12.18</v>
      </c>
      <c r="H205" s="32"/>
    </row>
    <row r="206" spans="2:8" s="1" customFormat="1" ht="16.9" customHeight="1">
      <c r="B206" s="32"/>
      <c r="C206" s="210" t="s">
        <v>1</v>
      </c>
      <c r="D206" s="210" t="s">
        <v>273</v>
      </c>
      <c r="E206" s="17" t="s">
        <v>1</v>
      </c>
      <c r="F206" s="211">
        <v>18.65</v>
      </c>
      <c r="H206" s="32"/>
    </row>
    <row r="207" spans="2:8" s="1" customFormat="1" ht="16.9" customHeight="1">
      <c r="B207" s="32"/>
      <c r="C207" s="212" t="s">
        <v>6751</v>
      </c>
      <c r="H207" s="32"/>
    </row>
    <row r="208" spans="2:8" s="1" customFormat="1" ht="22.5">
      <c r="B208" s="32"/>
      <c r="C208" s="210" t="s">
        <v>550</v>
      </c>
      <c r="D208" s="210" t="s">
        <v>6773</v>
      </c>
      <c r="E208" s="17" t="s">
        <v>552</v>
      </c>
      <c r="F208" s="211">
        <v>6.97</v>
      </c>
      <c r="H208" s="32"/>
    </row>
    <row r="209" spans="2:8" s="1" customFormat="1" ht="16.9" customHeight="1">
      <c r="B209" s="32"/>
      <c r="C209" s="210" t="s">
        <v>2618</v>
      </c>
      <c r="D209" s="210" t="s">
        <v>6756</v>
      </c>
      <c r="E209" s="17" t="s">
        <v>152</v>
      </c>
      <c r="F209" s="211">
        <v>2450.32</v>
      </c>
      <c r="H209" s="32"/>
    </row>
    <row r="210" spans="2:8" s="1" customFormat="1" ht="16.9" customHeight="1">
      <c r="B210" s="32"/>
      <c r="C210" s="210" t="s">
        <v>2641</v>
      </c>
      <c r="D210" s="210" t="s">
        <v>6767</v>
      </c>
      <c r="E210" s="17" t="s">
        <v>152</v>
      </c>
      <c r="F210" s="211">
        <v>465.41</v>
      </c>
      <c r="H210" s="32"/>
    </row>
    <row r="211" spans="2:8" s="1" customFormat="1" ht="22.5">
      <c r="B211" s="32"/>
      <c r="C211" s="210" t="s">
        <v>2654</v>
      </c>
      <c r="D211" s="210" t="s">
        <v>2655</v>
      </c>
      <c r="E211" s="17" t="s">
        <v>152</v>
      </c>
      <c r="F211" s="211">
        <v>484.93</v>
      </c>
      <c r="H211" s="32"/>
    </row>
    <row r="212" spans="2:8" s="1" customFormat="1" ht="16.9" customHeight="1">
      <c r="B212" s="32"/>
      <c r="C212" s="206" t="s">
        <v>174</v>
      </c>
      <c r="D212" s="207" t="s">
        <v>1</v>
      </c>
      <c r="E212" s="208" t="s">
        <v>152</v>
      </c>
      <c r="F212" s="209">
        <v>141.2</v>
      </c>
      <c r="H212" s="32"/>
    </row>
    <row r="213" spans="2:8" s="1" customFormat="1" ht="16.9" customHeight="1">
      <c r="B213" s="32"/>
      <c r="C213" s="210" t="s">
        <v>1</v>
      </c>
      <c r="D213" s="210" t="s">
        <v>6833</v>
      </c>
      <c r="E213" s="17" t="s">
        <v>1</v>
      </c>
      <c r="F213" s="211">
        <v>30.96</v>
      </c>
      <c r="H213" s="32"/>
    </row>
    <row r="214" spans="2:8" s="1" customFormat="1" ht="16.9" customHeight="1">
      <c r="B214" s="32"/>
      <c r="C214" s="210" t="s">
        <v>1</v>
      </c>
      <c r="D214" s="210" t="s">
        <v>6834</v>
      </c>
      <c r="E214" s="17" t="s">
        <v>1</v>
      </c>
      <c r="F214" s="211">
        <v>40.49</v>
      </c>
      <c r="H214" s="32"/>
    </row>
    <row r="215" spans="2:8" s="1" customFormat="1" ht="16.9" customHeight="1">
      <c r="B215" s="32"/>
      <c r="C215" s="210" t="s">
        <v>1</v>
      </c>
      <c r="D215" s="210" t="s">
        <v>6835</v>
      </c>
      <c r="E215" s="17" t="s">
        <v>1</v>
      </c>
      <c r="F215" s="211">
        <v>30.88</v>
      </c>
      <c r="H215" s="32"/>
    </row>
    <row r="216" spans="2:8" s="1" customFormat="1" ht="16.9" customHeight="1">
      <c r="B216" s="32"/>
      <c r="C216" s="210" t="s">
        <v>1</v>
      </c>
      <c r="D216" s="210" t="s">
        <v>6836</v>
      </c>
      <c r="E216" s="17" t="s">
        <v>1</v>
      </c>
      <c r="F216" s="211">
        <v>38.87</v>
      </c>
      <c r="H216" s="32"/>
    </row>
    <row r="217" spans="2:8" s="1" customFormat="1" ht="16.9" customHeight="1">
      <c r="B217" s="32"/>
      <c r="C217" s="210" t="s">
        <v>1</v>
      </c>
      <c r="D217" s="210" t="s">
        <v>273</v>
      </c>
      <c r="E217" s="17" t="s">
        <v>1</v>
      </c>
      <c r="F217" s="211">
        <v>141.2</v>
      </c>
      <c r="H217" s="32"/>
    </row>
    <row r="218" spans="2:8" s="1" customFormat="1" ht="16.9" customHeight="1">
      <c r="B218" s="32"/>
      <c r="C218" s="212" t="s">
        <v>6751</v>
      </c>
      <c r="H218" s="32"/>
    </row>
    <row r="219" spans="2:8" s="1" customFormat="1" ht="16.9" customHeight="1">
      <c r="B219" s="32"/>
      <c r="C219" s="210" t="s">
        <v>568</v>
      </c>
      <c r="D219" s="210" t="s">
        <v>6752</v>
      </c>
      <c r="E219" s="17" t="s">
        <v>152</v>
      </c>
      <c r="F219" s="211">
        <v>778.7</v>
      </c>
      <c r="H219" s="32"/>
    </row>
    <row r="220" spans="2:8" s="1" customFormat="1" ht="16.9" customHeight="1">
      <c r="B220" s="32"/>
      <c r="C220" s="210" t="s">
        <v>580</v>
      </c>
      <c r="D220" s="210" t="s">
        <v>6753</v>
      </c>
      <c r="E220" s="17" t="s">
        <v>152</v>
      </c>
      <c r="F220" s="211">
        <v>1896.24</v>
      </c>
      <c r="H220" s="32"/>
    </row>
    <row r="221" spans="2:8" s="1" customFormat="1" ht="16.9" customHeight="1">
      <c r="B221" s="32"/>
      <c r="C221" s="210" t="s">
        <v>2618</v>
      </c>
      <c r="D221" s="210" t="s">
        <v>6756</v>
      </c>
      <c r="E221" s="17" t="s">
        <v>152</v>
      </c>
      <c r="F221" s="211">
        <v>2450.32</v>
      </c>
      <c r="H221" s="32"/>
    </row>
    <row r="222" spans="2:8" s="1" customFormat="1" ht="16.9" customHeight="1">
      <c r="B222" s="32"/>
      <c r="C222" s="210" t="s">
        <v>2641</v>
      </c>
      <c r="D222" s="210" t="s">
        <v>6767</v>
      </c>
      <c r="E222" s="17" t="s">
        <v>152</v>
      </c>
      <c r="F222" s="211">
        <v>465.41</v>
      </c>
      <c r="H222" s="32"/>
    </row>
    <row r="223" spans="2:8" s="1" customFormat="1" ht="22.5">
      <c r="B223" s="32"/>
      <c r="C223" s="210" t="s">
        <v>2654</v>
      </c>
      <c r="D223" s="210" t="s">
        <v>2655</v>
      </c>
      <c r="E223" s="17" t="s">
        <v>152</v>
      </c>
      <c r="F223" s="211">
        <v>484.93</v>
      </c>
      <c r="H223" s="32"/>
    </row>
    <row r="224" spans="2:8" s="1" customFormat="1" ht="16.9" customHeight="1">
      <c r="B224" s="32"/>
      <c r="C224" s="210" t="s">
        <v>932</v>
      </c>
      <c r="D224" s="210" t="s">
        <v>933</v>
      </c>
      <c r="E224" s="17" t="s">
        <v>152</v>
      </c>
      <c r="F224" s="211">
        <v>824.81</v>
      </c>
      <c r="H224" s="32"/>
    </row>
    <row r="225" spans="2:8" s="1" customFormat="1" ht="16.9" customHeight="1">
      <c r="B225" s="32"/>
      <c r="C225" s="210" t="s">
        <v>947</v>
      </c>
      <c r="D225" s="210" t="s">
        <v>948</v>
      </c>
      <c r="E225" s="17" t="s">
        <v>152</v>
      </c>
      <c r="F225" s="211">
        <v>824.81</v>
      </c>
      <c r="H225" s="32"/>
    </row>
    <row r="226" spans="2:8" s="1" customFormat="1" ht="16.9" customHeight="1">
      <c r="B226" s="32"/>
      <c r="C226" s="206" t="s">
        <v>6837</v>
      </c>
      <c r="D226" s="207" t="s">
        <v>1</v>
      </c>
      <c r="E226" s="208" t="s">
        <v>416</v>
      </c>
      <c r="F226" s="209">
        <v>156.27</v>
      </c>
      <c r="H226" s="32"/>
    </row>
    <row r="227" spans="2:8" s="1" customFormat="1" ht="16.9" customHeight="1">
      <c r="B227" s="32"/>
      <c r="C227" s="210" t="s">
        <v>1</v>
      </c>
      <c r="D227" s="210" t="s">
        <v>6838</v>
      </c>
      <c r="E227" s="17" t="s">
        <v>1</v>
      </c>
      <c r="F227" s="211">
        <v>37.2</v>
      </c>
      <c r="H227" s="32"/>
    </row>
    <row r="228" spans="2:8" s="1" customFormat="1" ht="16.9" customHeight="1">
      <c r="B228" s="32"/>
      <c r="C228" s="210" t="s">
        <v>1</v>
      </c>
      <c r="D228" s="210" t="s">
        <v>6839</v>
      </c>
      <c r="E228" s="17" t="s">
        <v>1</v>
      </c>
      <c r="F228" s="211">
        <v>37.48</v>
      </c>
      <c r="H228" s="32"/>
    </row>
    <row r="229" spans="2:8" s="1" customFormat="1" ht="16.9" customHeight="1">
      <c r="B229" s="32"/>
      <c r="C229" s="210" t="s">
        <v>1</v>
      </c>
      <c r="D229" s="210" t="s">
        <v>6840</v>
      </c>
      <c r="E229" s="17" t="s">
        <v>1</v>
      </c>
      <c r="F229" s="211">
        <v>42.54</v>
      </c>
      <c r="H229" s="32"/>
    </row>
    <row r="230" spans="2:8" s="1" customFormat="1" ht="16.9" customHeight="1">
      <c r="B230" s="32"/>
      <c r="C230" s="210" t="s">
        <v>1</v>
      </c>
      <c r="D230" s="210" t="s">
        <v>6841</v>
      </c>
      <c r="E230" s="17" t="s">
        <v>1</v>
      </c>
      <c r="F230" s="211">
        <v>39.05</v>
      </c>
      <c r="H230" s="32"/>
    </row>
    <row r="231" spans="2:8" s="1" customFormat="1" ht="16.9" customHeight="1">
      <c r="B231" s="32"/>
      <c r="C231" s="210" t="s">
        <v>1</v>
      </c>
      <c r="D231" s="210" t="s">
        <v>273</v>
      </c>
      <c r="E231" s="17" t="s">
        <v>1</v>
      </c>
      <c r="F231" s="211">
        <v>156.27</v>
      </c>
      <c r="H231" s="32"/>
    </row>
    <row r="232" spans="2:8" s="1" customFormat="1" ht="16.9" customHeight="1">
      <c r="B232" s="32"/>
      <c r="C232" s="206" t="s">
        <v>176</v>
      </c>
      <c r="D232" s="207" t="s">
        <v>1</v>
      </c>
      <c r="E232" s="208" t="s">
        <v>152</v>
      </c>
      <c r="F232" s="209">
        <v>36.3</v>
      </c>
      <c r="H232" s="32"/>
    </row>
    <row r="233" spans="2:8" s="1" customFormat="1" ht="16.9" customHeight="1">
      <c r="B233" s="32"/>
      <c r="C233" s="210" t="s">
        <v>1</v>
      </c>
      <c r="D233" s="210" t="s">
        <v>6842</v>
      </c>
      <c r="E233" s="17" t="s">
        <v>1</v>
      </c>
      <c r="F233" s="211">
        <v>6.54</v>
      </c>
      <c r="H233" s="32"/>
    </row>
    <row r="234" spans="2:8" s="1" customFormat="1" ht="16.9" customHeight="1">
      <c r="B234" s="32"/>
      <c r="C234" s="210" t="s">
        <v>1</v>
      </c>
      <c r="D234" s="210" t="s">
        <v>6843</v>
      </c>
      <c r="E234" s="17" t="s">
        <v>1</v>
      </c>
      <c r="F234" s="211">
        <v>10.71</v>
      </c>
      <c r="H234" s="32"/>
    </row>
    <row r="235" spans="2:8" s="1" customFormat="1" ht="16.9" customHeight="1">
      <c r="B235" s="32"/>
      <c r="C235" s="210" t="s">
        <v>1</v>
      </c>
      <c r="D235" s="210" t="s">
        <v>6844</v>
      </c>
      <c r="E235" s="17" t="s">
        <v>1</v>
      </c>
      <c r="F235" s="211">
        <v>6.72</v>
      </c>
      <c r="H235" s="32"/>
    </row>
    <row r="236" spans="2:8" s="1" customFormat="1" ht="16.9" customHeight="1">
      <c r="B236" s="32"/>
      <c r="C236" s="210" t="s">
        <v>1</v>
      </c>
      <c r="D236" s="210" t="s">
        <v>6845</v>
      </c>
      <c r="E236" s="17" t="s">
        <v>1</v>
      </c>
      <c r="F236" s="211">
        <v>12.33</v>
      </c>
      <c r="H236" s="32"/>
    </row>
    <row r="237" spans="2:8" s="1" customFormat="1" ht="16.9" customHeight="1">
      <c r="B237" s="32"/>
      <c r="C237" s="210" t="s">
        <v>1</v>
      </c>
      <c r="D237" s="210" t="s">
        <v>273</v>
      </c>
      <c r="E237" s="17" t="s">
        <v>1</v>
      </c>
      <c r="F237" s="211">
        <v>36.3</v>
      </c>
      <c r="H237" s="32"/>
    </row>
    <row r="238" spans="2:8" s="1" customFormat="1" ht="16.9" customHeight="1">
      <c r="B238" s="32"/>
      <c r="C238" s="212" t="s">
        <v>6751</v>
      </c>
      <c r="H238" s="32"/>
    </row>
    <row r="239" spans="2:8" s="1" customFormat="1" ht="22.5">
      <c r="B239" s="32"/>
      <c r="C239" s="210" t="s">
        <v>550</v>
      </c>
      <c r="D239" s="210" t="s">
        <v>6773</v>
      </c>
      <c r="E239" s="17" t="s">
        <v>552</v>
      </c>
      <c r="F239" s="211">
        <v>6.97</v>
      </c>
      <c r="H239" s="32"/>
    </row>
    <row r="240" spans="2:8" s="1" customFormat="1" ht="16.9" customHeight="1">
      <c r="B240" s="32"/>
      <c r="C240" s="210" t="s">
        <v>2641</v>
      </c>
      <c r="D240" s="210" t="s">
        <v>6767</v>
      </c>
      <c r="E240" s="17" t="s">
        <v>152</v>
      </c>
      <c r="F240" s="211">
        <v>465.41</v>
      </c>
      <c r="H240" s="32"/>
    </row>
    <row r="241" spans="2:8" s="1" customFormat="1" ht="22.5">
      <c r="B241" s="32"/>
      <c r="C241" s="210" t="s">
        <v>2654</v>
      </c>
      <c r="D241" s="210" t="s">
        <v>2655</v>
      </c>
      <c r="E241" s="17" t="s">
        <v>152</v>
      </c>
      <c r="F241" s="211">
        <v>484.93</v>
      </c>
      <c r="H241" s="32"/>
    </row>
    <row r="242" spans="2:8" s="1" customFormat="1" ht="16.9" customHeight="1">
      <c r="B242" s="32"/>
      <c r="C242" s="206" t="s">
        <v>178</v>
      </c>
      <c r="D242" s="207" t="s">
        <v>1</v>
      </c>
      <c r="E242" s="208" t="s">
        <v>152</v>
      </c>
      <c r="F242" s="209">
        <v>14.1</v>
      </c>
      <c r="H242" s="32"/>
    </row>
    <row r="243" spans="2:8" s="1" customFormat="1" ht="16.9" customHeight="1">
      <c r="B243" s="32"/>
      <c r="C243" s="210" t="s">
        <v>1</v>
      </c>
      <c r="D243" s="210" t="s">
        <v>6846</v>
      </c>
      <c r="E243" s="17" t="s">
        <v>1</v>
      </c>
      <c r="F243" s="211">
        <v>2.4</v>
      </c>
      <c r="H243" s="32"/>
    </row>
    <row r="244" spans="2:8" s="1" customFormat="1" ht="16.9" customHeight="1">
      <c r="B244" s="32"/>
      <c r="C244" s="210" t="s">
        <v>1</v>
      </c>
      <c r="D244" s="210" t="s">
        <v>6847</v>
      </c>
      <c r="E244" s="17" t="s">
        <v>1</v>
      </c>
      <c r="F244" s="211">
        <v>2.4</v>
      </c>
      <c r="H244" s="32"/>
    </row>
    <row r="245" spans="2:8" s="1" customFormat="1" ht="16.9" customHeight="1">
      <c r="B245" s="32"/>
      <c r="C245" s="210" t="s">
        <v>1</v>
      </c>
      <c r="D245" s="210" t="s">
        <v>6848</v>
      </c>
      <c r="E245" s="17" t="s">
        <v>1</v>
      </c>
      <c r="F245" s="211">
        <v>2.4</v>
      </c>
      <c r="H245" s="32"/>
    </row>
    <row r="246" spans="2:8" s="1" customFormat="1" ht="16.9" customHeight="1">
      <c r="B246" s="32"/>
      <c r="C246" s="210" t="s">
        <v>1</v>
      </c>
      <c r="D246" s="210" t="s">
        <v>6849</v>
      </c>
      <c r="E246" s="17" t="s">
        <v>1</v>
      </c>
      <c r="F246" s="211">
        <v>4.5</v>
      </c>
      <c r="H246" s="32"/>
    </row>
    <row r="247" spans="2:8" s="1" customFormat="1" ht="16.9" customHeight="1">
      <c r="B247" s="32"/>
      <c r="C247" s="210" t="s">
        <v>1</v>
      </c>
      <c r="D247" s="210" t="s">
        <v>6850</v>
      </c>
      <c r="E247" s="17" t="s">
        <v>1</v>
      </c>
      <c r="F247" s="211">
        <v>2.4</v>
      </c>
      <c r="H247" s="32"/>
    </row>
    <row r="248" spans="2:8" s="1" customFormat="1" ht="16.9" customHeight="1">
      <c r="B248" s="32"/>
      <c r="C248" s="210" t="s">
        <v>1</v>
      </c>
      <c r="D248" s="210" t="s">
        <v>273</v>
      </c>
      <c r="E248" s="17" t="s">
        <v>1</v>
      </c>
      <c r="F248" s="211">
        <v>14.1</v>
      </c>
      <c r="H248" s="32"/>
    </row>
    <row r="249" spans="2:8" s="1" customFormat="1" ht="16.9" customHeight="1">
      <c r="B249" s="32"/>
      <c r="C249" s="212" t="s">
        <v>6751</v>
      </c>
      <c r="H249" s="32"/>
    </row>
    <row r="250" spans="2:8" s="1" customFormat="1" ht="16.9" customHeight="1">
      <c r="B250" s="32"/>
      <c r="C250" s="210" t="s">
        <v>564</v>
      </c>
      <c r="D250" s="210" t="s">
        <v>6817</v>
      </c>
      <c r="E250" s="17" t="s">
        <v>152</v>
      </c>
      <c r="F250" s="211">
        <v>304.6</v>
      </c>
      <c r="H250" s="32"/>
    </row>
    <row r="251" spans="2:8" s="1" customFormat="1" ht="16.9" customHeight="1">
      <c r="B251" s="32"/>
      <c r="C251" s="210" t="s">
        <v>580</v>
      </c>
      <c r="D251" s="210" t="s">
        <v>6753</v>
      </c>
      <c r="E251" s="17" t="s">
        <v>152</v>
      </c>
      <c r="F251" s="211">
        <v>1896.24</v>
      </c>
      <c r="H251" s="32"/>
    </row>
    <row r="252" spans="2:8" s="1" customFormat="1" ht="16.9" customHeight="1">
      <c r="B252" s="32"/>
      <c r="C252" s="210" t="s">
        <v>2641</v>
      </c>
      <c r="D252" s="210" t="s">
        <v>6767</v>
      </c>
      <c r="E252" s="17" t="s">
        <v>152</v>
      </c>
      <c r="F252" s="211">
        <v>465.41</v>
      </c>
      <c r="H252" s="32"/>
    </row>
    <row r="253" spans="2:8" s="1" customFormat="1" ht="22.5">
      <c r="B253" s="32"/>
      <c r="C253" s="210" t="s">
        <v>2654</v>
      </c>
      <c r="D253" s="210" t="s">
        <v>2655</v>
      </c>
      <c r="E253" s="17" t="s">
        <v>152</v>
      </c>
      <c r="F253" s="211">
        <v>484.93</v>
      </c>
      <c r="H253" s="32"/>
    </row>
    <row r="254" spans="2:8" s="1" customFormat="1" ht="16.9" customHeight="1">
      <c r="B254" s="32"/>
      <c r="C254" s="210" t="s">
        <v>951</v>
      </c>
      <c r="D254" s="210" t="s">
        <v>952</v>
      </c>
      <c r="E254" s="17" t="s">
        <v>152</v>
      </c>
      <c r="F254" s="211">
        <v>14.81</v>
      </c>
      <c r="H254" s="32"/>
    </row>
    <row r="255" spans="2:8" s="1" customFormat="1" ht="16.9" customHeight="1">
      <c r="B255" s="32"/>
      <c r="C255" s="206" t="s">
        <v>180</v>
      </c>
      <c r="D255" s="207" t="s">
        <v>1</v>
      </c>
      <c r="E255" s="208" t="s">
        <v>152</v>
      </c>
      <c r="F255" s="209">
        <v>133.8</v>
      </c>
      <c r="H255" s="32"/>
    </row>
    <row r="256" spans="2:8" s="1" customFormat="1" ht="16.9" customHeight="1">
      <c r="B256" s="32"/>
      <c r="C256" s="210" t="s">
        <v>1</v>
      </c>
      <c r="D256" s="210" t="s">
        <v>6851</v>
      </c>
      <c r="E256" s="17" t="s">
        <v>1</v>
      </c>
      <c r="F256" s="211">
        <v>129.9</v>
      </c>
      <c r="H256" s="32"/>
    </row>
    <row r="257" spans="2:8" s="1" customFormat="1" ht="16.9" customHeight="1">
      <c r="B257" s="32"/>
      <c r="C257" s="210" t="s">
        <v>1</v>
      </c>
      <c r="D257" s="210" t="s">
        <v>6852</v>
      </c>
      <c r="E257" s="17" t="s">
        <v>1</v>
      </c>
      <c r="F257" s="211">
        <v>3.9</v>
      </c>
      <c r="H257" s="32"/>
    </row>
    <row r="258" spans="2:8" s="1" customFormat="1" ht="16.9" customHeight="1">
      <c r="B258" s="32"/>
      <c r="C258" s="210" t="s">
        <v>1</v>
      </c>
      <c r="D258" s="210" t="s">
        <v>273</v>
      </c>
      <c r="E258" s="17" t="s">
        <v>1</v>
      </c>
      <c r="F258" s="211">
        <v>133.8</v>
      </c>
      <c r="H258" s="32"/>
    </row>
    <row r="259" spans="2:8" s="1" customFormat="1" ht="16.9" customHeight="1">
      <c r="B259" s="32"/>
      <c r="C259" s="212" t="s">
        <v>6751</v>
      </c>
      <c r="H259" s="32"/>
    </row>
    <row r="260" spans="2:8" s="1" customFormat="1" ht="16.9" customHeight="1">
      <c r="B260" s="32"/>
      <c r="C260" s="210" t="s">
        <v>564</v>
      </c>
      <c r="D260" s="210" t="s">
        <v>6817</v>
      </c>
      <c r="E260" s="17" t="s">
        <v>152</v>
      </c>
      <c r="F260" s="211">
        <v>304.6</v>
      </c>
      <c r="H260" s="32"/>
    </row>
    <row r="261" spans="2:8" s="1" customFormat="1" ht="16.9" customHeight="1">
      <c r="B261" s="32"/>
      <c r="C261" s="210" t="s">
        <v>580</v>
      </c>
      <c r="D261" s="210" t="s">
        <v>6753</v>
      </c>
      <c r="E261" s="17" t="s">
        <v>152</v>
      </c>
      <c r="F261" s="211">
        <v>1896.24</v>
      </c>
      <c r="H261" s="32"/>
    </row>
    <row r="262" spans="2:8" s="1" customFormat="1" ht="16.9" customHeight="1">
      <c r="B262" s="32"/>
      <c r="C262" s="210" t="s">
        <v>2530</v>
      </c>
      <c r="D262" s="210" t="s">
        <v>6754</v>
      </c>
      <c r="E262" s="17" t="s">
        <v>152</v>
      </c>
      <c r="F262" s="211">
        <v>498.4</v>
      </c>
      <c r="H262" s="32"/>
    </row>
    <row r="263" spans="2:8" s="1" customFormat="1" ht="22.5">
      <c r="B263" s="32"/>
      <c r="C263" s="210" t="s">
        <v>2553</v>
      </c>
      <c r="D263" s="210" t="s">
        <v>6755</v>
      </c>
      <c r="E263" s="17" t="s">
        <v>152</v>
      </c>
      <c r="F263" s="211">
        <v>498.4</v>
      </c>
      <c r="H263" s="32"/>
    </row>
    <row r="264" spans="2:8" s="1" customFormat="1" ht="16.9" customHeight="1">
      <c r="B264" s="32"/>
      <c r="C264" s="210" t="s">
        <v>937</v>
      </c>
      <c r="D264" s="210" t="s">
        <v>938</v>
      </c>
      <c r="E264" s="17" t="s">
        <v>152</v>
      </c>
      <c r="F264" s="211">
        <v>140.49</v>
      </c>
      <c r="H264" s="32"/>
    </row>
    <row r="265" spans="2:8" s="1" customFormat="1" ht="16.9" customHeight="1">
      <c r="B265" s="32"/>
      <c r="C265" s="210" t="s">
        <v>2548</v>
      </c>
      <c r="D265" s="210" t="s">
        <v>2549</v>
      </c>
      <c r="E265" s="17" t="s">
        <v>152</v>
      </c>
      <c r="F265" s="211">
        <v>538.27</v>
      </c>
      <c r="H265" s="32"/>
    </row>
    <row r="266" spans="2:8" s="1" customFormat="1" ht="16.9" customHeight="1">
      <c r="B266" s="32"/>
      <c r="C266" s="206" t="s">
        <v>6853</v>
      </c>
      <c r="D266" s="207" t="s">
        <v>1</v>
      </c>
      <c r="E266" s="208" t="s">
        <v>416</v>
      </c>
      <c r="F266" s="209">
        <v>48.34</v>
      </c>
      <c r="H266" s="32"/>
    </row>
    <row r="267" spans="2:8" s="1" customFormat="1" ht="16.9" customHeight="1">
      <c r="B267" s="32"/>
      <c r="C267" s="210" t="s">
        <v>1</v>
      </c>
      <c r="D267" s="210" t="s">
        <v>6854</v>
      </c>
      <c r="E267" s="17" t="s">
        <v>1</v>
      </c>
      <c r="F267" s="211">
        <v>41.19</v>
      </c>
      <c r="H267" s="32"/>
    </row>
    <row r="268" spans="2:8" s="1" customFormat="1" ht="16.9" customHeight="1">
      <c r="B268" s="32"/>
      <c r="C268" s="210" t="s">
        <v>1</v>
      </c>
      <c r="D268" s="210" t="s">
        <v>6855</v>
      </c>
      <c r="E268" s="17" t="s">
        <v>1</v>
      </c>
      <c r="F268" s="211">
        <v>7.15</v>
      </c>
      <c r="H268" s="32"/>
    </row>
    <row r="269" spans="2:8" s="1" customFormat="1" ht="16.9" customHeight="1">
      <c r="B269" s="32"/>
      <c r="C269" s="210" t="s">
        <v>1</v>
      </c>
      <c r="D269" s="210" t="s">
        <v>273</v>
      </c>
      <c r="E269" s="17" t="s">
        <v>1</v>
      </c>
      <c r="F269" s="211">
        <v>48.34</v>
      </c>
      <c r="H269" s="32"/>
    </row>
    <row r="270" spans="2:8" s="1" customFormat="1" ht="16.9" customHeight="1">
      <c r="B270" s="32"/>
      <c r="C270" s="206" t="s">
        <v>182</v>
      </c>
      <c r="D270" s="207" t="s">
        <v>1</v>
      </c>
      <c r="E270" s="208" t="s">
        <v>152</v>
      </c>
      <c r="F270" s="209">
        <v>104.2</v>
      </c>
      <c r="H270" s="32"/>
    </row>
    <row r="271" spans="2:8" s="1" customFormat="1" ht="16.9" customHeight="1">
      <c r="B271" s="32"/>
      <c r="C271" s="210" t="s">
        <v>1</v>
      </c>
      <c r="D271" s="210" t="s">
        <v>6856</v>
      </c>
      <c r="E271" s="17" t="s">
        <v>1</v>
      </c>
      <c r="F271" s="211">
        <v>61.9</v>
      </c>
      <c r="H271" s="32"/>
    </row>
    <row r="272" spans="2:8" s="1" customFormat="1" ht="16.9" customHeight="1">
      <c r="B272" s="32"/>
      <c r="C272" s="210" t="s">
        <v>1</v>
      </c>
      <c r="D272" s="210" t="s">
        <v>6857</v>
      </c>
      <c r="E272" s="17" t="s">
        <v>1</v>
      </c>
      <c r="F272" s="211">
        <v>42.3</v>
      </c>
      <c r="H272" s="32"/>
    </row>
    <row r="273" spans="2:8" s="1" customFormat="1" ht="16.9" customHeight="1">
      <c r="B273" s="32"/>
      <c r="C273" s="210" t="s">
        <v>1</v>
      </c>
      <c r="D273" s="210" t="s">
        <v>273</v>
      </c>
      <c r="E273" s="17" t="s">
        <v>1</v>
      </c>
      <c r="F273" s="211">
        <v>104.2</v>
      </c>
      <c r="H273" s="32"/>
    </row>
    <row r="274" spans="2:8" s="1" customFormat="1" ht="16.9" customHeight="1">
      <c r="B274" s="32"/>
      <c r="C274" s="212" t="s">
        <v>6751</v>
      </c>
      <c r="H274" s="32"/>
    </row>
    <row r="275" spans="2:8" s="1" customFormat="1" ht="16.9" customHeight="1">
      <c r="B275" s="32"/>
      <c r="C275" s="210" t="s">
        <v>564</v>
      </c>
      <c r="D275" s="210" t="s">
        <v>6817</v>
      </c>
      <c r="E275" s="17" t="s">
        <v>152</v>
      </c>
      <c r="F275" s="211">
        <v>304.6</v>
      </c>
      <c r="H275" s="32"/>
    </row>
    <row r="276" spans="2:8" s="1" customFormat="1" ht="16.9" customHeight="1">
      <c r="B276" s="32"/>
      <c r="C276" s="210" t="s">
        <v>580</v>
      </c>
      <c r="D276" s="210" t="s">
        <v>6753</v>
      </c>
      <c r="E276" s="17" t="s">
        <v>152</v>
      </c>
      <c r="F276" s="211">
        <v>1896.24</v>
      </c>
      <c r="H276" s="32"/>
    </row>
    <row r="277" spans="2:8" s="1" customFormat="1" ht="16.9" customHeight="1">
      <c r="B277" s="32"/>
      <c r="C277" s="210" t="s">
        <v>2530</v>
      </c>
      <c r="D277" s="210" t="s">
        <v>6754</v>
      </c>
      <c r="E277" s="17" t="s">
        <v>152</v>
      </c>
      <c r="F277" s="211">
        <v>498.4</v>
      </c>
      <c r="H277" s="32"/>
    </row>
    <row r="278" spans="2:8" s="1" customFormat="1" ht="22.5">
      <c r="B278" s="32"/>
      <c r="C278" s="210" t="s">
        <v>2553</v>
      </c>
      <c r="D278" s="210" t="s">
        <v>6755</v>
      </c>
      <c r="E278" s="17" t="s">
        <v>152</v>
      </c>
      <c r="F278" s="211">
        <v>498.4</v>
      </c>
      <c r="H278" s="32"/>
    </row>
    <row r="279" spans="2:8" s="1" customFormat="1" ht="16.9" customHeight="1">
      <c r="B279" s="32"/>
      <c r="C279" s="210" t="s">
        <v>942</v>
      </c>
      <c r="D279" s="210" t="s">
        <v>943</v>
      </c>
      <c r="E279" s="17" t="s">
        <v>152</v>
      </c>
      <c r="F279" s="211">
        <v>160.55</v>
      </c>
      <c r="H279" s="32"/>
    </row>
    <row r="280" spans="2:8" s="1" customFormat="1" ht="16.9" customHeight="1">
      <c r="B280" s="32"/>
      <c r="C280" s="210" t="s">
        <v>2548</v>
      </c>
      <c r="D280" s="210" t="s">
        <v>2549</v>
      </c>
      <c r="E280" s="17" t="s">
        <v>152</v>
      </c>
      <c r="F280" s="211">
        <v>538.27</v>
      </c>
      <c r="H280" s="32"/>
    </row>
    <row r="281" spans="2:8" s="1" customFormat="1" ht="16.9" customHeight="1">
      <c r="B281" s="32"/>
      <c r="C281" s="206" t="s">
        <v>6858</v>
      </c>
      <c r="D281" s="207" t="s">
        <v>1</v>
      </c>
      <c r="E281" s="208" t="s">
        <v>416</v>
      </c>
      <c r="F281" s="209">
        <v>45.44</v>
      </c>
      <c r="H281" s="32"/>
    </row>
    <row r="282" spans="2:8" s="1" customFormat="1" ht="16.9" customHeight="1">
      <c r="B282" s="32"/>
      <c r="C282" s="210" t="s">
        <v>1</v>
      </c>
      <c r="D282" s="210" t="s">
        <v>6859</v>
      </c>
      <c r="E282" s="17" t="s">
        <v>1</v>
      </c>
      <c r="F282" s="211">
        <v>22.36</v>
      </c>
      <c r="H282" s="32"/>
    </row>
    <row r="283" spans="2:8" s="1" customFormat="1" ht="16.9" customHeight="1">
      <c r="B283" s="32"/>
      <c r="C283" s="210" t="s">
        <v>1</v>
      </c>
      <c r="D283" s="210" t="s">
        <v>6860</v>
      </c>
      <c r="E283" s="17" t="s">
        <v>1</v>
      </c>
      <c r="F283" s="211">
        <v>23.08</v>
      </c>
      <c r="H283" s="32"/>
    </row>
    <row r="284" spans="2:8" s="1" customFormat="1" ht="16.9" customHeight="1">
      <c r="B284" s="32"/>
      <c r="C284" s="210" t="s">
        <v>1</v>
      </c>
      <c r="D284" s="210" t="s">
        <v>273</v>
      </c>
      <c r="E284" s="17" t="s">
        <v>1</v>
      </c>
      <c r="F284" s="211">
        <v>45.44</v>
      </c>
      <c r="H284" s="32"/>
    </row>
    <row r="285" spans="2:8" s="1" customFormat="1" ht="16.9" customHeight="1">
      <c r="B285" s="32"/>
      <c r="C285" s="206" t="s">
        <v>184</v>
      </c>
      <c r="D285" s="207" t="s">
        <v>1</v>
      </c>
      <c r="E285" s="208" t="s">
        <v>152</v>
      </c>
      <c r="F285" s="209">
        <v>12.37</v>
      </c>
      <c r="H285" s="32"/>
    </row>
    <row r="286" spans="2:8" s="1" customFormat="1" ht="16.9" customHeight="1">
      <c r="B286" s="32"/>
      <c r="C286" s="210" t="s">
        <v>1</v>
      </c>
      <c r="D286" s="210" t="s">
        <v>1320</v>
      </c>
      <c r="E286" s="17" t="s">
        <v>1</v>
      </c>
      <c r="F286" s="211">
        <v>1.9</v>
      </c>
      <c r="H286" s="32"/>
    </row>
    <row r="287" spans="2:8" s="1" customFormat="1" ht="16.9" customHeight="1">
      <c r="B287" s="32"/>
      <c r="C287" s="210" t="s">
        <v>1</v>
      </c>
      <c r="D287" s="210" t="s">
        <v>1321</v>
      </c>
      <c r="E287" s="17" t="s">
        <v>1</v>
      </c>
      <c r="F287" s="211">
        <v>1.9</v>
      </c>
      <c r="H287" s="32"/>
    </row>
    <row r="288" spans="2:8" s="1" customFormat="1" ht="16.9" customHeight="1">
      <c r="B288" s="32"/>
      <c r="C288" s="210" t="s">
        <v>1</v>
      </c>
      <c r="D288" s="210" t="s">
        <v>1322</v>
      </c>
      <c r="E288" s="17" t="s">
        <v>1</v>
      </c>
      <c r="F288" s="211">
        <v>1.8</v>
      </c>
      <c r="H288" s="32"/>
    </row>
    <row r="289" spans="2:8" s="1" customFormat="1" ht="16.9" customHeight="1">
      <c r="B289" s="32"/>
      <c r="C289" s="210" t="s">
        <v>1</v>
      </c>
      <c r="D289" s="210" t="s">
        <v>1323</v>
      </c>
      <c r="E289" s="17" t="s">
        <v>1</v>
      </c>
      <c r="F289" s="211">
        <v>1.5</v>
      </c>
      <c r="H289" s="32"/>
    </row>
    <row r="290" spans="2:8" s="1" customFormat="1" ht="16.9" customHeight="1">
      <c r="B290" s="32"/>
      <c r="C290" s="210" t="s">
        <v>1</v>
      </c>
      <c r="D290" s="210" t="s">
        <v>6861</v>
      </c>
      <c r="E290" s="17" t="s">
        <v>1</v>
      </c>
      <c r="F290" s="211">
        <v>3.27</v>
      </c>
      <c r="H290" s="32"/>
    </row>
    <row r="291" spans="2:8" s="1" customFormat="1" ht="16.9" customHeight="1">
      <c r="B291" s="32"/>
      <c r="C291" s="210" t="s">
        <v>1</v>
      </c>
      <c r="D291" s="210" t="s">
        <v>6862</v>
      </c>
      <c r="E291" s="17" t="s">
        <v>1</v>
      </c>
      <c r="F291" s="211">
        <v>2</v>
      </c>
      <c r="H291" s="32"/>
    </row>
    <row r="292" spans="2:8" s="1" customFormat="1" ht="16.9" customHeight="1">
      <c r="B292" s="32"/>
      <c r="C292" s="210" t="s">
        <v>1</v>
      </c>
      <c r="D292" s="210" t="s">
        <v>273</v>
      </c>
      <c r="E292" s="17" t="s">
        <v>1</v>
      </c>
      <c r="F292" s="211">
        <v>12.37</v>
      </c>
      <c r="H292" s="32"/>
    </row>
    <row r="293" spans="2:8" s="1" customFormat="1" ht="16.9" customHeight="1">
      <c r="B293" s="32"/>
      <c r="C293" s="212" t="s">
        <v>6751</v>
      </c>
      <c r="H293" s="32"/>
    </row>
    <row r="294" spans="2:8" s="1" customFormat="1" ht="16.9" customHeight="1">
      <c r="B294" s="32"/>
      <c r="C294" s="210" t="s">
        <v>564</v>
      </c>
      <c r="D294" s="210" t="s">
        <v>6817</v>
      </c>
      <c r="E294" s="17" t="s">
        <v>152</v>
      </c>
      <c r="F294" s="211">
        <v>304.6</v>
      </c>
      <c r="H294" s="32"/>
    </row>
    <row r="295" spans="2:8" s="1" customFormat="1" ht="16.9" customHeight="1">
      <c r="B295" s="32"/>
      <c r="C295" s="210" t="s">
        <v>580</v>
      </c>
      <c r="D295" s="210" t="s">
        <v>6753</v>
      </c>
      <c r="E295" s="17" t="s">
        <v>152</v>
      </c>
      <c r="F295" s="211">
        <v>1896.24</v>
      </c>
      <c r="H295" s="32"/>
    </row>
    <row r="296" spans="2:8" s="1" customFormat="1" ht="16.9" customHeight="1">
      <c r="B296" s="32"/>
      <c r="C296" s="210" t="s">
        <v>2492</v>
      </c>
      <c r="D296" s="210" t="s">
        <v>6775</v>
      </c>
      <c r="E296" s="17" t="s">
        <v>152</v>
      </c>
      <c r="F296" s="211">
        <v>196.27</v>
      </c>
      <c r="H296" s="32"/>
    </row>
    <row r="297" spans="2:8" s="1" customFormat="1" ht="16.9" customHeight="1">
      <c r="B297" s="32"/>
      <c r="C297" s="210" t="s">
        <v>2518</v>
      </c>
      <c r="D297" s="210" t="s">
        <v>6776</v>
      </c>
      <c r="E297" s="17" t="s">
        <v>152</v>
      </c>
      <c r="F297" s="211">
        <v>57.06</v>
      </c>
      <c r="H297" s="32"/>
    </row>
    <row r="298" spans="2:8" s="1" customFormat="1" ht="16.9" customHeight="1">
      <c r="B298" s="32"/>
      <c r="C298" s="210" t="s">
        <v>942</v>
      </c>
      <c r="D298" s="210" t="s">
        <v>943</v>
      </c>
      <c r="E298" s="17" t="s">
        <v>152</v>
      </c>
      <c r="F298" s="211">
        <v>160.55</v>
      </c>
      <c r="H298" s="32"/>
    </row>
    <row r="299" spans="2:8" s="1" customFormat="1" ht="16.9" customHeight="1">
      <c r="B299" s="32"/>
      <c r="C299" s="210" t="s">
        <v>2513</v>
      </c>
      <c r="D299" s="210" t="s">
        <v>6777</v>
      </c>
      <c r="E299" s="17" t="s">
        <v>152</v>
      </c>
      <c r="F299" s="211">
        <v>225.71</v>
      </c>
      <c r="H299" s="32"/>
    </row>
    <row r="300" spans="2:8" s="1" customFormat="1" ht="16.9" customHeight="1">
      <c r="B300" s="32"/>
      <c r="C300" s="206" t="s">
        <v>186</v>
      </c>
      <c r="D300" s="207" t="s">
        <v>1</v>
      </c>
      <c r="E300" s="208" t="s">
        <v>152</v>
      </c>
      <c r="F300" s="209">
        <v>5.33</v>
      </c>
      <c r="H300" s="32"/>
    </row>
    <row r="301" spans="2:8" s="1" customFormat="1" ht="16.9" customHeight="1">
      <c r="B301" s="32"/>
      <c r="C301" s="210" t="s">
        <v>1</v>
      </c>
      <c r="D301" s="210" t="s">
        <v>6863</v>
      </c>
      <c r="E301" s="17" t="s">
        <v>1</v>
      </c>
      <c r="F301" s="211">
        <v>5.33</v>
      </c>
      <c r="H301" s="32"/>
    </row>
    <row r="302" spans="2:8" s="1" customFormat="1" ht="16.9" customHeight="1">
      <c r="B302" s="32"/>
      <c r="C302" s="210" t="s">
        <v>1</v>
      </c>
      <c r="D302" s="210" t="s">
        <v>273</v>
      </c>
      <c r="E302" s="17" t="s">
        <v>1</v>
      </c>
      <c r="F302" s="211">
        <v>5.33</v>
      </c>
      <c r="H302" s="32"/>
    </row>
    <row r="303" spans="2:8" s="1" customFormat="1" ht="16.9" customHeight="1">
      <c r="B303" s="32"/>
      <c r="C303" s="212" t="s">
        <v>6751</v>
      </c>
      <c r="H303" s="32"/>
    </row>
    <row r="304" spans="2:8" s="1" customFormat="1" ht="16.9" customHeight="1">
      <c r="B304" s="32"/>
      <c r="C304" s="210" t="s">
        <v>560</v>
      </c>
      <c r="D304" s="210" t="s">
        <v>6864</v>
      </c>
      <c r="E304" s="17" t="s">
        <v>152</v>
      </c>
      <c r="F304" s="211">
        <v>5.33</v>
      </c>
      <c r="H304" s="32"/>
    </row>
    <row r="305" spans="2:8" s="1" customFormat="1" ht="16.9" customHeight="1">
      <c r="B305" s="32"/>
      <c r="C305" s="210" t="s">
        <v>580</v>
      </c>
      <c r="D305" s="210" t="s">
        <v>6753</v>
      </c>
      <c r="E305" s="17" t="s">
        <v>152</v>
      </c>
      <c r="F305" s="211">
        <v>1896.24</v>
      </c>
      <c r="H305" s="32"/>
    </row>
    <row r="306" spans="2:8" s="1" customFormat="1" ht="16.9" customHeight="1">
      <c r="B306" s="32"/>
      <c r="C306" s="210" t="s">
        <v>942</v>
      </c>
      <c r="D306" s="210" t="s">
        <v>943</v>
      </c>
      <c r="E306" s="17" t="s">
        <v>152</v>
      </c>
      <c r="F306" s="211">
        <v>160.55</v>
      </c>
      <c r="H306" s="32"/>
    </row>
    <row r="307" spans="2:8" s="1" customFormat="1" ht="16.9" customHeight="1">
      <c r="B307" s="32"/>
      <c r="C307" s="206" t="s">
        <v>6865</v>
      </c>
      <c r="D307" s="207" t="s">
        <v>1</v>
      </c>
      <c r="E307" s="208" t="s">
        <v>416</v>
      </c>
      <c r="F307" s="209">
        <v>27.73</v>
      </c>
      <c r="H307" s="32"/>
    </row>
    <row r="308" spans="2:8" s="1" customFormat="1" ht="16.9" customHeight="1">
      <c r="B308" s="32"/>
      <c r="C308" s="210" t="s">
        <v>1</v>
      </c>
      <c r="D308" s="210" t="s">
        <v>6866</v>
      </c>
      <c r="E308" s="17" t="s">
        <v>1</v>
      </c>
      <c r="F308" s="211">
        <v>2.68</v>
      </c>
      <c r="H308" s="32"/>
    </row>
    <row r="309" spans="2:8" s="1" customFormat="1" ht="16.9" customHeight="1">
      <c r="B309" s="32"/>
      <c r="C309" s="210" t="s">
        <v>1</v>
      </c>
      <c r="D309" s="210" t="s">
        <v>6867</v>
      </c>
      <c r="E309" s="17" t="s">
        <v>1</v>
      </c>
      <c r="F309" s="211">
        <v>3.57</v>
      </c>
      <c r="H309" s="32"/>
    </row>
    <row r="310" spans="2:8" s="1" customFormat="1" ht="16.9" customHeight="1">
      <c r="B310" s="32"/>
      <c r="C310" s="210" t="s">
        <v>1</v>
      </c>
      <c r="D310" s="210" t="s">
        <v>6868</v>
      </c>
      <c r="E310" s="17" t="s">
        <v>1</v>
      </c>
      <c r="F310" s="211">
        <v>2.63</v>
      </c>
      <c r="H310" s="32"/>
    </row>
    <row r="311" spans="2:8" s="1" customFormat="1" ht="16.9" customHeight="1">
      <c r="B311" s="32"/>
      <c r="C311" s="210" t="s">
        <v>1</v>
      </c>
      <c r="D311" s="210" t="s">
        <v>6869</v>
      </c>
      <c r="E311" s="17" t="s">
        <v>1</v>
      </c>
      <c r="F311" s="211">
        <v>2.85</v>
      </c>
      <c r="H311" s="32"/>
    </row>
    <row r="312" spans="2:8" s="1" customFormat="1" ht="16.9" customHeight="1">
      <c r="B312" s="32"/>
      <c r="C312" s="210" t="s">
        <v>1</v>
      </c>
      <c r="D312" s="210" t="s">
        <v>6870</v>
      </c>
      <c r="E312" s="17" t="s">
        <v>1</v>
      </c>
      <c r="F312" s="211">
        <v>11.11</v>
      </c>
      <c r="H312" s="32"/>
    </row>
    <row r="313" spans="2:8" s="1" customFormat="1" ht="16.9" customHeight="1">
      <c r="B313" s="32"/>
      <c r="C313" s="210" t="s">
        <v>1</v>
      </c>
      <c r="D313" s="210" t="s">
        <v>6871</v>
      </c>
      <c r="E313" s="17" t="s">
        <v>1</v>
      </c>
      <c r="F313" s="211">
        <v>4.89</v>
      </c>
      <c r="H313" s="32"/>
    </row>
    <row r="314" spans="2:8" s="1" customFormat="1" ht="16.9" customHeight="1">
      <c r="B314" s="32"/>
      <c r="C314" s="210" t="s">
        <v>1</v>
      </c>
      <c r="D314" s="210" t="s">
        <v>273</v>
      </c>
      <c r="E314" s="17" t="s">
        <v>1</v>
      </c>
      <c r="F314" s="211">
        <v>27.73</v>
      </c>
      <c r="H314" s="32"/>
    </row>
    <row r="315" spans="2:8" s="1" customFormat="1" ht="16.9" customHeight="1">
      <c r="B315" s="32"/>
      <c r="C315" s="206" t="s">
        <v>188</v>
      </c>
      <c r="D315" s="207" t="s">
        <v>1</v>
      </c>
      <c r="E315" s="208" t="s">
        <v>152</v>
      </c>
      <c r="F315" s="209">
        <v>31</v>
      </c>
      <c r="H315" s="32"/>
    </row>
    <row r="316" spans="2:8" s="1" customFormat="1" ht="16.9" customHeight="1">
      <c r="B316" s="32"/>
      <c r="C316" s="210" t="s">
        <v>1</v>
      </c>
      <c r="D316" s="210" t="s">
        <v>6872</v>
      </c>
      <c r="E316" s="17" t="s">
        <v>1</v>
      </c>
      <c r="F316" s="211">
        <v>5.4</v>
      </c>
      <c r="H316" s="32"/>
    </row>
    <row r="317" spans="2:8" s="1" customFormat="1" ht="16.9" customHeight="1">
      <c r="B317" s="32"/>
      <c r="C317" s="210" t="s">
        <v>1</v>
      </c>
      <c r="D317" s="210" t="s">
        <v>1319</v>
      </c>
      <c r="E317" s="17" t="s">
        <v>1</v>
      </c>
      <c r="F317" s="211">
        <v>7</v>
      </c>
      <c r="H317" s="32"/>
    </row>
    <row r="318" spans="2:8" s="1" customFormat="1" ht="16.9" customHeight="1">
      <c r="B318" s="32"/>
      <c r="C318" s="210" t="s">
        <v>1</v>
      </c>
      <c r="D318" s="210" t="s">
        <v>6873</v>
      </c>
      <c r="E318" s="17" t="s">
        <v>1</v>
      </c>
      <c r="F318" s="211">
        <v>3</v>
      </c>
      <c r="H318" s="32"/>
    </row>
    <row r="319" spans="2:8" s="1" customFormat="1" ht="16.9" customHeight="1">
      <c r="B319" s="32"/>
      <c r="C319" s="210" t="s">
        <v>1</v>
      </c>
      <c r="D319" s="210" t="s">
        <v>6874</v>
      </c>
      <c r="E319" s="17" t="s">
        <v>1</v>
      </c>
      <c r="F319" s="211">
        <v>15.6</v>
      </c>
      <c r="H319" s="32"/>
    </row>
    <row r="320" spans="2:8" s="1" customFormat="1" ht="16.9" customHeight="1">
      <c r="B320" s="32"/>
      <c r="C320" s="210" t="s">
        <v>1</v>
      </c>
      <c r="D320" s="210" t="s">
        <v>273</v>
      </c>
      <c r="E320" s="17" t="s">
        <v>1</v>
      </c>
      <c r="F320" s="211">
        <v>31</v>
      </c>
      <c r="H320" s="32"/>
    </row>
    <row r="321" spans="2:8" s="1" customFormat="1" ht="16.9" customHeight="1">
      <c r="B321" s="32"/>
      <c r="C321" s="212" t="s">
        <v>6751</v>
      </c>
      <c r="H321" s="32"/>
    </row>
    <row r="322" spans="2:8" s="1" customFormat="1" ht="16.9" customHeight="1">
      <c r="B322" s="32"/>
      <c r="C322" s="210" t="s">
        <v>564</v>
      </c>
      <c r="D322" s="210" t="s">
        <v>6817</v>
      </c>
      <c r="E322" s="17" t="s">
        <v>152</v>
      </c>
      <c r="F322" s="211">
        <v>304.6</v>
      </c>
      <c r="H322" s="32"/>
    </row>
    <row r="323" spans="2:8" s="1" customFormat="1" ht="16.9" customHeight="1">
      <c r="B323" s="32"/>
      <c r="C323" s="210" t="s">
        <v>580</v>
      </c>
      <c r="D323" s="210" t="s">
        <v>6753</v>
      </c>
      <c r="E323" s="17" t="s">
        <v>152</v>
      </c>
      <c r="F323" s="211">
        <v>1896.24</v>
      </c>
      <c r="H323" s="32"/>
    </row>
    <row r="324" spans="2:8" s="1" customFormat="1" ht="16.9" customHeight="1">
      <c r="B324" s="32"/>
      <c r="C324" s="210" t="s">
        <v>2492</v>
      </c>
      <c r="D324" s="210" t="s">
        <v>6775</v>
      </c>
      <c r="E324" s="17" t="s">
        <v>152</v>
      </c>
      <c r="F324" s="211">
        <v>196.27</v>
      </c>
      <c r="H324" s="32"/>
    </row>
    <row r="325" spans="2:8" s="1" customFormat="1" ht="16.9" customHeight="1">
      <c r="B325" s="32"/>
      <c r="C325" s="210" t="s">
        <v>942</v>
      </c>
      <c r="D325" s="210" t="s">
        <v>943</v>
      </c>
      <c r="E325" s="17" t="s">
        <v>152</v>
      </c>
      <c r="F325" s="211">
        <v>160.55</v>
      </c>
      <c r="H325" s="32"/>
    </row>
    <row r="326" spans="2:8" s="1" customFormat="1" ht="16.9" customHeight="1">
      <c r="B326" s="32"/>
      <c r="C326" s="210" t="s">
        <v>2513</v>
      </c>
      <c r="D326" s="210" t="s">
        <v>6777</v>
      </c>
      <c r="E326" s="17" t="s">
        <v>152</v>
      </c>
      <c r="F326" s="211">
        <v>225.71</v>
      </c>
      <c r="H326" s="32"/>
    </row>
    <row r="327" spans="2:8" s="1" customFormat="1" ht="16.9" customHeight="1">
      <c r="B327" s="32"/>
      <c r="C327" s="206" t="s">
        <v>190</v>
      </c>
      <c r="D327" s="207" t="s">
        <v>1</v>
      </c>
      <c r="E327" s="208" t="s">
        <v>152</v>
      </c>
      <c r="F327" s="209">
        <v>10.6</v>
      </c>
      <c r="H327" s="32"/>
    </row>
    <row r="328" spans="2:8" s="1" customFormat="1" ht="16.9" customHeight="1">
      <c r="B328" s="32"/>
      <c r="C328" s="210" t="s">
        <v>1</v>
      </c>
      <c r="D328" s="210" t="s">
        <v>6875</v>
      </c>
      <c r="E328" s="17" t="s">
        <v>1</v>
      </c>
      <c r="F328" s="211">
        <v>10.6</v>
      </c>
      <c r="H328" s="32"/>
    </row>
    <row r="329" spans="2:8" s="1" customFormat="1" ht="16.9" customHeight="1">
      <c r="B329" s="32"/>
      <c r="C329" s="210" t="s">
        <v>1</v>
      </c>
      <c r="D329" s="210" t="s">
        <v>273</v>
      </c>
      <c r="E329" s="17" t="s">
        <v>1</v>
      </c>
      <c r="F329" s="211">
        <v>10.6</v>
      </c>
      <c r="H329" s="32"/>
    </row>
    <row r="330" spans="2:8" s="1" customFormat="1" ht="16.9" customHeight="1">
      <c r="B330" s="32"/>
      <c r="C330" s="212" t="s">
        <v>6751</v>
      </c>
      <c r="H330" s="32"/>
    </row>
    <row r="331" spans="2:8" s="1" customFormat="1" ht="16.9" customHeight="1">
      <c r="B331" s="32"/>
      <c r="C331" s="210" t="s">
        <v>568</v>
      </c>
      <c r="D331" s="210" t="s">
        <v>6752</v>
      </c>
      <c r="E331" s="17" t="s">
        <v>152</v>
      </c>
      <c r="F331" s="211">
        <v>778.7</v>
      </c>
      <c r="H331" s="32"/>
    </row>
    <row r="332" spans="2:8" s="1" customFormat="1" ht="16.9" customHeight="1">
      <c r="B332" s="32"/>
      <c r="C332" s="210" t="s">
        <v>572</v>
      </c>
      <c r="D332" s="210" t="s">
        <v>6814</v>
      </c>
      <c r="E332" s="17" t="s">
        <v>152</v>
      </c>
      <c r="F332" s="211">
        <v>771</v>
      </c>
      <c r="H332" s="32"/>
    </row>
    <row r="333" spans="2:8" s="1" customFormat="1" ht="16.9" customHeight="1">
      <c r="B333" s="32"/>
      <c r="C333" s="210" t="s">
        <v>580</v>
      </c>
      <c r="D333" s="210" t="s">
        <v>6753</v>
      </c>
      <c r="E333" s="17" t="s">
        <v>152</v>
      </c>
      <c r="F333" s="211">
        <v>1896.24</v>
      </c>
      <c r="H333" s="32"/>
    </row>
    <row r="334" spans="2:8" s="1" customFormat="1" ht="16.9" customHeight="1">
      <c r="B334" s="32"/>
      <c r="C334" s="210" t="s">
        <v>2618</v>
      </c>
      <c r="D334" s="210" t="s">
        <v>6756</v>
      </c>
      <c r="E334" s="17" t="s">
        <v>152</v>
      </c>
      <c r="F334" s="211">
        <v>2450.32</v>
      </c>
      <c r="H334" s="32"/>
    </row>
    <row r="335" spans="2:8" s="1" customFormat="1" ht="16.9" customHeight="1">
      <c r="B335" s="32"/>
      <c r="C335" s="210" t="s">
        <v>2641</v>
      </c>
      <c r="D335" s="210" t="s">
        <v>6767</v>
      </c>
      <c r="E335" s="17" t="s">
        <v>152</v>
      </c>
      <c r="F335" s="211">
        <v>465.41</v>
      </c>
      <c r="H335" s="32"/>
    </row>
    <row r="336" spans="2:8" s="1" customFormat="1" ht="22.5">
      <c r="B336" s="32"/>
      <c r="C336" s="210" t="s">
        <v>2654</v>
      </c>
      <c r="D336" s="210" t="s">
        <v>2655</v>
      </c>
      <c r="E336" s="17" t="s">
        <v>152</v>
      </c>
      <c r="F336" s="211">
        <v>484.93</v>
      </c>
      <c r="H336" s="32"/>
    </row>
    <row r="337" spans="2:8" s="1" customFormat="1" ht="16.9" customHeight="1">
      <c r="B337" s="32"/>
      <c r="C337" s="210" t="s">
        <v>932</v>
      </c>
      <c r="D337" s="210" t="s">
        <v>933</v>
      </c>
      <c r="E337" s="17" t="s">
        <v>152</v>
      </c>
      <c r="F337" s="211">
        <v>824.81</v>
      </c>
      <c r="H337" s="32"/>
    </row>
    <row r="338" spans="2:8" s="1" customFormat="1" ht="16.9" customHeight="1">
      <c r="B338" s="32"/>
      <c r="C338" s="210" t="s">
        <v>947</v>
      </c>
      <c r="D338" s="210" t="s">
        <v>948</v>
      </c>
      <c r="E338" s="17" t="s">
        <v>152</v>
      </c>
      <c r="F338" s="211">
        <v>824.81</v>
      </c>
      <c r="H338" s="32"/>
    </row>
    <row r="339" spans="2:8" s="1" customFormat="1" ht="16.9" customHeight="1">
      <c r="B339" s="32"/>
      <c r="C339" s="206" t="s">
        <v>192</v>
      </c>
      <c r="D339" s="207" t="s">
        <v>193</v>
      </c>
      <c r="E339" s="208" t="s">
        <v>152</v>
      </c>
      <c r="F339" s="209">
        <v>133.61</v>
      </c>
      <c r="H339" s="32"/>
    </row>
    <row r="340" spans="2:8" s="1" customFormat="1" ht="16.9" customHeight="1">
      <c r="B340" s="32"/>
      <c r="C340" s="210" t="s">
        <v>1</v>
      </c>
      <c r="D340" s="210" t="s">
        <v>6876</v>
      </c>
      <c r="E340" s="17" t="s">
        <v>1</v>
      </c>
      <c r="F340" s="211">
        <v>94.07</v>
      </c>
      <c r="H340" s="32"/>
    </row>
    <row r="341" spans="2:8" s="1" customFormat="1" ht="16.9" customHeight="1">
      <c r="B341" s="32"/>
      <c r="C341" s="210" t="s">
        <v>1</v>
      </c>
      <c r="D341" s="210" t="s">
        <v>6877</v>
      </c>
      <c r="E341" s="17" t="s">
        <v>1</v>
      </c>
      <c r="F341" s="211">
        <v>39.54</v>
      </c>
      <c r="H341" s="32"/>
    </row>
    <row r="342" spans="2:8" s="1" customFormat="1" ht="16.9" customHeight="1">
      <c r="B342" s="32"/>
      <c r="C342" s="210" t="s">
        <v>1</v>
      </c>
      <c r="D342" s="210" t="s">
        <v>273</v>
      </c>
      <c r="E342" s="17" t="s">
        <v>1</v>
      </c>
      <c r="F342" s="211">
        <v>133.61</v>
      </c>
      <c r="H342" s="32"/>
    </row>
    <row r="343" spans="2:8" s="1" customFormat="1" ht="16.9" customHeight="1">
      <c r="B343" s="32"/>
      <c r="C343" s="212" t="s">
        <v>6751</v>
      </c>
      <c r="H343" s="32"/>
    </row>
    <row r="344" spans="2:8" s="1" customFormat="1" ht="16.9" customHeight="1">
      <c r="B344" s="32"/>
      <c r="C344" s="210" t="s">
        <v>370</v>
      </c>
      <c r="D344" s="210" t="s">
        <v>6878</v>
      </c>
      <c r="E344" s="17" t="s">
        <v>152</v>
      </c>
      <c r="F344" s="211">
        <v>1609.63</v>
      </c>
      <c r="H344" s="32"/>
    </row>
    <row r="345" spans="2:8" s="1" customFormat="1" ht="16.9" customHeight="1">
      <c r="B345" s="32"/>
      <c r="C345" s="210" t="s">
        <v>377</v>
      </c>
      <c r="D345" s="210" t="s">
        <v>6879</v>
      </c>
      <c r="E345" s="17" t="s">
        <v>152</v>
      </c>
      <c r="F345" s="211">
        <v>1595.97</v>
      </c>
      <c r="H345" s="32"/>
    </row>
    <row r="346" spans="2:8" s="1" customFormat="1" ht="22.5">
      <c r="B346" s="32"/>
      <c r="C346" s="210" t="s">
        <v>473</v>
      </c>
      <c r="D346" s="210" t="s">
        <v>6880</v>
      </c>
      <c r="E346" s="17" t="s">
        <v>152</v>
      </c>
      <c r="F346" s="211">
        <v>456.39</v>
      </c>
      <c r="H346" s="32"/>
    </row>
    <row r="347" spans="2:8" s="1" customFormat="1" ht="16.9" customHeight="1">
      <c r="B347" s="32"/>
      <c r="C347" s="210" t="s">
        <v>546</v>
      </c>
      <c r="D347" s="210" t="s">
        <v>6881</v>
      </c>
      <c r="E347" s="17" t="s">
        <v>152</v>
      </c>
      <c r="F347" s="211">
        <v>1525.64</v>
      </c>
      <c r="H347" s="32"/>
    </row>
    <row r="348" spans="2:8" s="1" customFormat="1" ht="16.9" customHeight="1">
      <c r="B348" s="32"/>
      <c r="C348" s="210" t="s">
        <v>776</v>
      </c>
      <c r="D348" s="210" t="s">
        <v>6882</v>
      </c>
      <c r="E348" s="17" t="s">
        <v>152</v>
      </c>
      <c r="F348" s="211">
        <v>187.87</v>
      </c>
      <c r="H348" s="32"/>
    </row>
    <row r="349" spans="2:8" s="1" customFormat="1" ht="16.9" customHeight="1">
      <c r="B349" s="32"/>
      <c r="C349" s="210" t="s">
        <v>786</v>
      </c>
      <c r="D349" s="210" t="s">
        <v>6883</v>
      </c>
      <c r="E349" s="17" t="s">
        <v>152</v>
      </c>
      <c r="F349" s="211">
        <v>244.23</v>
      </c>
      <c r="H349" s="32"/>
    </row>
    <row r="350" spans="2:8" s="1" customFormat="1" ht="16.9" customHeight="1">
      <c r="B350" s="32"/>
      <c r="C350" s="210" t="s">
        <v>408</v>
      </c>
      <c r="D350" s="210" t="s">
        <v>409</v>
      </c>
      <c r="E350" s="17" t="s">
        <v>152</v>
      </c>
      <c r="F350" s="211">
        <v>401.36</v>
      </c>
      <c r="H350" s="32"/>
    </row>
    <row r="351" spans="2:8" s="1" customFormat="1" ht="16.9" customHeight="1">
      <c r="B351" s="32"/>
      <c r="C351" s="210" t="s">
        <v>360</v>
      </c>
      <c r="D351" s="210" t="s">
        <v>6884</v>
      </c>
      <c r="E351" s="17" t="s">
        <v>362</v>
      </c>
      <c r="F351" s="211">
        <v>1597.37</v>
      </c>
      <c r="H351" s="32"/>
    </row>
    <row r="352" spans="2:8" s="1" customFormat="1" ht="16.9" customHeight="1">
      <c r="B352" s="32"/>
      <c r="C352" s="206" t="s">
        <v>195</v>
      </c>
      <c r="D352" s="207" t="s">
        <v>196</v>
      </c>
      <c r="E352" s="208" t="s">
        <v>152</v>
      </c>
      <c r="F352" s="209">
        <v>13.66</v>
      </c>
      <c r="H352" s="32"/>
    </row>
    <row r="353" spans="2:8" s="1" customFormat="1" ht="16.9" customHeight="1">
      <c r="B353" s="32"/>
      <c r="C353" s="210" t="s">
        <v>1</v>
      </c>
      <c r="D353" s="210" t="s">
        <v>6885</v>
      </c>
      <c r="E353" s="17" t="s">
        <v>1</v>
      </c>
      <c r="F353" s="211">
        <v>13.66</v>
      </c>
      <c r="H353" s="32"/>
    </row>
    <row r="354" spans="2:8" s="1" customFormat="1" ht="16.9" customHeight="1">
      <c r="B354" s="32"/>
      <c r="C354" s="212" t="s">
        <v>6751</v>
      </c>
      <c r="H354" s="32"/>
    </row>
    <row r="355" spans="2:8" s="1" customFormat="1" ht="16.9" customHeight="1">
      <c r="B355" s="32"/>
      <c r="C355" s="210" t="s">
        <v>370</v>
      </c>
      <c r="D355" s="210" t="s">
        <v>6878</v>
      </c>
      <c r="E355" s="17" t="s">
        <v>152</v>
      </c>
      <c r="F355" s="211">
        <v>1609.63</v>
      </c>
      <c r="H355" s="32"/>
    </row>
    <row r="356" spans="2:8" s="1" customFormat="1" ht="22.5">
      <c r="B356" s="32"/>
      <c r="C356" s="210" t="s">
        <v>473</v>
      </c>
      <c r="D356" s="210" t="s">
        <v>6880</v>
      </c>
      <c r="E356" s="17" t="s">
        <v>152</v>
      </c>
      <c r="F356" s="211">
        <v>456.39</v>
      </c>
      <c r="H356" s="32"/>
    </row>
    <row r="357" spans="2:8" s="1" customFormat="1" ht="16.9" customHeight="1">
      <c r="B357" s="32"/>
      <c r="C357" s="210" t="s">
        <v>546</v>
      </c>
      <c r="D357" s="210" t="s">
        <v>6881</v>
      </c>
      <c r="E357" s="17" t="s">
        <v>152</v>
      </c>
      <c r="F357" s="211">
        <v>1525.64</v>
      </c>
      <c r="H357" s="32"/>
    </row>
    <row r="358" spans="2:8" s="1" customFormat="1" ht="16.9" customHeight="1">
      <c r="B358" s="32"/>
      <c r="C358" s="210" t="s">
        <v>776</v>
      </c>
      <c r="D358" s="210" t="s">
        <v>6882</v>
      </c>
      <c r="E358" s="17" t="s">
        <v>152</v>
      </c>
      <c r="F358" s="211">
        <v>187.87</v>
      </c>
      <c r="H358" s="32"/>
    </row>
    <row r="359" spans="2:8" s="1" customFormat="1" ht="16.9" customHeight="1">
      <c r="B359" s="32"/>
      <c r="C359" s="210" t="s">
        <v>786</v>
      </c>
      <c r="D359" s="210" t="s">
        <v>6883</v>
      </c>
      <c r="E359" s="17" t="s">
        <v>152</v>
      </c>
      <c r="F359" s="211">
        <v>244.23</v>
      </c>
      <c r="H359" s="32"/>
    </row>
    <row r="360" spans="2:8" s="1" customFormat="1" ht="16.9" customHeight="1">
      <c r="B360" s="32"/>
      <c r="C360" s="210" t="s">
        <v>408</v>
      </c>
      <c r="D360" s="210" t="s">
        <v>409</v>
      </c>
      <c r="E360" s="17" t="s">
        <v>152</v>
      </c>
      <c r="F360" s="211">
        <v>401.36</v>
      </c>
      <c r="H360" s="32"/>
    </row>
    <row r="361" spans="2:8" s="1" customFormat="1" ht="16.9" customHeight="1">
      <c r="B361" s="32"/>
      <c r="C361" s="210" t="s">
        <v>360</v>
      </c>
      <c r="D361" s="210" t="s">
        <v>6884</v>
      </c>
      <c r="E361" s="17" t="s">
        <v>362</v>
      </c>
      <c r="F361" s="211">
        <v>1597.37</v>
      </c>
      <c r="H361" s="32"/>
    </row>
    <row r="362" spans="2:8" s="1" customFormat="1" ht="16.9" customHeight="1">
      <c r="B362" s="32"/>
      <c r="C362" s="206" t="s">
        <v>198</v>
      </c>
      <c r="D362" s="207" t="s">
        <v>199</v>
      </c>
      <c r="E362" s="208" t="s">
        <v>152</v>
      </c>
      <c r="F362" s="209">
        <v>51.77</v>
      </c>
      <c r="H362" s="32"/>
    </row>
    <row r="363" spans="2:8" s="1" customFormat="1" ht="16.9" customHeight="1">
      <c r="B363" s="32"/>
      <c r="C363" s="210" t="s">
        <v>1</v>
      </c>
      <c r="D363" s="210" t="s">
        <v>6886</v>
      </c>
      <c r="E363" s="17" t="s">
        <v>1</v>
      </c>
      <c r="F363" s="211">
        <v>50.02</v>
      </c>
      <c r="H363" s="32"/>
    </row>
    <row r="364" spans="2:8" s="1" customFormat="1" ht="16.9" customHeight="1">
      <c r="B364" s="32"/>
      <c r="C364" s="210" t="s">
        <v>1</v>
      </c>
      <c r="D364" s="210" t="s">
        <v>6887</v>
      </c>
      <c r="E364" s="17" t="s">
        <v>1</v>
      </c>
      <c r="F364" s="211">
        <v>1.75</v>
      </c>
      <c r="H364" s="32"/>
    </row>
    <row r="365" spans="2:8" s="1" customFormat="1" ht="16.9" customHeight="1">
      <c r="B365" s="32"/>
      <c r="C365" s="210" t="s">
        <v>1</v>
      </c>
      <c r="D365" s="210" t="s">
        <v>273</v>
      </c>
      <c r="E365" s="17" t="s">
        <v>1</v>
      </c>
      <c r="F365" s="211">
        <v>51.77</v>
      </c>
      <c r="H365" s="32"/>
    </row>
    <row r="366" spans="2:8" s="1" customFormat="1" ht="16.9" customHeight="1">
      <c r="B366" s="32"/>
      <c r="C366" s="212" t="s">
        <v>6751</v>
      </c>
      <c r="H366" s="32"/>
    </row>
    <row r="367" spans="2:8" s="1" customFormat="1" ht="16.9" customHeight="1">
      <c r="B367" s="32"/>
      <c r="C367" s="210" t="s">
        <v>370</v>
      </c>
      <c r="D367" s="210" t="s">
        <v>6878</v>
      </c>
      <c r="E367" s="17" t="s">
        <v>152</v>
      </c>
      <c r="F367" s="211">
        <v>1609.63</v>
      </c>
      <c r="H367" s="32"/>
    </row>
    <row r="368" spans="2:8" s="1" customFormat="1" ht="16.9" customHeight="1">
      <c r="B368" s="32"/>
      <c r="C368" s="210" t="s">
        <v>377</v>
      </c>
      <c r="D368" s="210" t="s">
        <v>6879</v>
      </c>
      <c r="E368" s="17" t="s">
        <v>152</v>
      </c>
      <c r="F368" s="211">
        <v>1595.97</v>
      </c>
      <c r="H368" s="32"/>
    </row>
    <row r="369" spans="2:8" s="1" customFormat="1" ht="16.9" customHeight="1">
      <c r="B369" s="32"/>
      <c r="C369" s="210" t="s">
        <v>382</v>
      </c>
      <c r="D369" s="210" t="s">
        <v>6888</v>
      </c>
      <c r="E369" s="17" t="s">
        <v>152</v>
      </c>
      <c r="F369" s="211">
        <v>2718.07</v>
      </c>
      <c r="H369" s="32"/>
    </row>
    <row r="370" spans="2:8" s="1" customFormat="1" ht="22.5">
      <c r="B370" s="32"/>
      <c r="C370" s="210" t="s">
        <v>473</v>
      </c>
      <c r="D370" s="210" t="s">
        <v>6880</v>
      </c>
      <c r="E370" s="17" t="s">
        <v>152</v>
      </c>
      <c r="F370" s="211">
        <v>456.39</v>
      </c>
      <c r="H370" s="32"/>
    </row>
    <row r="371" spans="2:8" s="1" customFormat="1" ht="16.9" customHeight="1">
      <c r="B371" s="32"/>
      <c r="C371" s="210" t="s">
        <v>546</v>
      </c>
      <c r="D371" s="210" t="s">
        <v>6881</v>
      </c>
      <c r="E371" s="17" t="s">
        <v>152</v>
      </c>
      <c r="F371" s="211">
        <v>1525.64</v>
      </c>
      <c r="H371" s="32"/>
    </row>
    <row r="372" spans="2:8" s="1" customFormat="1" ht="16.9" customHeight="1">
      <c r="B372" s="32"/>
      <c r="C372" s="210" t="s">
        <v>408</v>
      </c>
      <c r="D372" s="210" t="s">
        <v>409</v>
      </c>
      <c r="E372" s="17" t="s">
        <v>152</v>
      </c>
      <c r="F372" s="211">
        <v>401.36</v>
      </c>
      <c r="H372" s="32"/>
    </row>
    <row r="373" spans="2:8" s="1" customFormat="1" ht="16.9" customHeight="1">
      <c r="B373" s="32"/>
      <c r="C373" s="210" t="s">
        <v>360</v>
      </c>
      <c r="D373" s="210" t="s">
        <v>6884</v>
      </c>
      <c r="E373" s="17" t="s">
        <v>362</v>
      </c>
      <c r="F373" s="211">
        <v>1597.37</v>
      </c>
      <c r="H373" s="32"/>
    </row>
    <row r="374" spans="2:8" s="1" customFormat="1" ht="16.9" customHeight="1">
      <c r="B374" s="32"/>
      <c r="C374" s="206" t="s">
        <v>201</v>
      </c>
      <c r="D374" s="207" t="s">
        <v>202</v>
      </c>
      <c r="E374" s="208" t="s">
        <v>152</v>
      </c>
      <c r="F374" s="209">
        <v>40.6</v>
      </c>
      <c r="H374" s="32"/>
    </row>
    <row r="375" spans="2:8" s="1" customFormat="1" ht="16.9" customHeight="1">
      <c r="B375" s="32"/>
      <c r="C375" s="210" t="s">
        <v>1</v>
      </c>
      <c r="D375" s="210" t="s">
        <v>6889</v>
      </c>
      <c r="E375" s="17" t="s">
        <v>1</v>
      </c>
      <c r="F375" s="211">
        <v>40.6</v>
      </c>
      <c r="H375" s="32"/>
    </row>
    <row r="376" spans="2:8" s="1" customFormat="1" ht="16.9" customHeight="1">
      <c r="B376" s="32"/>
      <c r="C376" s="212" t="s">
        <v>6751</v>
      </c>
      <c r="H376" s="32"/>
    </row>
    <row r="377" spans="2:8" s="1" customFormat="1" ht="16.9" customHeight="1">
      <c r="B377" s="32"/>
      <c r="C377" s="210" t="s">
        <v>370</v>
      </c>
      <c r="D377" s="210" t="s">
        <v>6878</v>
      </c>
      <c r="E377" s="17" t="s">
        <v>152</v>
      </c>
      <c r="F377" s="211">
        <v>1609.63</v>
      </c>
      <c r="H377" s="32"/>
    </row>
    <row r="378" spans="2:8" s="1" customFormat="1" ht="16.9" customHeight="1">
      <c r="B378" s="32"/>
      <c r="C378" s="210" t="s">
        <v>377</v>
      </c>
      <c r="D378" s="210" t="s">
        <v>6879</v>
      </c>
      <c r="E378" s="17" t="s">
        <v>152</v>
      </c>
      <c r="F378" s="211">
        <v>1595.97</v>
      </c>
      <c r="H378" s="32"/>
    </row>
    <row r="379" spans="2:8" s="1" customFormat="1" ht="22.5">
      <c r="B379" s="32"/>
      <c r="C379" s="210" t="s">
        <v>473</v>
      </c>
      <c r="D379" s="210" t="s">
        <v>6880</v>
      </c>
      <c r="E379" s="17" t="s">
        <v>152</v>
      </c>
      <c r="F379" s="211">
        <v>456.39</v>
      </c>
      <c r="H379" s="32"/>
    </row>
    <row r="380" spans="2:8" s="1" customFormat="1" ht="16.9" customHeight="1">
      <c r="B380" s="32"/>
      <c r="C380" s="210" t="s">
        <v>546</v>
      </c>
      <c r="D380" s="210" t="s">
        <v>6881</v>
      </c>
      <c r="E380" s="17" t="s">
        <v>152</v>
      </c>
      <c r="F380" s="211">
        <v>1525.64</v>
      </c>
      <c r="H380" s="32"/>
    </row>
    <row r="381" spans="2:8" s="1" customFormat="1" ht="16.9" customHeight="1">
      <c r="B381" s="32"/>
      <c r="C381" s="210" t="s">
        <v>776</v>
      </c>
      <c r="D381" s="210" t="s">
        <v>6882</v>
      </c>
      <c r="E381" s="17" t="s">
        <v>152</v>
      </c>
      <c r="F381" s="211">
        <v>187.87</v>
      </c>
      <c r="H381" s="32"/>
    </row>
    <row r="382" spans="2:8" s="1" customFormat="1" ht="16.9" customHeight="1">
      <c r="B382" s="32"/>
      <c r="C382" s="210" t="s">
        <v>786</v>
      </c>
      <c r="D382" s="210" t="s">
        <v>6883</v>
      </c>
      <c r="E382" s="17" t="s">
        <v>152</v>
      </c>
      <c r="F382" s="211">
        <v>244.23</v>
      </c>
      <c r="H382" s="32"/>
    </row>
    <row r="383" spans="2:8" s="1" customFormat="1" ht="16.9" customHeight="1">
      <c r="B383" s="32"/>
      <c r="C383" s="210" t="s">
        <v>365</v>
      </c>
      <c r="D383" s="210" t="s">
        <v>366</v>
      </c>
      <c r="E383" s="17" t="s">
        <v>152</v>
      </c>
      <c r="F383" s="211">
        <v>77.85</v>
      </c>
      <c r="H383" s="32"/>
    </row>
    <row r="384" spans="2:8" s="1" customFormat="1" ht="16.9" customHeight="1">
      <c r="B384" s="32"/>
      <c r="C384" s="210" t="s">
        <v>360</v>
      </c>
      <c r="D384" s="210" t="s">
        <v>6884</v>
      </c>
      <c r="E384" s="17" t="s">
        <v>362</v>
      </c>
      <c r="F384" s="211">
        <v>1597.37</v>
      </c>
      <c r="H384" s="32"/>
    </row>
    <row r="385" spans="2:8" s="1" customFormat="1" ht="16.9" customHeight="1">
      <c r="B385" s="32"/>
      <c r="C385" s="206" t="s">
        <v>204</v>
      </c>
      <c r="D385" s="207" t="s">
        <v>205</v>
      </c>
      <c r="E385" s="208" t="s">
        <v>152</v>
      </c>
      <c r="F385" s="209">
        <v>71.36</v>
      </c>
      <c r="H385" s="32"/>
    </row>
    <row r="386" spans="2:8" s="1" customFormat="1" ht="16.9" customHeight="1">
      <c r="B386" s="32"/>
      <c r="C386" s="210" t="s">
        <v>1</v>
      </c>
      <c r="D386" s="210" t="s">
        <v>6890</v>
      </c>
      <c r="E386" s="17" t="s">
        <v>1</v>
      </c>
      <c r="F386" s="211">
        <v>27.71</v>
      </c>
      <c r="H386" s="32"/>
    </row>
    <row r="387" spans="2:8" s="1" customFormat="1" ht="16.9" customHeight="1">
      <c r="B387" s="32"/>
      <c r="C387" s="210" t="s">
        <v>1</v>
      </c>
      <c r="D387" s="210" t="s">
        <v>6891</v>
      </c>
      <c r="E387" s="17" t="s">
        <v>1</v>
      </c>
      <c r="F387" s="211">
        <v>43.65</v>
      </c>
      <c r="H387" s="32"/>
    </row>
    <row r="388" spans="2:8" s="1" customFormat="1" ht="16.9" customHeight="1">
      <c r="B388" s="32"/>
      <c r="C388" s="210" t="s">
        <v>1</v>
      </c>
      <c r="D388" s="210" t="s">
        <v>273</v>
      </c>
      <c r="E388" s="17" t="s">
        <v>1</v>
      </c>
      <c r="F388" s="211">
        <v>71.36</v>
      </c>
      <c r="H388" s="32"/>
    </row>
    <row r="389" spans="2:8" s="1" customFormat="1" ht="16.9" customHeight="1">
      <c r="B389" s="32"/>
      <c r="C389" s="212" t="s">
        <v>6751</v>
      </c>
      <c r="H389" s="32"/>
    </row>
    <row r="390" spans="2:8" s="1" customFormat="1" ht="16.9" customHeight="1">
      <c r="B390" s="32"/>
      <c r="C390" s="210" t="s">
        <v>370</v>
      </c>
      <c r="D390" s="210" t="s">
        <v>6878</v>
      </c>
      <c r="E390" s="17" t="s">
        <v>152</v>
      </c>
      <c r="F390" s="211">
        <v>1609.63</v>
      </c>
      <c r="H390" s="32"/>
    </row>
    <row r="391" spans="2:8" s="1" customFormat="1" ht="16.9" customHeight="1">
      <c r="B391" s="32"/>
      <c r="C391" s="210" t="s">
        <v>377</v>
      </c>
      <c r="D391" s="210" t="s">
        <v>6879</v>
      </c>
      <c r="E391" s="17" t="s">
        <v>152</v>
      </c>
      <c r="F391" s="211">
        <v>1595.97</v>
      </c>
      <c r="H391" s="32"/>
    </row>
    <row r="392" spans="2:8" s="1" customFormat="1" ht="22.5">
      <c r="B392" s="32"/>
      <c r="C392" s="210" t="s">
        <v>473</v>
      </c>
      <c r="D392" s="210" t="s">
        <v>6880</v>
      </c>
      <c r="E392" s="17" t="s">
        <v>152</v>
      </c>
      <c r="F392" s="211">
        <v>456.39</v>
      </c>
      <c r="H392" s="32"/>
    </row>
    <row r="393" spans="2:8" s="1" customFormat="1" ht="16.9" customHeight="1">
      <c r="B393" s="32"/>
      <c r="C393" s="210" t="s">
        <v>546</v>
      </c>
      <c r="D393" s="210" t="s">
        <v>6881</v>
      </c>
      <c r="E393" s="17" t="s">
        <v>152</v>
      </c>
      <c r="F393" s="211">
        <v>1525.64</v>
      </c>
      <c r="H393" s="32"/>
    </row>
    <row r="394" spans="2:8" s="1" customFormat="1" ht="16.9" customHeight="1">
      <c r="B394" s="32"/>
      <c r="C394" s="210" t="s">
        <v>408</v>
      </c>
      <c r="D394" s="210" t="s">
        <v>409</v>
      </c>
      <c r="E394" s="17" t="s">
        <v>152</v>
      </c>
      <c r="F394" s="211">
        <v>401.36</v>
      </c>
      <c r="H394" s="32"/>
    </row>
    <row r="395" spans="2:8" s="1" customFormat="1" ht="16.9" customHeight="1">
      <c r="B395" s="32"/>
      <c r="C395" s="210" t="s">
        <v>360</v>
      </c>
      <c r="D395" s="210" t="s">
        <v>6884</v>
      </c>
      <c r="E395" s="17" t="s">
        <v>362</v>
      </c>
      <c r="F395" s="211">
        <v>1597.37</v>
      </c>
      <c r="H395" s="32"/>
    </row>
    <row r="396" spans="2:8" s="1" customFormat="1" ht="16.9" customHeight="1">
      <c r="B396" s="32"/>
      <c r="C396" s="206" t="s">
        <v>207</v>
      </c>
      <c r="D396" s="207" t="s">
        <v>208</v>
      </c>
      <c r="E396" s="208" t="s">
        <v>152</v>
      </c>
      <c r="F396" s="209">
        <v>33.54</v>
      </c>
      <c r="H396" s="32"/>
    </row>
    <row r="397" spans="2:8" s="1" customFormat="1" ht="16.9" customHeight="1">
      <c r="B397" s="32"/>
      <c r="C397" s="210" t="s">
        <v>1</v>
      </c>
      <c r="D397" s="210" t="s">
        <v>6892</v>
      </c>
      <c r="E397" s="17" t="s">
        <v>1</v>
      </c>
      <c r="F397" s="211">
        <v>23.49</v>
      </c>
      <c r="H397" s="32"/>
    </row>
    <row r="398" spans="2:8" s="1" customFormat="1" ht="16.9" customHeight="1">
      <c r="B398" s="32"/>
      <c r="C398" s="210" t="s">
        <v>1</v>
      </c>
      <c r="D398" s="210" t="s">
        <v>6893</v>
      </c>
      <c r="E398" s="17" t="s">
        <v>1</v>
      </c>
      <c r="F398" s="211">
        <v>10.05</v>
      </c>
      <c r="H398" s="32"/>
    </row>
    <row r="399" spans="2:8" s="1" customFormat="1" ht="16.9" customHeight="1">
      <c r="B399" s="32"/>
      <c r="C399" s="210" t="s">
        <v>1</v>
      </c>
      <c r="D399" s="210" t="s">
        <v>273</v>
      </c>
      <c r="E399" s="17" t="s">
        <v>1</v>
      </c>
      <c r="F399" s="211">
        <v>33.54</v>
      </c>
      <c r="H399" s="32"/>
    </row>
    <row r="400" spans="2:8" s="1" customFormat="1" ht="16.9" customHeight="1">
      <c r="B400" s="32"/>
      <c r="C400" s="212" t="s">
        <v>6751</v>
      </c>
      <c r="H400" s="32"/>
    </row>
    <row r="401" spans="2:8" s="1" customFormat="1" ht="16.9" customHeight="1">
      <c r="B401" s="32"/>
      <c r="C401" s="210" t="s">
        <v>370</v>
      </c>
      <c r="D401" s="210" t="s">
        <v>6878</v>
      </c>
      <c r="E401" s="17" t="s">
        <v>152</v>
      </c>
      <c r="F401" s="211">
        <v>1609.63</v>
      </c>
      <c r="H401" s="32"/>
    </row>
    <row r="402" spans="2:8" s="1" customFormat="1" ht="16.9" customHeight="1">
      <c r="B402" s="32"/>
      <c r="C402" s="210" t="s">
        <v>377</v>
      </c>
      <c r="D402" s="210" t="s">
        <v>6879</v>
      </c>
      <c r="E402" s="17" t="s">
        <v>152</v>
      </c>
      <c r="F402" s="211">
        <v>1595.97</v>
      </c>
      <c r="H402" s="32"/>
    </row>
    <row r="403" spans="2:8" s="1" customFormat="1" ht="22.5">
      <c r="B403" s="32"/>
      <c r="C403" s="210" t="s">
        <v>473</v>
      </c>
      <c r="D403" s="210" t="s">
        <v>6880</v>
      </c>
      <c r="E403" s="17" t="s">
        <v>152</v>
      </c>
      <c r="F403" s="211">
        <v>456.39</v>
      </c>
      <c r="H403" s="32"/>
    </row>
    <row r="404" spans="2:8" s="1" customFormat="1" ht="16.9" customHeight="1">
      <c r="B404" s="32"/>
      <c r="C404" s="210" t="s">
        <v>546</v>
      </c>
      <c r="D404" s="210" t="s">
        <v>6881</v>
      </c>
      <c r="E404" s="17" t="s">
        <v>152</v>
      </c>
      <c r="F404" s="211">
        <v>1525.64</v>
      </c>
      <c r="H404" s="32"/>
    </row>
    <row r="405" spans="2:8" s="1" customFormat="1" ht="16.9" customHeight="1">
      <c r="B405" s="32"/>
      <c r="C405" s="210" t="s">
        <v>365</v>
      </c>
      <c r="D405" s="210" t="s">
        <v>366</v>
      </c>
      <c r="E405" s="17" t="s">
        <v>152</v>
      </c>
      <c r="F405" s="211">
        <v>77.85</v>
      </c>
      <c r="H405" s="32"/>
    </row>
    <row r="406" spans="2:8" s="1" customFormat="1" ht="16.9" customHeight="1">
      <c r="B406" s="32"/>
      <c r="C406" s="210" t="s">
        <v>360</v>
      </c>
      <c r="D406" s="210" t="s">
        <v>6884</v>
      </c>
      <c r="E406" s="17" t="s">
        <v>362</v>
      </c>
      <c r="F406" s="211">
        <v>1597.37</v>
      </c>
      <c r="H406" s="32"/>
    </row>
    <row r="407" spans="2:8" s="1" customFormat="1" ht="16.9" customHeight="1">
      <c r="B407" s="32"/>
      <c r="C407" s="206" t="s">
        <v>211</v>
      </c>
      <c r="D407" s="207" t="s">
        <v>212</v>
      </c>
      <c r="E407" s="208" t="s">
        <v>152</v>
      </c>
      <c r="F407" s="209">
        <v>111.85</v>
      </c>
      <c r="H407" s="32"/>
    </row>
    <row r="408" spans="2:8" s="1" customFormat="1" ht="16.9" customHeight="1">
      <c r="B408" s="32"/>
      <c r="C408" s="210" t="s">
        <v>1</v>
      </c>
      <c r="D408" s="210" t="s">
        <v>6894</v>
      </c>
      <c r="E408" s="17" t="s">
        <v>1</v>
      </c>
      <c r="F408" s="211">
        <v>21.45</v>
      </c>
      <c r="H408" s="32"/>
    </row>
    <row r="409" spans="2:8" s="1" customFormat="1" ht="16.9" customHeight="1">
      <c r="B409" s="32"/>
      <c r="C409" s="210" t="s">
        <v>1</v>
      </c>
      <c r="D409" s="210" t="s">
        <v>6895</v>
      </c>
      <c r="E409" s="17" t="s">
        <v>1</v>
      </c>
      <c r="F409" s="211">
        <v>32.1</v>
      </c>
      <c r="H409" s="32"/>
    </row>
    <row r="410" spans="2:8" s="1" customFormat="1" ht="16.9" customHeight="1">
      <c r="B410" s="32"/>
      <c r="C410" s="210" t="s">
        <v>1</v>
      </c>
      <c r="D410" s="210" t="s">
        <v>6896</v>
      </c>
      <c r="E410" s="17" t="s">
        <v>1</v>
      </c>
      <c r="F410" s="211">
        <v>46.26</v>
      </c>
      <c r="H410" s="32"/>
    </row>
    <row r="411" spans="2:8" s="1" customFormat="1" ht="16.9" customHeight="1">
      <c r="B411" s="32"/>
      <c r="C411" s="210" t="s">
        <v>1</v>
      </c>
      <c r="D411" s="210" t="s">
        <v>6897</v>
      </c>
      <c r="E411" s="17" t="s">
        <v>1</v>
      </c>
      <c r="F411" s="211">
        <v>12.04</v>
      </c>
      <c r="H411" s="32"/>
    </row>
    <row r="412" spans="2:8" s="1" customFormat="1" ht="16.9" customHeight="1">
      <c r="B412" s="32"/>
      <c r="C412" s="210" t="s">
        <v>1</v>
      </c>
      <c r="D412" s="210" t="s">
        <v>273</v>
      </c>
      <c r="E412" s="17" t="s">
        <v>1</v>
      </c>
      <c r="F412" s="211">
        <v>111.85</v>
      </c>
      <c r="H412" s="32"/>
    </row>
    <row r="413" spans="2:8" s="1" customFormat="1" ht="16.9" customHeight="1">
      <c r="B413" s="32"/>
      <c r="C413" s="212" t="s">
        <v>6751</v>
      </c>
      <c r="H413" s="32"/>
    </row>
    <row r="414" spans="2:8" s="1" customFormat="1" ht="16.9" customHeight="1">
      <c r="B414" s="32"/>
      <c r="C414" s="210" t="s">
        <v>370</v>
      </c>
      <c r="D414" s="210" t="s">
        <v>6878</v>
      </c>
      <c r="E414" s="17" t="s">
        <v>152</v>
      </c>
      <c r="F414" s="211">
        <v>1609.63</v>
      </c>
      <c r="H414" s="32"/>
    </row>
    <row r="415" spans="2:8" s="1" customFormat="1" ht="16.9" customHeight="1">
      <c r="B415" s="32"/>
      <c r="C415" s="210" t="s">
        <v>377</v>
      </c>
      <c r="D415" s="210" t="s">
        <v>6879</v>
      </c>
      <c r="E415" s="17" t="s">
        <v>152</v>
      </c>
      <c r="F415" s="211">
        <v>1595.97</v>
      </c>
      <c r="H415" s="32"/>
    </row>
    <row r="416" spans="2:8" s="1" customFormat="1" ht="22.5">
      <c r="B416" s="32"/>
      <c r="C416" s="210" t="s">
        <v>473</v>
      </c>
      <c r="D416" s="210" t="s">
        <v>6880</v>
      </c>
      <c r="E416" s="17" t="s">
        <v>152</v>
      </c>
      <c r="F416" s="211">
        <v>456.39</v>
      </c>
      <c r="H416" s="32"/>
    </row>
    <row r="417" spans="2:8" s="1" customFormat="1" ht="16.9" customHeight="1">
      <c r="B417" s="32"/>
      <c r="C417" s="210" t="s">
        <v>546</v>
      </c>
      <c r="D417" s="210" t="s">
        <v>6881</v>
      </c>
      <c r="E417" s="17" t="s">
        <v>152</v>
      </c>
      <c r="F417" s="211">
        <v>1525.64</v>
      </c>
      <c r="H417" s="32"/>
    </row>
    <row r="418" spans="2:8" s="1" customFormat="1" ht="16.9" customHeight="1">
      <c r="B418" s="32"/>
      <c r="C418" s="210" t="s">
        <v>408</v>
      </c>
      <c r="D418" s="210" t="s">
        <v>409</v>
      </c>
      <c r="E418" s="17" t="s">
        <v>152</v>
      </c>
      <c r="F418" s="211">
        <v>401.36</v>
      </c>
      <c r="H418" s="32"/>
    </row>
    <row r="419" spans="2:8" s="1" customFormat="1" ht="16.9" customHeight="1">
      <c r="B419" s="32"/>
      <c r="C419" s="210" t="s">
        <v>360</v>
      </c>
      <c r="D419" s="210" t="s">
        <v>6884</v>
      </c>
      <c r="E419" s="17" t="s">
        <v>362</v>
      </c>
      <c r="F419" s="211">
        <v>1597.37</v>
      </c>
      <c r="H419" s="32"/>
    </row>
    <row r="420" spans="2:8" s="1" customFormat="1" ht="16.9" customHeight="1">
      <c r="B420" s="32"/>
      <c r="C420" s="206" t="s">
        <v>214</v>
      </c>
      <c r="D420" s="207" t="s">
        <v>212</v>
      </c>
      <c r="E420" s="208" t="s">
        <v>152</v>
      </c>
      <c r="F420" s="209">
        <v>1069.25</v>
      </c>
      <c r="H420" s="32"/>
    </row>
    <row r="421" spans="2:8" s="1" customFormat="1" ht="16.9" customHeight="1">
      <c r="B421" s="32"/>
      <c r="C421" s="210" t="s">
        <v>1</v>
      </c>
      <c r="D421" s="210" t="s">
        <v>6898</v>
      </c>
      <c r="E421" s="17" t="s">
        <v>1</v>
      </c>
      <c r="F421" s="211">
        <v>325.81</v>
      </c>
      <c r="H421" s="32"/>
    </row>
    <row r="422" spans="2:8" s="1" customFormat="1" ht="33.75">
      <c r="B422" s="32"/>
      <c r="C422" s="210" t="s">
        <v>1</v>
      </c>
      <c r="D422" s="210" t="s">
        <v>6899</v>
      </c>
      <c r="E422" s="17" t="s">
        <v>1</v>
      </c>
      <c r="F422" s="211">
        <v>120.77</v>
      </c>
      <c r="H422" s="32"/>
    </row>
    <row r="423" spans="2:8" s="1" customFormat="1" ht="16.9" customHeight="1">
      <c r="B423" s="32"/>
      <c r="C423" s="210" t="s">
        <v>1</v>
      </c>
      <c r="D423" s="210" t="s">
        <v>6900</v>
      </c>
      <c r="E423" s="17" t="s">
        <v>1</v>
      </c>
      <c r="F423" s="211">
        <v>391.14</v>
      </c>
      <c r="H423" s="32"/>
    </row>
    <row r="424" spans="2:8" s="1" customFormat="1" ht="22.5">
      <c r="B424" s="32"/>
      <c r="C424" s="210" t="s">
        <v>1</v>
      </c>
      <c r="D424" s="210" t="s">
        <v>6901</v>
      </c>
      <c r="E424" s="17" t="s">
        <v>1</v>
      </c>
      <c r="F424" s="211">
        <v>146.67</v>
      </c>
      <c r="H424" s="32"/>
    </row>
    <row r="425" spans="2:8" s="1" customFormat="1" ht="16.9" customHeight="1">
      <c r="B425" s="32"/>
      <c r="C425" s="210" t="s">
        <v>1</v>
      </c>
      <c r="D425" s="210" t="s">
        <v>6902</v>
      </c>
      <c r="E425" s="17" t="s">
        <v>1</v>
      </c>
      <c r="F425" s="211">
        <v>84.86</v>
      </c>
      <c r="H425" s="32"/>
    </row>
    <row r="426" spans="2:8" s="1" customFormat="1" ht="16.9" customHeight="1">
      <c r="B426" s="32"/>
      <c r="C426" s="210" t="s">
        <v>1</v>
      </c>
      <c r="D426" s="210" t="s">
        <v>273</v>
      </c>
      <c r="E426" s="17" t="s">
        <v>1</v>
      </c>
      <c r="F426" s="211">
        <v>1069.25</v>
      </c>
      <c r="H426" s="32"/>
    </row>
    <row r="427" spans="2:8" s="1" customFormat="1" ht="16.9" customHeight="1">
      <c r="B427" s="32"/>
      <c r="C427" s="212" t="s">
        <v>6751</v>
      </c>
      <c r="H427" s="32"/>
    </row>
    <row r="428" spans="2:8" s="1" customFormat="1" ht="16.9" customHeight="1">
      <c r="B428" s="32"/>
      <c r="C428" s="210" t="s">
        <v>370</v>
      </c>
      <c r="D428" s="210" t="s">
        <v>6878</v>
      </c>
      <c r="E428" s="17" t="s">
        <v>152</v>
      </c>
      <c r="F428" s="211">
        <v>1609.63</v>
      </c>
      <c r="H428" s="32"/>
    </row>
    <row r="429" spans="2:8" s="1" customFormat="1" ht="16.9" customHeight="1">
      <c r="B429" s="32"/>
      <c r="C429" s="210" t="s">
        <v>377</v>
      </c>
      <c r="D429" s="210" t="s">
        <v>6879</v>
      </c>
      <c r="E429" s="17" t="s">
        <v>152</v>
      </c>
      <c r="F429" s="211">
        <v>1595.97</v>
      </c>
      <c r="H429" s="32"/>
    </row>
    <row r="430" spans="2:8" s="1" customFormat="1" ht="16.9" customHeight="1">
      <c r="B430" s="32"/>
      <c r="C430" s="210" t="s">
        <v>382</v>
      </c>
      <c r="D430" s="210" t="s">
        <v>6888</v>
      </c>
      <c r="E430" s="17" t="s">
        <v>152</v>
      </c>
      <c r="F430" s="211">
        <v>2718.07</v>
      </c>
      <c r="H430" s="32"/>
    </row>
    <row r="431" spans="2:8" s="1" customFormat="1" ht="22.5">
      <c r="B431" s="32"/>
      <c r="C431" s="210" t="s">
        <v>452</v>
      </c>
      <c r="D431" s="210" t="s">
        <v>6903</v>
      </c>
      <c r="E431" s="17" t="s">
        <v>152</v>
      </c>
      <c r="F431" s="211">
        <v>1069.25</v>
      </c>
      <c r="H431" s="32"/>
    </row>
    <row r="432" spans="2:8" s="1" customFormat="1" ht="22.5">
      <c r="B432" s="32"/>
      <c r="C432" s="210" t="s">
        <v>477</v>
      </c>
      <c r="D432" s="210" t="s">
        <v>6904</v>
      </c>
      <c r="E432" s="17" t="s">
        <v>152</v>
      </c>
      <c r="F432" s="211">
        <v>1078.03</v>
      </c>
      <c r="H432" s="32"/>
    </row>
    <row r="433" spans="2:8" s="1" customFormat="1" ht="16.9" customHeight="1">
      <c r="B433" s="32"/>
      <c r="C433" s="210" t="s">
        <v>535</v>
      </c>
      <c r="D433" s="210" t="s">
        <v>6905</v>
      </c>
      <c r="E433" s="17" t="s">
        <v>152</v>
      </c>
      <c r="F433" s="211">
        <v>1307.25</v>
      </c>
      <c r="H433" s="32"/>
    </row>
    <row r="434" spans="2:8" s="1" customFormat="1" ht="16.9" customHeight="1">
      <c r="B434" s="32"/>
      <c r="C434" s="210" t="s">
        <v>546</v>
      </c>
      <c r="D434" s="210" t="s">
        <v>6881</v>
      </c>
      <c r="E434" s="17" t="s">
        <v>152</v>
      </c>
      <c r="F434" s="211">
        <v>1525.64</v>
      </c>
      <c r="H434" s="32"/>
    </row>
    <row r="435" spans="2:8" s="1" customFormat="1" ht="22.5">
      <c r="B435" s="32"/>
      <c r="C435" s="210" t="s">
        <v>2629</v>
      </c>
      <c r="D435" s="210" t="s">
        <v>6906</v>
      </c>
      <c r="E435" s="17" t="s">
        <v>152</v>
      </c>
      <c r="F435" s="211">
        <v>1307.25</v>
      </c>
      <c r="H435" s="32"/>
    </row>
    <row r="436" spans="2:8" s="1" customFormat="1" ht="26.45" customHeight="1">
      <c r="B436" s="32"/>
      <c r="C436" s="205" t="s">
        <v>6907</v>
      </c>
      <c r="D436" s="205" t="s">
        <v>146</v>
      </c>
      <c r="H436" s="32"/>
    </row>
    <row r="437" spans="2:8" s="1" customFormat="1" ht="16.9" customHeight="1">
      <c r="B437" s="32"/>
      <c r="C437" s="206" t="s">
        <v>5974</v>
      </c>
      <c r="D437" s="207" t="s">
        <v>5975</v>
      </c>
      <c r="E437" s="208" t="s">
        <v>706</v>
      </c>
      <c r="F437" s="209">
        <v>4</v>
      </c>
      <c r="H437" s="32"/>
    </row>
    <row r="438" spans="2:8" s="1" customFormat="1" ht="16.9" customHeight="1">
      <c r="B438" s="32"/>
      <c r="C438" s="210" t="s">
        <v>1</v>
      </c>
      <c r="D438" s="210" t="s">
        <v>268</v>
      </c>
      <c r="E438" s="17" t="s">
        <v>1</v>
      </c>
      <c r="F438" s="211">
        <v>4</v>
      </c>
      <c r="H438" s="32"/>
    </row>
    <row r="439" spans="2:8" s="1" customFormat="1" ht="16.9" customHeight="1">
      <c r="B439" s="32"/>
      <c r="C439" s="212" t="s">
        <v>6751</v>
      </c>
      <c r="H439" s="32"/>
    </row>
    <row r="440" spans="2:8" s="1" customFormat="1" ht="16.9" customHeight="1">
      <c r="B440" s="32"/>
      <c r="C440" s="210" t="s">
        <v>6171</v>
      </c>
      <c r="D440" s="210" t="s">
        <v>6908</v>
      </c>
      <c r="E440" s="17" t="s">
        <v>303</v>
      </c>
      <c r="F440" s="211">
        <v>0</v>
      </c>
      <c r="H440" s="32"/>
    </row>
    <row r="441" spans="2:8" s="1" customFormat="1" ht="16.9" customHeight="1">
      <c r="B441" s="32"/>
      <c r="C441" s="210" t="s">
        <v>6174</v>
      </c>
      <c r="D441" s="210" t="s">
        <v>6175</v>
      </c>
      <c r="E441" s="17" t="s">
        <v>684</v>
      </c>
      <c r="F441" s="211">
        <v>16</v>
      </c>
      <c r="H441" s="32"/>
    </row>
    <row r="442" spans="2:8" s="1" customFormat="1" ht="16.9" customHeight="1">
      <c r="B442" s="32"/>
      <c r="C442" s="210" t="s">
        <v>6141</v>
      </c>
      <c r="D442" s="210" t="s">
        <v>6035</v>
      </c>
      <c r="E442" s="17" t="s">
        <v>362</v>
      </c>
      <c r="F442" s="211">
        <v>3</v>
      </c>
      <c r="H442" s="32"/>
    </row>
    <row r="443" spans="2:8" s="1" customFormat="1" ht="16.9" customHeight="1">
      <c r="B443" s="32"/>
      <c r="C443" s="210" t="s">
        <v>6167</v>
      </c>
      <c r="D443" s="210" t="s">
        <v>6168</v>
      </c>
      <c r="E443" s="17" t="s">
        <v>362</v>
      </c>
      <c r="F443" s="211">
        <v>0</v>
      </c>
      <c r="H443" s="32"/>
    </row>
    <row r="444" spans="2:8" s="1" customFormat="1" ht="16.9" customHeight="1">
      <c r="B444" s="32"/>
      <c r="C444" s="206" t="s">
        <v>5976</v>
      </c>
      <c r="D444" s="207" t="s">
        <v>5977</v>
      </c>
      <c r="E444" s="208" t="s">
        <v>706</v>
      </c>
      <c r="F444" s="209">
        <v>14</v>
      </c>
      <c r="H444" s="32"/>
    </row>
    <row r="445" spans="2:8" s="1" customFormat="1" ht="16.9" customHeight="1">
      <c r="B445" s="32"/>
      <c r="C445" s="210" t="s">
        <v>1</v>
      </c>
      <c r="D445" s="210" t="s">
        <v>359</v>
      </c>
      <c r="E445" s="17" t="s">
        <v>1</v>
      </c>
      <c r="F445" s="211">
        <v>14</v>
      </c>
      <c r="H445" s="32"/>
    </row>
    <row r="446" spans="2:8" s="1" customFormat="1" ht="16.9" customHeight="1">
      <c r="B446" s="32"/>
      <c r="C446" s="212" t="s">
        <v>6751</v>
      </c>
      <c r="H446" s="32"/>
    </row>
    <row r="447" spans="2:8" s="1" customFormat="1" ht="16.9" customHeight="1">
      <c r="B447" s="32"/>
      <c r="C447" s="210" t="s">
        <v>6362</v>
      </c>
      <c r="D447" s="210" t="s">
        <v>6908</v>
      </c>
      <c r="E447" s="17" t="s">
        <v>303</v>
      </c>
      <c r="F447" s="211">
        <v>0</v>
      </c>
      <c r="H447" s="32"/>
    </row>
    <row r="448" spans="2:8" s="1" customFormat="1" ht="16.9" customHeight="1">
      <c r="B448" s="32"/>
      <c r="C448" s="210" t="s">
        <v>6357</v>
      </c>
      <c r="D448" s="210" t="s">
        <v>6035</v>
      </c>
      <c r="E448" s="17" t="s">
        <v>362</v>
      </c>
      <c r="F448" s="211">
        <v>8.48</v>
      </c>
      <c r="H448" s="32"/>
    </row>
    <row r="449" spans="2:8" s="1" customFormat="1" ht="7.35" customHeight="1">
      <c r="B449" s="44"/>
      <c r="C449" s="45"/>
      <c r="D449" s="45"/>
      <c r="E449" s="45"/>
      <c r="F449" s="45"/>
      <c r="G449" s="45"/>
      <c r="H449" s="32"/>
    </row>
    <row r="450" s="1" customFormat="1" ht="11.25"/>
  </sheetData>
  <sheetProtection algorithmName="SHA-512" hashValue="C6WQBBX9xWiotjtC7RvAj+xOXYwD+JHdlZ5TmHKHq0vfpoYJlT5XAlvVa+3hHWA81cK8TetS0usePP77GS8Yrw==" saltValue="4Qtwb8Nk0kWQZI2klCYCAZUP64dwO3xyMyvAynzBJIx5mq/51upQuO1zZUiK+C4+oYKGgqLGli7uL5EEDdTYj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89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2713</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ROUND((SUM(BE126:BE891)),2)</f>
        <v>0</v>
      </c>
      <c r="I33" s="98">
        <v>0.21</v>
      </c>
      <c r="J33" s="86">
        <f>ROUND(((SUM(BE126:BE891))*I33),2)</f>
        <v>0</v>
      </c>
      <c r="L33" s="32"/>
    </row>
    <row r="34" spans="2:12" s="1" customFormat="1" ht="14.45" customHeight="1">
      <c r="B34" s="32"/>
      <c r="E34" s="27" t="s">
        <v>43</v>
      </c>
      <c r="F34" s="86">
        <f>ROUND((SUM(BF126:BF891)),2)</f>
        <v>0</v>
      </c>
      <c r="I34" s="98">
        <v>0.15</v>
      </c>
      <c r="J34" s="86">
        <f>ROUND(((SUM(BF126:BF891))*I34),2)</f>
        <v>0</v>
      </c>
      <c r="L34" s="32"/>
    </row>
    <row r="35" spans="2:12" s="1" customFormat="1" ht="14.45" customHeight="1" hidden="1">
      <c r="B35" s="32"/>
      <c r="E35" s="27" t="s">
        <v>44</v>
      </c>
      <c r="F35" s="86">
        <f>ROUND((SUM(BG126:BG891)),2)</f>
        <v>0</v>
      </c>
      <c r="I35" s="98">
        <v>0.21</v>
      </c>
      <c r="J35" s="86">
        <f>0</f>
        <v>0</v>
      </c>
      <c r="L35" s="32"/>
    </row>
    <row r="36" spans="2:12" s="1" customFormat="1" ht="14.45" customHeight="1" hidden="1">
      <c r="B36" s="32"/>
      <c r="E36" s="27" t="s">
        <v>45</v>
      </c>
      <c r="F36" s="86">
        <f>ROUND((SUM(BH126:BH891)),2)</f>
        <v>0</v>
      </c>
      <c r="I36" s="98">
        <v>0.15</v>
      </c>
      <c r="J36" s="86">
        <f>0</f>
        <v>0</v>
      </c>
      <c r="L36" s="32"/>
    </row>
    <row r="37" spans="2:12" s="1" customFormat="1" ht="14.45" customHeight="1" hidden="1">
      <c r="B37" s="32"/>
      <c r="E37" s="27" t="s">
        <v>46</v>
      </c>
      <c r="F37" s="86">
        <f>ROUND((SUM(BI126:BI891)),2)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ST - Statická část</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25. 10. 2023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2714</v>
      </c>
      <c r="E98" s="116"/>
      <c r="F98" s="116"/>
      <c r="G98" s="116"/>
      <c r="H98" s="116"/>
      <c r="I98" s="116"/>
      <c r="J98" s="117">
        <f>J128</f>
        <v>0</v>
      </c>
      <c r="L98" s="114"/>
    </row>
    <row r="99" spans="2:12" s="9" customFormat="1" ht="19.9" customHeight="1">
      <c r="B99" s="114"/>
      <c r="D99" s="115" t="s">
        <v>2715</v>
      </c>
      <c r="E99" s="116"/>
      <c r="F99" s="116"/>
      <c r="G99" s="116"/>
      <c r="H99" s="116"/>
      <c r="I99" s="116"/>
      <c r="J99" s="117">
        <f>J164</f>
        <v>0</v>
      </c>
      <c r="L99" s="114"/>
    </row>
    <row r="100" spans="2:12" s="9" customFormat="1" ht="19.9" customHeight="1">
      <c r="B100" s="114"/>
      <c r="D100" s="115" t="s">
        <v>222</v>
      </c>
      <c r="E100" s="116"/>
      <c r="F100" s="116"/>
      <c r="G100" s="116"/>
      <c r="H100" s="116"/>
      <c r="I100" s="116"/>
      <c r="J100" s="117">
        <f>J387</f>
        <v>0</v>
      </c>
      <c r="L100" s="114"/>
    </row>
    <row r="101" spans="2:12" s="9" customFormat="1" ht="19.9" customHeight="1">
      <c r="B101" s="114"/>
      <c r="D101" s="115" t="s">
        <v>2716</v>
      </c>
      <c r="E101" s="116"/>
      <c r="F101" s="116"/>
      <c r="G101" s="116"/>
      <c r="H101" s="116"/>
      <c r="I101" s="116"/>
      <c r="J101" s="117">
        <f>J566</f>
        <v>0</v>
      </c>
      <c r="L101" s="114"/>
    </row>
    <row r="102" spans="2:12" s="9" customFormat="1" ht="19.9" customHeight="1">
      <c r="B102" s="114"/>
      <c r="D102" s="115" t="s">
        <v>225</v>
      </c>
      <c r="E102" s="116"/>
      <c r="F102" s="116"/>
      <c r="G102" s="116"/>
      <c r="H102" s="116"/>
      <c r="I102" s="116"/>
      <c r="J102" s="117">
        <f>J842</f>
        <v>0</v>
      </c>
      <c r="L102" s="114"/>
    </row>
    <row r="103" spans="2:12" s="9" customFormat="1" ht="19.9" customHeight="1">
      <c r="B103" s="114"/>
      <c r="D103" s="115" t="s">
        <v>226</v>
      </c>
      <c r="E103" s="116"/>
      <c r="F103" s="116"/>
      <c r="G103" s="116"/>
      <c r="H103" s="116"/>
      <c r="I103" s="116"/>
      <c r="J103" s="117">
        <f>J857</f>
        <v>0</v>
      </c>
      <c r="L103" s="114"/>
    </row>
    <row r="104" spans="2:12" s="8" customFormat="1" ht="24.95" customHeight="1">
      <c r="B104" s="110"/>
      <c r="D104" s="111" t="s">
        <v>227</v>
      </c>
      <c r="E104" s="112"/>
      <c r="F104" s="112"/>
      <c r="G104" s="112"/>
      <c r="H104" s="112"/>
      <c r="I104" s="112"/>
      <c r="J104" s="113">
        <f>J862</f>
        <v>0</v>
      </c>
      <c r="L104" s="110"/>
    </row>
    <row r="105" spans="2:12" s="9" customFormat="1" ht="19.9" customHeight="1">
      <c r="B105" s="114"/>
      <c r="D105" s="115" t="s">
        <v>236</v>
      </c>
      <c r="E105" s="116"/>
      <c r="F105" s="116"/>
      <c r="G105" s="116"/>
      <c r="H105" s="116"/>
      <c r="I105" s="116"/>
      <c r="J105" s="117">
        <f>J863</f>
        <v>0</v>
      </c>
      <c r="L105" s="114"/>
    </row>
    <row r="106" spans="2:12" s="8" customFormat="1" ht="24.95" customHeight="1">
      <c r="B106" s="110"/>
      <c r="D106" s="111" t="s">
        <v>2717</v>
      </c>
      <c r="E106" s="112"/>
      <c r="F106" s="112"/>
      <c r="G106" s="112"/>
      <c r="H106" s="112"/>
      <c r="I106" s="112"/>
      <c r="J106" s="113">
        <f>J889</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6" t="str">
        <f>E7</f>
        <v>Novostavba knihovny Antonína Marka v Turnově</v>
      </c>
      <c r="F116" s="257"/>
      <c r="G116" s="257"/>
      <c r="H116" s="257"/>
      <c r="L116" s="32"/>
    </row>
    <row r="117" spans="2:12" s="1" customFormat="1" ht="12" customHeight="1">
      <c r="B117" s="32"/>
      <c r="C117" s="27" t="s">
        <v>164</v>
      </c>
      <c r="L117" s="32"/>
    </row>
    <row r="118" spans="2:12" s="1" customFormat="1" ht="16.5" customHeight="1">
      <c r="B118" s="32"/>
      <c r="E118" s="213" t="str">
        <f>E9</f>
        <v>ST - Statická část</v>
      </c>
      <c r="F118" s="258"/>
      <c r="G118" s="258"/>
      <c r="H118" s="258"/>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25. 10. 2023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P127+P862+P889</f>
        <v>0</v>
      </c>
      <c r="Q126" s="53"/>
      <c r="R126" s="123">
        <f>R127+R862+R889</f>
        <v>3680.0334537999993</v>
      </c>
      <c r="S126" s="53"/>
      <c r="T126" s="124">
        <f>T127+T862+T889</f>
        <v>3.4139999999999997</v>
      </c>
      <c r="AT126" s="17" t="s">
        <v>76</v>
      </c>
      <c r="AU126" s="17" t="s">
        <v>220</v>
      </c>
      <c r="BK126" s="125">
        <f>BK127+BK862+BK889</f>
        <v>0</v>
      </c>
    </row>
    <row r="127" spans="2:63" s="11" customFormat="1" ht="25.9" customHeight="1">
      <c r="B127" s="126"/>
      <c r="D127" s="127" t="s">
        <v>76</v>
      </c>
      <c r="E127" s="128" t="s">
        <v>260</v>
      </c>
      <c r="F127" s="128" t="s">
        <v>261</v>
      </c>
      <c r="I127" s="129"/>
      <c r="J127" s="130">
        <f>BK127</f>
        <v>0</v>
      </c>
      <c r="L127" s="126"/>
      <c r="M127" s="131"/>
      <c r="P127" s="132">
        <f>P128+P164+P387+P566+P842+P857</f>
        <v>0</v>
      </c>
      <c r="R127" s="132">
        <f>R128+R164+R387+R566+R842+R857</f>
        <v>3679.1624637999994</v>
      </c>
      <c r="T127" s="133">
        <f>T128+T164+T387+T566+T842+T857</f>
        <v>3.4139999999999997</v>
      </c>
      <c r="AR127" s="127" t="s">
        <v>85</v>
      </c>
      <c r="AT127" s="134" t="s">
        <v>76</v>
      </c>
      <c r="AU127" s="134" t="s">
        <v>77</v>
      </c>
      <c r="AY127" s="127" t="s">
        <v>262</v>
      </c>
      <c r="BK127" s="135">
        <f>BK128+BK164+BK387+BK566+BK842+BK857</f>
        <v>0</v>
      </c>
    </row>
    <row r="128" spans="2:63" s="11" customFormat="1" ht="22.9" customHeight="1">
      <c r="B128" s="126"/>
      <c r="D128" s="127" t="s">
        <v>76</v>
      </c>
      <c r="E128" s="136" t="s">
        <v>85</v>
      </c>
      <c r="F128" s="136" t="s">
        <v>2718</v>
      </c>
      <c r="I128" s="129"/>
      <c r="J128" s="137">
        <f>BK128</f>
        <v>0</v>
      </c>
      <c r="L128" s="126"/>
      <c r="M128" s="131"/>
      <c r="P128" s="132">
        <f>SUM(P129:P163)</f>
        <v>0</v>
      </c>
      <c r="R128" s="132">
        <f>SUM(R129:R163)</f>
        <v>37.14072</v>
      </c>
      <c r="T128" s="133">
        <f>SUM(T129:T163)</f>
        <v>0</v>
      </c>
      <c r="AR128" s="127" t="s">
        <v>85</v>
      </c>
      <c r="AT128" s="134" t="s">
        <v>76</v>
      </c>
      <c r="AU128" s="134" t="s">
        <v>85</v>
      </c>
      <c r="AY128" s="127" t="s">
        <v>262</v>
      </c>
      <c r="BK128" s="135">
        <f>SUM(BK129:BK163)</f>
        <v>0</v>
      </c>
    </row>
    <row r="129" spans="2:65" s="1" customFormat="1" ht="49.15" customHeight="1">
      <c r="B129" s="32"/>
      <c r="C129" s="138" t="s">
        <v>85</v>
      </c>
      <c r="D129" s="138" t="s">
        <v>264</v>
      </c>
      <c r="E129" s="139" t="s">
        <v>2719</v>
      </c>
      <c r="F129" s="140" t="s">
        <v>2720</v>
      </c>
      <c r="G129" s="141" t="s">
        <v>552</v>
      </c>
      <c r="H129" s="142">
        <v>1850</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2721</v>
      </c>
    </row>
    <row r="130" spans="2:51" s="12" customFormat="1" ht="11.25">
      <c r="B130" s="150"/>
      <c r="D130" s="151" t="s">
        <v>270</v>
      </c>
      <c r="E130" s="152" t="s">
        <v>1</v>
      </c>
      <c r="F130" s="153" t="s">
        <v>2722</v>
      </c>
      <c r="H130" s="154">
        <v>1850</v>
      </c>
      <c r="I130" s="155"/>
      <c r="L130" s="150"/>
      <c r="M130" s="156"/>
      <c r="T130" s="157"/>
      <c r="AT130" s="152" t="s">
        <v>270</v>
      </c>
      <c r="AU130" s="152" t="s">
        <v>87</v>
      </c>
      <c r="AV130" s="12" t="s">
        <v>87</v>
      </c>
      <c r="AW130" s="12" t="s">
        <v>32</v>
      </c>
      <c r="AX130" s="12" t="s">
        <v>77</v>
      </c>
      <c r="AY130" s="152" t="s">
        <v>262</v>
      </c>
    </row>
    <row r="131" spans="2:51" s="13" customFormat="1" ht="11.25">
      <c r="B131" s="158"/>
      <c r="D131" s="151" t="s">
        <v>270</v>
      </c>
      <c r="E131" s="159" t="s">
        <v>1</v>
      </c>
      <c r="F131" s="160" t="s">
        <v>273</v>
      </c>
      <c r="H131" s="161">
        <v>1850</v>
      </c>
      <c r="I131" s="162"/>
      <c r="L131" s="158"/>
      <c r="M131" s="163"/>
      <c r="T131" s="164"/>
      <c r="AT131" s="159" t="s">
        <v>270</v>
      </c>
      <c r="AU131" s="159" t="s">
        <v>87</v>
      </c>
      <c r="AV131" s="13" t="s">
        <v>268</v>
      </c>
      <c r="AW131" s="13" t="s">
        <v>32</v>
      </c>
      <c r="AX131" s="13" t="s">
        <v>85</v>
      </c>
      <c r="AY131" s="159" t="s">
        <v>262</v>
      </c>
    </row>
    <row r="132" spans="2:65" s="1" customFormat="1" ht="44.25" customHeight="1">
      <c r="B132" s="32"/>
      <c r="C132" s="138" t="s">
        <v>87</v>
      </c>
      <c r="D132" s="138" t="s">
        <v>264</v>
      </c>
      <c r="E132" s="139" t="s">
        <v>2723</v>
      </c>
      <c r="F132" s="140" t="s">
        <v>2724</v>
      </c>
      <c r="G132" s="141" t="s">
        <v>552</v>
      </c>
      <c r="H132" s="142">
        <v>28.8</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2725</v>
      </c>
    </row>
    <row r="133" spans="2:51" s="12" customFormat="1" ht="11.25">
      <c r="B133" s="150"/>
      <c r="D133" s="151" t="s">
        <v>270</v>
      </c>
      <c r="E133" s="152" t="s">
        <v>1</v>
      </c>
      <c r="F133" s="153" t="s">
        <v>2726</v>
      </c>
      <c r="H133" s="154">
        <v>5.23</v>
      </c>
      <c r="I133" s="155"/>
      <c r="L133" s="150"/>
      <c r="M133" s="156"/>
      <c r="T133" s="157"/>
      <c r="AT133" s="152" t="s">
        <v>270</v>
      </c>
      <c r="AU133" s="152" t="s">
        <v>87</v>
      </c>
      <c r="AV133" s="12" t="s">
        <v>87</v>
      </c>
      <c r="AW133" s="12" t="s">
        <v>32</v>
      </c>
      <c r="AX133" s="12" t="s">
        <v>77</v>
      </c>
      <c r="AY133" s="152" t="s">
        <v>262</v>
      </c>
    </row>
    <row r="134" spans="2:51" s="12" customFormat="1" ht="11.25">
      <c r="B134" s="150"/>
      <c r="D134" s="151" t="s">
        <v>270</v>
      </c>
      <c r="E134" s="152" t="s">
        <v>1</v>
      </c>
      <c r="F134" s="153" t="s">
        <v>2727</v>
      </c>
      <c r="H134" s="154">
        <v>3.73</v>
      </c>
      <c r="I134" s="155"/>
      <c r="L134" s="150"/>
      <c r="M134" s="156"/>
      <c r="T134" s="157"/>
      <c r="AT134" s="152" t="s">
        <v>270</v>
      </c>
      <c r="AU134" s="152" t="s">
        <v>87</v>
      </c>
      <c r="AV134" s="12" t="s">
        <v>87</v>
      </c>
      <c r="AW134" s="12" t="s">
        <v>32</v>
      </c>
      <c r="AX134" s="12" t="s">
        <v>77</v>
      </c>
      <c r="AY134" s="152" t="s">
        <v>262</v>
      </c>
    </row>
    <row r="135" spans="2:51" s="12" customFormat="1" ht="11.25">
      <c r="B135" s="150"/>
      <c r="D135" s="151" t="s">
        <v>270</v>
      </c>
      <c r="E135" s="152" t="s">
        <v>1</v>
      </c>
      <c r="F135" s="153" t="s">
        <v>2728</v>
      </c>
      <c r="H135" s="154">
        <v>3.29</v>
      </c>
      <c r="I135" s="155"/>
      <c r="L135" s="150"/>
      <c r="M135" s="156"/>
      <c r="T135" s="157"/>
      <c r="AT135" s="152" t="s">
        <v>270</v>
      </c>
      <c r="AU135" s="152" t="s">
        <v>87</v>
      </c>
      <c r="AV135" s="12" t="s">
        <v>87</v>
      </c>
      <c r="AW135" s="12" t="s">
        <v>32</v>
      </c>
      <c r="AX135" s="12" t="s">
        <v>77</v>
      </c>
      <c r="AY135" s="152" t="s">
        <v>262</v>
      </c>
    </row>
    <row r="136" spans="2:51" s="12" customFormat="1" ht="11.25">
      <c r="B136" s="150"/>
      <c r="D136" s="151" t="s">
        <v>270</v>
      </c>
      <c r="E136" s="152" t="s">
        <v>1</v>
      </c>
      <c r="F136" s="153" t="s">
        <v>2729</v>
      </c>
      <c r="H136" s="154">
        <v>2</v>
      </c>
      <c r="I136" s="155"/>
      <c r="L136" s="150"/>
      <c r="M136" s="156"/>
      <c r="T136" s="157"/>
      <c r="AT136" s="152" t="s">
        <v>270</v>
      </c>
      <c r="AU136" s="152" t="s">
        <v>87</v>
      </c>
      <c r="AV136" s="12" t="s">
        <v>87</v>
      </c>
      <c r="AW136" s="12" t="s">
        <v>32</v>
      </c>
      <c r="AX136" s="12" t="s">
        <v>77</v>
      </c>
      <c r="AY136" s="152" t="s">
        <v>262</v>
      </c>
    </row>
    <row r="137" spans="2:51" s="12" customFormat="1" ht="11.25">
      <c r="B137" s="150"/>
      <c r="D137" s="151" t="s">
        <v>270</v>
      </c>
      <c r="E137" s="152" t="s">
        <v>1</v>
      </c>
      <c r="F137" s="153" t="s">
        <v>2730</v>
      </c>
      <c r="H137" s="154">
        <v>4.69</v>
      </c>
      <c r="I137" s="155"/>
      <c r="L137" s="150"/>
      <c r="M137" s="156"/>
      <c r="T137" s="157"/>
      <c r="AT137" s="152" t="s">
        <v>270</v>
      </c>
      <c r="AU137" s="152" t="s">
        <v>87</v>
      </c>
      <c r="AV137" s="12" t="s">
        <v>87</v>
      </c>
      <c r="AW137" s="12" t="s">
        <v>32</v>
      </c>
      <c r="AX137" s="12" t="s">
        <v>77</v>
      </c>
      <c r="AY137" s="152" t="s">
        <v>262</v>
      </c>
    </row>
    <row r="138" spans="2:51" s="12" customFormat="1" ht="11.25">
      <c r="B138" s="150"/>
      <c r="D138" s="151" t="s">
        <v>270</v>
      </c>
      <c r="E138" s="152" t="s">
        <v>1</v>
      </c>
      <c r="F138" s="153" t="s">
        <v>2731</v>
      </c>
      <c r="H138" s="154">
        <v>3.98</v>
      </c>
      <c r="I138" s="155"/>
      <c r="L138" s="150"/>
      <c r="M138" s="156"/>
      <c r="T138" s="157"/>
      <c r="AT138" s="152" t="s">
        <v>270</v>
      </c>
      <c r="AU138" s="152" t="s">
        <v>87</v>
      </c>
      <c r="AV138" s="12" t="s">
        <v>87</v>
      </c>
      <c r="AW138" s="12" t="s">
        <v>32</v>
      </c>
      <c r="AX138" s="12" t="s">
        <v>77</v>
      </c>
      <c r="AY138" s="152" t="s">
        <v>262</v>
      </c>
    </row>
    <row r="139" spans="2:51" s="12" customFormat="1" ht="11.25">
      <c r="B139" s="150"/>
      <c r="D139" s="151" t="s">
        <v>270</v>
      </c>
      <c r="E139" s="152" t="s">
        <v>1</v>
      </c>
      <c r="F139" s="153" t="s">
        <v>2732</v>
      </c>
      <c r="H139" s="154">
        <v>5.88</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28.8</v>
      </c>
      <c r="I140" s="162"/>
      <c r="L140" s="158"/>
      <c r="M140" s="163"/>
      <c r="T140" s="164"/>
      <c r="AT140" s="159" t="s">
        <v>270</v>
      </c>
      <c r="AU140" s="159" t="s">
        <v>87</v>
      </c>
      <c r="AV140" s="13" t="s">
        <v>268</v>
      </c>
      <c r="AW140" s="13" t="s">
        <v>32</v>
      </c>
      <c r="AX140" s="13" t="s">
        <v>85</v>
      </c>
      <c r="AY140" s="159" t="s">
        <v>262</v>
      </c>
    </row>
    <row r="141" spans="2:65" s="1" customFormat="1" ht="49.15" customHeight="1">
      <c r="B141" s="32"/>
      <c r="C141" s="138" t="s">
        <v>103</v>
      </c>
      <c r="D141" s="138" t="s">
        <v>264</v>
      </c>
      <c r="E141" s="139" t="s">
        <v>2733</v>
      </c>
      <c r="F141" s="140" t="s">
        <v>2734</v>
      </c>
      <c r="G141" s="141" t="s">
        <v>416</v>
      </c>
      <c r="H141" s="142">
        <v>72</v>
      </c>
      <c r="I141" s="143"/>
      <c r="J141" s="142">
        <f>ROUND(I141*H141,2)</f>
        <v>0</v>
      </c>
      <c r="K141" s="140" t="s">
        <v>267</v>
      </c>
      <c r="L141" s="32"/>
      <c r="M141" s="144" t="s">
        <v>1</v>
      </c>
      <c r="N141" s="145" t="s">
        <v>42</v>
      </c>
      <c r="P141" s="146">
        <f>O141*H141</f>
        <v>0</v>
      </c>
      <c r="Q141" s="146">
        <v>0.00088</v>
      </c>
      <c r="R141" s="146">
        <f>Q141*H141</f>
        <v>0.06336</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2735</v>
      </c>
    </row>
    <row r="142" spans="2:51" s="12" customFormat="1" ht="11.25">
      <c r="B142" s="150"/>
      <c r="D142" s="151" t="s">
        <v>270</v>
      </c>
      <c r="E142" s="152" t="s">
        <v>1</v>
      </c>
      <c r="F142" s="153" t="s">
        <v>2736</v>
      </c>
      <c r="H142" s="154">
        <v>72</v>
      </c>
      <c r="I142" s="155"/>
      <c r="L142" s="150"/>
      <c r="M142" s="156"/>
      <c r="T142" s="157"/>
      <c r="AT142" s="152" t="s">
        <v>270</v>
      </c>
      <c r="AU142" s="152" t="s">
        <v>87</v>
      </c>
      <c r="AV142" s="12" t="s">
        <v>87</v>
      </c>
      <c r="AW142" s="12" t="s">
        <v>32</v>
      </c>
      <c r="AX142" s="12" t="s">
        <v>85</v>
      </c>
      <c r="AY142" s="152" t="s">
        <v>262</v>
      </c>
    </row>
    <row r="143" spans="2:65" s="1" customFormat="1" ht="21.75" customHeight="1">
      <c r="B143" s="32"/>
      <c r="C143" s="178" t="s">
        <v>268</v>
      </c>
      <c r="D143" s="178" t="s">
        <v>300</v>
      </c>
      <c r="E143" s="179" t="s">
        <v>2737</v>
      </c>
      <c r="F143" s="180" t="s">
        <v>2738</v>
      </c>
      <c r="G143" s="181" t="s">
        <v>303</v>
      </c>
      <c r="H143" s="182">
        <v>6.29</v>
      </c>
      <c r="I143" s="183"/>
      <c r="J143" s="182">
        <f>ROUND(I143*H143,2)</f>
        <v>0</v>
      </c>
      <c r="K143" s="180" t="s">
        <v>267</v>
      </c>
      <c r="L143" s="184"/>
      <c r="M143" s="185" t="s">
        <v>1</v>
      </c>
      <c r="N143" s="186" t="s">
        <v>42</v>
      </c>
      <c r="P143" s="146">
        <f>O143*H143</f>
        <v>0</v>
      </c>
      <c r="Q143" s="146">
        <v>1</v>
      </c>
      <c r="R143" s="146">
        <f>Q143*H143</f>
        <v>6.29</v>
      </c>
      <c r="S143" s="146">
        <v>0</v>
      </c>
      <c r="T143" s="147">
        <f>S143*H143</f>
        <v>0</v>
      </c>
      <c r="AR143" s="148" t="s">
        <v>304</v>
      </c>
      <c r="AT143" s="148" t="s">
        <v>300</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2739</v>
      </c>
    </row>
    <row r="144" spans="2:51" s="12" customFormat="1" ht="11.25">
      <c r="B144" s="150"/>
      <c r="D144" s="151" t="s">
        <v>270</v>
      </c>
      <c r="E144" s="152" t="s">
        <v>1</v>
      </c>
      <c r="F144" s="153" t="s">
        <v>2740</v>
      </c>
      <c r="H144" s="154">
        <v>5.99</v>
      </c>
      <c r="I144" s="155"/>
      <c r="L144" s="150"/>
      <c r="M144" s="156"/>
      <c r="T144" s="157"/>
      <c r="AT144" s="152" t="s">
        <v>270</v>
      </c>
      <c r="AU144" s="152" t="s">
        <v>87</v>
      </c>
      <c r="AV144" s="12" t="s">
        <v>87</v>
      </c>
      <c r="AW144" s="12" t="s">
        <v>32</v>
      </c>
      <c r="AX144" s="12" t="s">
        <v>77</v>
      </c>
      <c r="AY144" s="152" t="s">
        <v>262</v>
      </c>
    </row>
    <row r="145" spans="2:51" s="13" customFormat="1" ht="11.25">
      <c r="B145" s="158"/>
      <c r="D145" s="151" t="s">
        <v>270</v>
      </c>
      <c r="E145" s="159" t="s">
        <v>1</v>
      </c>
      <c r="F145" s="160" t="s">
        <v>273</v>
      </c>
      <c r="H145" s="161">
        <v>5.99</v>
      </c>
      <c r="I145" s="162"/>
      <c r="L145" s="158"/>
      <c r="M145" s="163"/>
      <c r="T145" s="164"/>
      <c r="AT145" s="159" t="s">
        <v>270</v>
      </c>
      <c r="AU145" s="159" t="s">
        <v>87</v>
      </c>
      <c r="AV145" s="13" t="s">
        <v>268</v>
      </c>
      <c r="AW145" s="13" t="s">
        <v>32</v>
      </c>
      <c r="AX145" s="13" t="s">
        <v>85</v>
      </c>
      <c r="AY145" s="159" t="s">
        <v>262</v>
      </c>
    </row>
    <row r="146" spans="2:51" s="12" customFormat="1" ht="11.25">
      <c r="B146" s="150"/>
      <c r="D146" s="151" t="s">
        <v>270</v>
      </c>
      <c r="F146" s="153" t="s">
        <v>2741</v>
      </c>
      <c r="H146" s="154">
        <v>6.29</v>
      </c>
      <c r="I146" s="155"/>
      <c r="L146" s="150"/>
      <c r="M146" s="156"/>
      <c r="T146" s="157"/>
      <c r="AT146" s="152" t="s">
        <v>270</v>
      </c>
      <c r="AU146" s="152" t="s">
        <v>87</v>
      </c>
      <c r="AV146" s="12" t="s">
        <v>87</v>
      </c>
      <c r="AW146" s="12" t="s">
        <v>4</v>
      </c>
      <c r="AX146" s="12" t="s">
        <v>85</v>
      </c>
      <c r="AY146" s="152" t="s">
        <v>262</v>
      </c>
    </row>
    <row r="147" spans="2:65" s="1" customFormat="1" ht="21.75" customHeight="1">
      <c r="B147" s="32"/>
      <c r="C147" s="138" t="s">
        <v>295</v>
      </c>
      <c r="D147" s="138" t="s">
        <v>264</v>
      </c>
      <c r="E147" s="139" t="s">
        <v>2742</v>
      </c>
      <c r="F147" s="140" t="s">
        <v>2743</v>
      </c>
      <c r="G147" s="141" t="s">
        <v>416</v>
      </c>
      <c r="H147" s="142">
        <v>72</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2744</v>
      </c>
    </row>
    <row r="148" spans="2:65" s="1" customFormat="1" ht="62.65" customHeight="1">
      <c r="B148" s="32"/>
      <c r="C148" s="138" t="s">
        <v>312</v>
      </c>
      <c r="D148" s="138" t="s">
        <v>264</v>
      </c>
      <c r="E148" s="139" t="s">
        <v>2745</v>
      </c>
      <c r="F148" s="140" t="s">
        <v>2746</v>
      </c>
      <c r="G148" s="141" t="s">
        <v>684</v>
      </c>
      <c r="H148" s="142">
        <v>8</v>
      </c>
      <c r="I148" s="143"/>
      <c r="J148" s="142">
        <f>ROUND(I148*H148,2)</f>
        <v>0</v>
      </c>
      <c r="K148" s="140" t="s">
        <v>267</v>
      </c>
      <c r="L148" s="32"/>
      <c r="M148" s="144" t="s">
        <v>1</v>
      </c>
      <c r="N148" s="145" t="s">
        <v>42</v>
      </c>
      <c r="P148" s="146">
        <f>O148*H148</f>
        <v>0</v>
      </c>
      <c r="Q148" s="146">
        <v>3.70982</v>
      </c>
      <c r="R148" s="146">
        <f>Q148*H148</f>
        <v>29.67856</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2747</v>
      </c>
    </row>
    <row r="149" spans="2:65" s="1" customFormat="1" ht="66.75" customHeight="1">
      <c r="B149" s="32"/>
      <c r="C149" s="138" t="s">
        <v>317</v>
      </c>
      <c r="D149" s="138" t="s">
        <v>264</v>
      </c>
      <c r="E149" s="139" t="s">
        <v>2748</v>
      </c>
      <c r="F149" s="140" t="s">
        <v>2749</v>
      </c>
      <c r="G149" s="141" t="s">
        <v>684</v>
      </c>
      <c r="H149" s="142">
        <v>8</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2750</v>
      </c>
    </row>
    <row r="150" spans="2:65" s="1" customFormat="1" ht="33" customHeight="1">
      <c r="B150" s="32"/>
      <c r="C150" s="138" t="s">
        <v>304</v>
      </c>
      <c r="D150" s="138" t="s">
        <v>264</v>
      </c>
      <c r="E150" s="139" t="s">
        <v>2751</v>
      </c>
      <c r="F150" s="140" t="s">
        <v>2752</v>
      </c>
      <c r="G150" s="141" t="s">
        <v>152</v>
      </c>
      <c r="H150" s="142">
        <v>42</v>
      </c>
      <c r="I150" s="143"/>
      <c r="J150" s="142">
        <f>ROUND(I150*H150,2)</f>
        <v>0</v>
      </c>
      <c r="K150" s="140" t="s">
        <v>267</v>
      </c>
      <c r="L150" s="32"/>
      <c r="M150" s="144" t="s">
        <v>1</v>
      </c>
      <c r="N150" s="145" t="s">
        <v>42</v>
      </c>
      <c r="P150" s="146">
        <f>O150*H150</f>
        <v>0</v>
      </c>
      <c r="Q150" s="146">
        <v>0.0264</v>
      </c>
      <c r="R150" s="146">
        <f>Q150*H150</f>
        <v>1.1088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2753</v>
      </c>
    </row>
    <row r="151" spans="2:51" s="12" customFormat="1" ht="11.25">
      <c r="B151" s="150"/>
      <c r="D151" s="151" t="s">
        <v>270</v>
      </c>
      <c r="E151" s="152" t="s">
        <v>1</v>
      </c>
      <c r="F151" s="153" t="s">
        <v>2754</v>
      </c>
      <c r="H151" s="154">
        <v>42</v>
      </c>
      <c r="I151" s="155"/>
      <c r="L151" s="150"/>
      <c r="M151" s="156"/>
      <c r="T151" s="157"/>
      <c r="AT151" s="152" t="s">
        <v>270</v>
      </c>
      <c r="AU151" s="152" t="s">
        <v>87</v>
      </c>
      <c r="AV151" s="12" t="s">
        <v>87</v>
      </c>
      <c r="AW151" s="12" t="s">
        <v>32</v>
      </c>
      <c r="AX151" s="12" t="s">
        <v>85</v>
      </c>
      <c r="AY151" s="152" t="s">
        <v>262</v>
      </c>
    </row>
    <row r="152" spans="2:65" s="1" customFormat="1" ht="66.75" customHeight="1">
      <c r="B152" s="32"/>
      <c r="C152" s="138" t="s">
        <v>325</v>
      </c>
      <c r="D152" s="138" t="s">
        <v>264</v>
      </c>
      <c r="E152" s="139" t="s">
        <v>2755</v>
      </c>
      <c r="F152" s="140" t="s">
        <v>2756</v>
      </c>
      <c r="G152" s="141" t="s">
        <v>552</v>
      </c>
      <c r="H152" s="142">
        <v>1878.81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268</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268</v>
      </c>
      <c r="BM152" s="148" t="s">
        <v>2757</v>
      </c>
    </row>
    <row r="153" spans="2:51" s="12" customFormat="1" ht="11.25">
      <c r="B153" s="150"/>
      <c r="D153" s="151" t="s">
        <v>270</v>
      </c>
      <c r="E153" s="152" t="s">
        <v>1</v>
      </c>
      <c r="F153" s="153" t="s">
        <v>2758</v>
      </c>
      <c r="H153" s="154">
        <v>1878.81</v>
      </c>
      <c r="I153" s="155"/>
      <c r="L153" s="150"/>
      <c r="M153" s="156"/>
      <c r="T153" s="157"/>
      <c r="AT153" s="152" t="s">
        <v>270</v>
      </c>
      <c r="AU153" s="152" t="s">
        <v>87</v>
      </c>
      <c r="AV153" s="12" t="s">
        <v>87</v>
      </c>
      <c r="AW153" s="12" t="s">
        <v>32</v>
      </c>
      <c r="AX153" s="12" t="s">
        <v>85</v>
      </c>
      <c r="AY153" s="152" t="s">
        <v>262</v>
      </c>
    </row>
    <row r="154" spans="2:65" s="1" customFormat="1" ht="62.65" customHeight="1">
      <c r="B154" s="32"/>
      <c r="C154" s="138" t="s">
        <v>342</v>
      </c>
      <c r="D154" s="138" t="s">
        <v>264</v>
      </c>
      <c r="E154" s="139" t="s">
        <v>2759</v>
      </c>
      <c r="F154" s="140" t="s">
        <v>2760</v>
      </c>
      <c r="G154" s="141" t="s">
        <v>552</v>
      </c>
      <c r="H154" s="142">
        <v>1878.81</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2761</v>
      </c>
    </row>
    <row r="155" spans="2:65" s="1" customFormat="1" ht="62.65" customHeight="1">
      <c r="B155" s="32"/>
      <c r="C155" s="138" t="s">
        <v>347</v>
      </c>
      <c r="D155" s="138" t="s">
        <v>264</v>
      </c>
      <c r="E155" s="139" t="s">
        <v>2762</v>
      </c>
      <c r="F155" s="140" t="s">
        <v>2763</v>
      </c>
      <c r="G155" s="141" t="s">
        <v>552</v>
      </c>
      <c r="H155" s="142">
        <v>1252.54</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2764</v>
      </c>
    </row>
    <row r="156" spans="2:51" s="12" customFormat="1" ht="11.25">
      <c r="B156" s="150"/>
      <c r="D156" s="151" t="s">
        <v>270</v>
      </c>
      <c r="E156" s="152" t="s">
        <v>1</v>
      </c>
      <c r="F156" s="153" t="s">
        <v>2765</v>
      </c>
      <c r="H156" s="154">
        <v>1252.54</v>
      </c>
      <c r="I156" s="155"/>
      <c r="L156" s="150"/>
      <c r="M156" s="156"/>
      <c r="T156" s="157"/>
      <c r="AT156" s="152" t="s">
        <v>270</v>
      </c>
      <c r="AU156" s="152" t="s">
        <v>87</v>
      </c>
      <c r="AV156" s="12" t="s">
        <v>87</v>
      </c>
      <c r="AW156" s="12" t="s">
        <v>32</v>
      </c>
      <c r="AX156" s="12" t="s">
        <v>85</v>
      </c>
      <c r="AY156" s="152" t="s">
        <v>262</v>
      </c>
    </row>
    <row r="157" spans="2:65" s="1" customFormat="1" ht="66.75" customHeight="1">
      <c r="B157" s="32"/>
      <c r="C157" s="138" t="s">
        <v>351</v>
      </c>
      <c r="D157" s="138" t="s">
        <v>264</v>
      </c>
      <c r="E157" s="139" t="s">
        <v>2766</v>
      </c>
      <c r="F157" s="140" t="s">
        <v>2767</v>
      </c>
      <c r="G157" s="141" t="s">
        <v>552</v>
      </c>
      <c r="H157" s="142">
        <v>1252.54</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2768</v>
      </c>
    </row>
    <row r="158" spans="2:65" s="1" customFormat="1" ht="44.25" customHeight="1">
      <c r="B158" s="32"/>
      <c r="C158" s="138" t="s">
        <v>355</v>
      </c>
      <c r="D158" s="138" t="s">
        <v>264</v>
      </c>
      <c r="E158" s="139" t="s">
        <v>2769</v>
      </c>
      <c r="F158" s="140" t="s">
        <v>2770</v>
      </c>
      <c r="G158" s="141" t="s">
        <v>552</v>
      </c>
      <c r="H158" s="142">
        <v>1252.54</v>
      </c>
      <c r="I158" s="143"/>
      <c r="J158" s="142">
        <f>ROUND(I158*H158,2)</f>
        <v>0</v>
      </c>
      <c r="K158" s="140" t="s">
        <v>267</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2771</v>
      </c>
    </row>
    <row r="159" spans="2:65" s="1" customFormat="1" ht="44.25" customHeight="1">
      <c r="B159" s="32"/>
      <c r="C159" s="138" t="s">
        <v>359</v>
      </c>
      <c r="D159" s="138" t="s">
        <v>264</v>
      </c>
      <c r="E159" s="139" t="s">
        <v>2772</v>
      </c>
      <c r="F159" s="140" t="s">
        <v>2773</v>
      </c>
      <c r="G159" s="141" t="s">
        <v>303</v>
      </c>
      <c r="H159" s="142">
        <v>2129.32</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2774</v>
      </c>
    </row>
    <row r="160" spans="2:51" s="12" customFormat="1" ht="11.25">
      <c r="B160" s="150"/>
      <c r="D160" s="151" t="s">
        <v>270</v>
      </c>
      <c r="F160" s="153" t="s">
        <v>2775</v>
      </c>
      <c r="H160" s="154">
        <v>2129.32</v>
      </c>
      <c r="I160" s="155"/>
      <c r="L160" s="150"/>
      <c r="M160" s="156"/>
      <c r="T160" s="157"/>
      <c r="AT160" s="152" t="s">
        <v>270</v>
      </c>
      <c r="AU160" s="152" t="s">
        <v>87</v>
      </c>
      <c r="AV160" s="12" t="s">
        <v>87</v>
      </c>
      <c r="AW160" s="12" t="s">
        <v>4</v>
      </c>
      <c r="AX160" s="12" t="s">
        <v>85</v>
      </c>
      <c r="AY160" s="152" t="s">
        <v>262</v>
      </c>
    </row>
    <row r="161" spans="2:65" s="1" customFormat="1" ht="37.9" customHeight="1">
      <c r="B161" s="32"/>
      <c r="C161" s="138" t="s">
        <v>9</v>
      </c>
      <c r="D161" s="138" t="s">
        <v>264</v>
      </c>
      <c r="E161" s="139" t="s">
        <v>2776</v>
      </c>
      <c r="F161" s="140" t="s">
        <v>2777</v>
      </c>
      <c r="G161" s="141" t="s">
        <v>552</v>
      </c>
      <c r="H161" s="142">
        <v>1252.54</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2778</v>
      </c>
    </row>
    <row r="162" spans="2:65" s="1" customFormat="1" ht="66.75" customHeight="1">
      <c r="B162" s="32"/>
      <c r="C162" s="138" t="s">
        <v>369</v>
      </c>
      <c r="D162" s="138" t="s">
        <v>264</v>
      </c>
      <c r="E162" s="139" t="s">
        <v>2779</v>
      </c>
      <c r="F162" s="140" t="s">
        <v>2780</v>
      </c>
      <c r="G162" s="141" t="s">
        <v>552</v>
      </c>
      <c r="H162" s="142">
        <v>626.27</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2781</v>
      </c>
    </row>
    <row r="163" spans="2:51" s="12" customFormat="1" ht="11.25">
      <c r="B163" s="150"/>
      <c r="D163" s="151" t="s">
        <v>270</v>
      </c>
      <c r="E163" s="152" t="s">
        <v>1</v>
      </c>
      <c r="F163" s="153" t="s">
        <v>2782</v>
      </c>
      <c r="H163" s="154">
        <v>626.27</v>
      </c>
      <c r="I163" s="155"/>
      <c r="L163" s="150"/>
      <c r="M163" s="156"/>
      <c r="T163" s="157"/>
      <c r="AT163" s="152" t="s">
        <v>270</v>
      </c>
      <c r="AU163" s="152" t="s">
        <v>87</v>
      </c>
      <c r="AV163" s="12" t="s">
        <v>87</v>
      </c>
      <c r="AW163" s="12" t="s">
        <v>32</v>
      </c>
      <c r="AX163" s="12" t="s">
        <v>85</v>
      </c>
      <c r="AY163" s="152" t="s">
        <v>262</v>
      </c>
    </row>
    <row r="164" spans="2:63" s="11" customFormat="1" ht="22.9" customHeight="1">
      <c r="B164" s="126"/>
      <c r="D164" s="127" t="s">
        <v>76</v>
      </c>
      <c r="E164" s="136" t="s">
        <v>87</v>
      </c>
      <c r="F164" s="136" t="s">
        <v>2783</v>
      </c>
      <c r="I164" s="129"/>
      <c r="J164" s="137">
        <f>BK164</f>
        <v>0</v>
      </c>
      <c r="L164" s="126"/>
      <c r="M164" s="131"/>
      <c r="P164" s="132">
        <f>SUM(P165:P386)</f>
        <v>0</v>
      </c>
      <c r="R164" s="132">
        <f>SUM(R165:R386)</f>
        <v>1757.0469265999993</v>
      </c>
      <c r="T164" s="133">
        <f>SUM(T165:T386)</f>
        <v>3.4139999999999997</v>
      </c>
      <c r="AR164" s="127" t="s">
        <v>85</v>
      </c>
      <c r="AT164" s="134" t="s">
        <v>76</v>
      </c>
      <c r="AU164" s="134" t="s">
        <v>85</v>
      </c>
      <c r="AY164" s="127" t="s">
        <v>262</v>
      </c>
      <c r="BK164" s="135">
        <f>SUM(BK165:BK386)</f>
        <v>0</v>
      </c>
    </row>
    <row r="165" spans="2:65" s="1" customFormat="1" ht="44.25" customHeight="1">
      <c r="B165" s="32"/>
      <c r="C165" s="138" t="s">
        <v>376</v>
      </c>
      <c r="D165" s="138" t="s">
        <v>264</v>
      </c>
      <c r="E165" s="139" t="s">
        <v>2784</v>
      </c>
      <c r="F165" s="140" t="s">
        <v>2785</v>
      </c>
      <c r="G165" s="141" t="s">
        <v>416</v>
      </c>
      <c r="H165" s="142">
        <v>40</v>
      </c>
      <c r="I165" s="143"/>
      <c r="J165" s="142">
        <f>ROUND(I165*H165,2)</f>
        <v>0</v>
      </c>
      <c r="K165" s="140" t="s">
        <v>267</v>
      </c>
      <c r="L165" s="32"/>
      <c r="M165" s="144" t="s">
        <v>1</v>
      </c>
      <c r="N165" s="145" t="s">
        <v>42</v>
      </c>
      <c r="P165" s="146">
        <f>O165*H165</f>
        <v>0</v>
      </c>
      <c r="Q165" s="146">
        <v>9E-05</v>
      </c>
      <c r="R165" s="146">
        <f>Q165*H165</f>
        <v>0.0036000000000000003</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2786</v>
      </c>
    </row>
    <row r="166" spans="2:51" s="12" customFormat="1" ht="11.25">
      <c r="B166" s="150"/>
      <c r="D166" s="151" t="s">
        <v>270</v>
      </c>
      <c r="E166" s="152" t="s">
        <v>1</v>
      </c>
      <c r="F166" s="153" t="s">
        <v>2787</v>
      </c>
      <c r="H166" s="154">
        <v>40</v>
      </c>
      <c r="I166" s="155"/>
      <c r="L166" s="150"/>
      <c r="M166" s="156"/>
      <c r="T166" s="157"/>
      <c r="AT166" s="152" t="s">
        <v>270</v>
      </c>
      <c r="AU166" s="152" t="s">
        <v>87</v>
      </c>
      <c r="AV166" s="12" t="s">
        <v>87</v>
      </c>
      <c r="AW166" s="12" t="s">
        <v>32</v>
      </c>
      <c r="AX166" s="12" t="s">
        <v>77</v>
      </c>
      <c r="AY166" s="152" t="s">
        <v>262</v>
      </c>
    </row>
    <row r="167" spans="2:51" s="13" customFormat="1" ht="11.25">
      <c r="B167" s="158"/>
      <c r="D167" s="151" t="s">
        <v>270</v>
      </c>
      <c r="E167" s="159" t="s">
        <v>1</v>
      </c>
      <c r="F167" s="160" t="s">
        <v>273</v>
      </c>
      <c r="H167" s="161">
        <v>40</v>
      </c>
      <c r="I167" s="162"/>
      <c r="L167" s="158"/>
      <c r="M167" s="163"/>
      <c r="T167" s="164"/>
      <c r="AT167" s="159" t="s">
        <v>270</v>
      </c>
      <c r="AU167" s="159" t="s">
        <v>87</v>
      </c>
      <c r="AV167" s="13" t="s">
        <v>268</v>
      </c>
      <c r="AW167" s="13" t="s">
        <v>32</v>
      </c>
      <c r="AX167" s="13" t="s">
        <v>85</v>
      </c>
      <c r="AY167" s="159" t="s">
        <v>262</v>
      </c>
    </row>
    <row r="168" spans="2:65" s="1" customFormat="1" ht="44.25" customHeight="1">
      <c r="B168" s="32"/>
      <c r="C168" s="138" t="s">
        <v>381</v>
      </c>
      <c r="D168" s="138" t="s">
        <v>264</v>
      </c>
      <c r="E168" s="139" t="s">
        <v>2788</v>
      </c>
      <c r="F168" s="140" t="s">
        <v>2789</v>
      </c>
      <c r="G168" s="141" t="s">
        <v>416</v>
      </c>
      <c r="H168" s="142">
        <v>316.3</v>
      </c>
      <c r="I168" s="143"/>
      <c r="J168" s="142">
        <f>ROUND(I168*H168,2)</f>
        <v>0</v>
      </c>
      <c r="K168" s="140" t="s">
        <v>267</v>
      </c>
      <c r="L168" s="32"/>
      <c r="M168" s="144" t="s">
        <v>1</v>
      </c>
      <c r="N168" s="145" t="s">
        <v>42</v>
      </c>
      <c r="P168" s="146">
        <f>O168*H168</f>
        <v>0</v>
      </c>
      <c r="Q168" s="146">
        <v>0.00013</v>
      </c>
      <c r="R168" s="146">
        <f>Q168*H168</f>
        <v>0.041118999999999996</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2790</v>
      </c>
    </row>
    <row r="169" spans="2:51" s="12" customFormat="1" ht="11.25">
      <c r="B169" s="150"/>
      <c r="D169" s="151" t="s">
        <v>270</v>
      </c>
      <c r="E169" s="152" t="s">
        <v>1</v>
      </c>
      <c r="F169" s="153" t="s">
        <v>2791</v>
      </c>
      <c r="H169" s="154">
        <v>12.5</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2792</v>
      </c>
      <c r="H170" s="154">
        <v>12.5</v>
      </c>
      <c r="I170" s="155"/>
      <c r="L170" s="150"/>
      <c r="M170" s="156"/>
      <c r="T170" s="157"/>
      <c r="AT170" s="152" t="s">
        <v>270</v>
      </c>
      <c r="AU170" s="152" t="s">
        <v>87</v>
      </c>
      <c r="AV170" s="12" t="s">
        <v>87</v>
      </c>
      <c r="AW170" s="12" t="s">
        <v>32</v>
      </c>
      <c r="AX170" s="12" t="s">
        <v>77</v>
      </c>
      <c r="AY170" s="152" t="s">
        <v>262</v>
      </c>
    </row>
    <row r="171" spans="2:51" s="12" customFormat="1" ht="11.25">
      <c r="B171" s="150"/>
      <c r="D171" s="151" t="s">
        <v>270</v>
      </c>
      <c r="E171" s="152" t="s">
        <v>1</v>
      </c>
      <c r="F171" s="153" t="s">
        <v>2793</v>
      </c>
      <c r="H171" s="154">
        <v>12.5</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2794</v>
      </c>
      <c r="H172" s="154">
        <v>11.5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2795</v>
      </c>
      <c r="H173" s="154">
        <v>11.5</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2796</v>
      </c>
      <c r="H174" s="154">
        <v>12.5</v>
      </c>
      <c r="I174" s="155"/>
      <c r="L174" s="150"/>
      <c r="M174" s="156"/>
      <c r="T174" s="157"/>
      <c r="AT174" s="152" t="s">
        <v>270</v>
      </c>
      <c r="AU174" s="152" t="s">
        <v>87</v>
      </c>
      <c r="AV174" s="12" t="s">
        <v>87</v>
      </c>
      <c r="AW174" s="12" t="s">
        <v>32</v>
      </c>
      <c r="AX174" s="12" t="s">
        <v>77</v>
      </c>
      <c r="AY174" s="152" t="s">
        <v>262</v>
      </c>
    </row>
    <row r="175" spans="2:51" s="12" customFormat="1" ht="11.25">
      <c r="B175" s="150"/>
      <c r="D175" s="151" t="s">
        <v>270</v>
      </c>
      <c r="E175" s="152" t="s">
        <v>1</v>
      </c>
      <c r="F175" s="153" t="s">
        <v>2797</v>
      </c>
      <c r="H175" s="154">
        <v>12.5</v>
      </c>
      <c r="I175" s="155"/>
      <c r="L175" s="150"/>
      <c r="M175" s="156"/>
      <c r="T175" s="157"/>
      <c r="AT175" s="152" t="s">
        <v>270</v>
      </c>
      <c r="AU175" s="152" t="s">
        <v>87</v>
      </c>
      <c r="AV175" s="12" t="s">
        <v>87</v>
      </c>
      <c r="AW175" s="12" t="s">
        <v>32</v>
      </c>
      <c r="AX175" s="12" t="s">
        <v>77</v>
      </c>
      <c r="AY175" s="152" t="s">
        <v>262</v>
      </c>
    </row>
    <row r="176" spans="2:51" s="12" customFormat="1" ht="11.25">
      <c r="B176" s="150"/>
      <c r="D176" s="151" t="s">
        <v>270</v>
      </c>
      <c r="E176" s="152" t="s">
        <v>1</v>
      </c>
      <c r="F176" s="153" t="s">
        <v>2798</v>
      </c>
      <c r="H176" s="154">
        <v>12.5</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2799</v>
      </c>
      <c r="H177" s="154">
        <v>12.5</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2800</v>
      </c>
      <c r="H178" s="154">
        <v>12.5</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2801</v>
      </c>
      <c r="H179" s="154">
        <v>12.5</v>
      </c>
      <c r="I179" s="155"/>
      <c r="L179" s="150"/>
      <c r="M179" s="156"/>
      <c r="T179" s="157"/>
      <c r="AT179" s="152" t="s">
        <v>270</v>
      </c>
      <c r="AU179" s="152" t="s">
        <v>87</v>
      </c>
      <c r="AV179" s="12" t="s">
        <v>87</v>
      </c>
      <c r="AW179" s="12" t="s">
        <v>32</v>
      </c>
      <c r="AX179" s="12" t="s">
        <v>77</v>
      </c>
      <c r="AY179" s="152" t="s">
        <v>262</v>
      </c>
    </row>
    <row r="180" spans="2:51" s="12" customFormat="1" ht="11.25">
      <c r="B180" s="150"/>
      <c r="D180" s="151" t="s">
        <v>270</v>
      </c>
      <c r="E180" s="152" t="s">
        <v>1</v>
      </c>
      <c r="F180" s="153" t="s">
        <v>2802</v>
      </c>
      <c r="H180" s="154">
        <v>12.5</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2803</v>
      </c>
      <c r="H181" s="154">
        <v>12.5</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2804</v>
      </c>
      <c r="H182" s="154">
        <v>14.2</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2805</v>
      </c>
      <c r="H183" s="154">
        <v>14.2</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2806</v>
      </c>
      <c r="H184" s="154">
        <v>14.2</v>
      </c>
      <c r="I184" s="155"/>
      <c r="L184" s="150"/>
      <c r="M184" s="156"/>
      <c r="T184" s="157"/>
      <c r="AT184" s="152" t="s">
        <v>270</v>
      </c>
      <c r="AU184" s="152" t="s">
        <v>87</v>
      </c>
      <c r="AV184" s="12" t="s">
        <v>87</v>
      </c>
      <c r="AW184" s="12" t="s">
        <v>32</v>
      </c>
      <c r="AX184" s="12" t="s">
        <v>77</v>
      </c>
      <c r="AY184" s="152" t="s">
        <v>262</v>
      </c>
    </row>
    <row r="185" spans="2:51" s="12" customFormat="1" ht="11.25">
      <c r="B185" s="150"/>
      <c r="D185" s="151" t="s">
        <v>270</v>
      </c>
      <c r="E185" s="152" t="s">
        <v>1</v>
      </c>
      <c r="F185" s="153" t="s">
        <v>2807</v>
      </c>
      <c r="H185" s="154">
        <v>14.2</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2808</v>
      </c>
      <c r="H186" s="154">
        <v>14.2</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2809</v>
      </c>
      <c r="H187" s="154">
        <v>14.2</v>
      </c>
      <c r="I187" s="155"/>
      <c r="L187" s="150"/>
      <c r="M187" s="156"/>
      <c r="T187" s="157"/>
      <c r="AT187" s="152" t="s">
        <v>270</v>
      </c>
      <c r="AU187" s="152" t="s">
        <v>87</v>
      </c>
      <c r="AV187" s="12" t="s">
        <v>87</v>
      </c>
      <c r="AW187" s="12" t="s">
        <v>32</v>
      </c>
      <c r="AX187" s="12" t="s">
        <v>77</v>
      </c>
      <c r="AY187" s="152" t="s">
        <v>262</v>
      </c>
    </row>
    <row r="188" spans="2:51" s="12" customFormat="1" ht="11.25">
      <c r="B188" s="150"/>
      <c r="D188" s="151" t="s">
        <v>270</v>
      </c>
      <c r="E188" s="152" t="s">
        <v>1</v>
      </c>
      <c r="F188" s="153" t="s">
        <v>2810</v>
      </c>
      <c r="H188" s="154">
        <v>14.2</v>
      </c>
      <c r="I188" s="155"/>
      <c r="L188" s="150"/>
      <c r="M188" s="156"/>
      <c r="T188" s="157"/>
      <c r="AT188" s="152" t="s">
        <v>270</v>
      </c>
      <c r="AU188" s="152" t="s">
        <v>87</v>
      </c>
      <c r="AV188" s="12" t="s">
        <v>87</v>
      </c>
      <c r="AW188" s="12" t="s">
        <v>32</v>
      </c>
      <c r="AX188" s="12" t="s">
        <v>77</v>
      </c>
      <c r="AY188" s="152" t="s">
        <v>262</v>
      </c>
    </row>
    <row r="189" spans="2:51" s="12" customFormat="1" ht="11.25">
      <c r="B189" s="150"/>
      <c r="D189" s="151" t="s">
        <v>270</v>
      </c>
      <c r="E189" s="152" t="s">
        <v>1</v>
      </c>
      <c r="F189" s="153" t="s">
        <v>2811</v>
      </c>
      <c r="H189" s="154">
        <v>14.2</v>
      </c>
      <c r="I189" s="155"/>
      <c r="L189" s="150"/>
      <c r="M189" s="156"/>
      <c r="T189" s="157"/>
      <c r="AT189" s="152" t="s">
        <v>270</v>
      </c>
      <c r="AU189" s="152" t="s">
        <v>87</v>
      </c>
      <c r="AV189" s="12" t="s">
        <v>87</v>
      </c>
      <c r="AW189" s="12" t="s">
        <v>32</v>
      </c>
      <c r="AX189" s="12" t="s">
        <v>77</v>
      </c>
      <c r="AY189" s="152" t="s">
        <v>262</v>
      </c>
    </row>
    <row r="190" spans="2:51" s="12" customFormat="1" ht="11.25">
      <c r="B190" s="150"/>
      <c r="D190" s="151" t="s">
        <v>270</v>
      </c>
      <c r="E190" s="152" t="s">
        <v>1</v>
      </c>
      <c r="F190" s="153" t="s">
        <v>2812</v>
      </c>
      <c r="H190" s="154">
        <v>14.2</v>
      </c>
      <c r="I190" s="155"/>
      <c r="L190" s="150"/>
      <c r="M190" s="156"/>
      <c r="T190" s="157"/>
      <c r="AT190" s="152" t="s">
        <v>270</v>
      </c>
      <c r="AU190" s="152" t="s">
        <v>87</v>
      </c>
      <c r="AV190" s="12" t="s">
        <v>87</v>
      </c>
      <c r="AW190" s="12" t="s">
        <v>32</v>
      </c>
      <c r="AX190" s="12" t="s">
        <v>77</v>
      </c>
      <c r="AY190" s="152" t="s">
        <v>262</v>
      </c>
    </row>
    <row r="191" spans="2:51" s="12" customFormat="1" ht="11.25">
      <c r="B191" s="150"/>
      <c r="D191" s="151" t="s">
        <v>270</v>
      </c>
      <c r="E191" s="152" t="s">
        <v>1</v>
      </c>
      <c r="F191" s="153" t="s">
        <v>2813</v>
      </c>
      <c r="H191" s="154">
        <v>14</v>
      </c>
      <c r="I191" s="155"/>
      <c r="L191" s="150"/>
      <c r="M191" s="156"/>
      <c r="T191" s="157"/>
      <c r="AT191" s="152" t="s">
        <v>270</v>
      </c>
      <c r="AU191" s="152" t="s">
        <v>87</v>
      </c>
      <c r="AV191" s="12" t="s">
        <v>87</v>
      </c>
      <c r="AW191" s="12" t="s">
        <v>32</v>
      </c>
      <c r="AX191" s="12" t="s">
        <v>77</v>
      </c>
      <c r="AY191" s="152" t="s">
        <v>262</v>
      </c>
    </row>
    <row r="192" spans="2:51" s="12" customFormat="1" ht="11.25">
      <c r="B192" s="150"/>
      <c r="D192" s="151" t="s">
        <v>270</v>
      </c>
      <c r="E192" s="152" t="s">
        <v>1</v>
      </c>
      <c r="F192" s="153" t="s">
        <v>2814</v>
      </c>
      <c r="H192" s="154">
        <v>14</v>
      </c>
      <c r="I192" s="155"/>
      <c r="L192" s="150"/>
      <c r="M192" s="156"/>
      <c r="T192" s="157"/>
      <c r="AT192" s="152" t="s">
        <v>270</v>
      </c>
      <c r="AU192" s="152" t="s">
        <v>87</v>
      </c>
      <c r="AV192" s="12" t="s">
        <v>87</v>
      </c>
      <c r="AW192" s="12" t="s">
        <v>32</v>
      </c>
      <c r="AX192" s="12" t="s">
        <v>77</v>
      </c>
      <c r="AY192" s="152" t="s">
        <v>262</v>
      </c>
    </row>
    <row r="193" spans="2:51" s="13" customFormat="1" ht="11.25">
      <c r="B193" s="158"/>
      <c r="D193" s="151" t="s">
        <v>270</v>
      </c>
      <c r="E193" s="159" t="s">
        <v>1</v>
      </c>
      <c r="F193" s="160" t="s">
        <v>273</v>
      </c>
      <c r="H193" s="161">
        <v>316.3</v>
      </c>
      <c r="I193" s="162"/>
      <c r="L193" s="158"/>
      <c r="M193" s="163"/>
      <c r="T193" s="164"/>
      <c r="AT193" s="159" t="s">
        <v>270</v>
      </c>
      <c r="AU193" s="159" t="s">
        <v>87</v>
      </c>
      <c r="AV193" s="13" t="s">
        <v>268</v>
      </c>
      <c r="AW193" s="13" t="s">
        <v>32</v>
      </c>
      <c r="AX193" s="13" t="s">
        <v>85</v>
      </c>
      <c r="AY193" s="159" t="s">
        <v>262</v>
      </c>
    </row>
    <row r="194" spans="2:65" s="1" customFormat="1" ht="24.2" customHeight="1">
      <c r="B194" s="32"/>
      <c r="C194" s="138" t="s">
        <v>396</v>
      </c>
      <c r="D194" s="138" t="s">
        <v>264</v>
      </c>
      <c r="E194" s="139" t="s">
        <v>2815</v>
      </c>
      <c r="F194" s="140" t="s">
        <v>2816</v>
      </c>
      <c r="G194" s="141" t="s">
        <v>416</v>
      </c>
      <c r="H194" s="142">
        <v>316.3</v>
      </c>
      <c r="I194" s="143"/>
      <c r="J194" s="142">
        <f>ROUND(I194*H194,2)</f>
        <v>0</v>
      </c>
      <c r="K194" s="140" t="s">
        <v>267</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2817</v>
      </c>
    </row>
    <row r="195" spans="2:65" s="1" customFormat="1" ht="44.25" customHeight="1">
      <c r="B195" s="32"/>
      <c r="C195" s="138" t="s">
        <v>400</v>
      </c>
      <c r="D195" s="138" t="s">
        <v>264</v>
      </c>
      <c r="E195" s="139" t="s">
        <v>2818</v>
      </c>
      <c r="F195" s="140" t="s">
        <v>2819</v>
      </c>
      <c r="G195" s="141" t="s">
        <v>416</v>
      </c>
      <c r="H195" s="142">
        <v>316.3</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2820</v>
      </c>
    </row>
    <row r="196" spans="2:65" s="1" customFormat="1" ht="16.5" customHeight="1">
      <c r="B196" s="32"/>
      <c r="C196" s="178" t="s">
        <v>7</v>
      </c>
      <c r="D196" s="178" t="s">
        <v>300</v>
      </c>
      <c r="E196" s="179" t="s">
        <v>2821</v>
      </c>
      <c r="F196" s="180" t="s">
        <v>2822</v>
      </c>
      <c r="G196" s="181" t="s">
        <v>552</v>
      </c>
      <c r="H196" s="182">
        <v>316.3</v>
      </c>
      <c r="I196" s="183"/>
      <c r="J196" s="182">
        <f>ROUND(I196*H196,2)</f>
        <v>0</v>
      </c>
      <c r="K196" s="180" t="s">
        <v>267</v>
      </c>
      <c r="L196" s="184"/>
      <c r="M196" s="185" t="s">
        <v>1</v>
      </c>
      <c r="N196" s="186" t="s">
        <v>42</v>
      </c>
      <c r="P196" s="146">
        <f>O196*H196</f>
        <v>0</v>
      </c>
      <c r="Q196" s="146">
        <v>2.429</v>
      </c>
      <c r="R196" s="146">
        <f>Q196*H196</f>
        <v>768.2927</v>
      </c>
      <c r="S196" s="146">
        <v>0</v>
      </c>
      <c r="T196" s="147">
        <f>S196*H196</f>
        <v>0</v>
      </c>
      <c r="AR196" s="148" t="s">
        <v>304</v>
      </c>
      <c r="AT196" s="148" t="s">
        <v>300</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2823</v>
      </c>
    </row>
    <row r="197" spans="2:65" s="1" customFormat="1" ht="21.75" customHeight="1">
      <c r="B197" s="32"/>
      <c r="C197" s="138" t="s">
        <v>407</v>
      </c>
      <c r="D197" s="138" t="s">
        <v>264</v>
      </c>
      <c r="E197" s="139" t="s">
        <v>2824</v>
      </c>
      <c r="F197" s="140" t="s">
        <v>2825</v>
      </c>
      <c r="G197" s="141" t="s">
        <v>303</v>
      </c>
      <c r="H197" s="142">
        <v>5.66</v>
      </c>
      <c r="I197" s="143"/>
      <c r="J197" s="142">
        <f>ROUND(I197*H197,2)</f>
        <v>0</v>
      </c>
      <c r="K197" s="140" t="s">
        <v>267</v>
      </c>
      <c r="L197" s="32"/>
      <c r="M197" s="144" t="s">
        <v>1</v>
      </c>
      <c r="N197" s="145" t="s">
        <v>42</v>
      </c>
      <c r="P197" s="146">
        <f>O197*H197</f>
        <v>0</v>
      </c>
      <c r="Q197" s="146">
        <v>1.1102</v>
      </c>
      <c r="R197" s="146">
        <f>Q197*H197</f>
        <v>6.2837320000000005</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2826</v>
      </c>
    </row>
    <row r="198" spans="2:51" s="14" customFormat="1" ht="11.25">
      <c r="B198" s="165"/>
      <c r="D198" s="151" t="s">
        <v>270</v>
      </c>
      <c r="E198" s="166" t="s">
        <v>1</v>
      </c>
      <c r="F198" s="167" t="s">
        <v>2827</v>
      </c>
      <c r="H198" s="166" t="s">
        <v>1</v>
      </c>
      <c r="I198" s="168"/>
      <c r="L198" s="165"/>
      <c r="M198" s="169"/>
      <c r="T198" s="170"/>
      <c r="AT198" s="166" t="s">
        <v>270</v>
      </c>
      <c r="AU198" s="166" t="s">
        <v>87</v>
      </c>
      <c r="AV198" s="14" t="s">
        <v>85</v>
      </c>
      <c r="AW198" s="14" t="s">
        <v>32</v>
      </c>
      <c r="AX198" s="14" t="s">
        <v>77</v>
      </c>
      <c r="AY198" s="166" t="s">
        <v>262</v>
      </c>
    </row>
    <row r="199" spans="2:51" s="12" customFormat="1" ht="11.25">
      <c r="B199" s="150"/>
      <c r="D199" s="151" t="s">
        <v>270</v>
      </c>
      <c r="E199" s="152" t="s">
        <v>1</v>
      </c>
      <c r="F199" s="153" t="s">
        <v>2828</v>
      </c>
      <c r="H199" s="154">
        <v>5.66</v>
      </c>
      <c r="I199" s="155"/>
      <c r="L199" s="150"/>
      <c r="M199" s="156"/>
      <c r="T199" s="157"/>
      <c r="AT199" s="152" t="s">
        <v>270</v>
      </c>
      <c r="AU199" s="152" t="s">
        <v>87</v>
      </c>
      <c r="AV199" s="12" t="s">
        <v>87</v>
      </c>
      <c r="AW199" s="12" t="s">
        <v>32</v>
      </c>
      <c r="AX199" s="12" t="s">
        <v>85</v>
      </c>
      <c r="AY199" s="152" t="s">
        <v>262</v>
      </c>
    </row>
    <row r="200" spans="2:65" s="1" customFormat="1" ht="37.9" customHeight="1">
      <c r="B200" s="32"/>
      <c r="C200" s="138" t="s">
        <v>413</v>
      </c>
      <c r="D200" s="138" t="s">
        <v>264</v>
      </c>
      <c r="E200" s="139" t="s">
        <v>2829</v>
      </c>
      <c r="F200" s="140" t="s">
        <v>2830</v>
      </c>
      <c r="G200" s="141" t="s">
        <v>416</v>
      </c>
      <c r="H200" s="142">
        <v>6</v>
      </c>
      <c r="I200" s="143"/>
      <c r="J200" s="142">
        <f>ROUND(I200*H200,2)</f>
        <v>0</v>
      </c>
      <c r="K200" s="140" t="s">
        <v>267</v>
      </c>
      <c r="L200" s="32"/>
      <c r="M200" s="144" t="s">
        <v>1</v>
      </c>
      <c r="N200" s="145" t="s">
        <v>42</v>
      </c>
      <c r="P200" s="146">
        <f>O200*H200</f>
        <v>0</v>
      </c>
      <c r="Q200" s="146">
        <v>0</v>
      </c>
      <c r="R200" s="146">
        <f>Q200*H200</f>
        <v>0</v>
      </c>
      <c r="S200" s="146">
        <v>0.569</v>
      </c>
      <c r="T200" s="147">
        <f>S200*H200</f>
        <v>3.4139999999999997</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2831</v>
      </c>
    </row>
    <row r="201" spans="2:51" s="12" customFormat="1" ht="11.25">
      <c r="B201" s="150"/>
      <c r="D201" s="151" t="s">
        <v>270</v>
      </c>
      <c r="E201" s="152" t="s">
        <v>1</v>
      </c>
      <c r="F201" s="153" t="s">
        <v>2832</v>
      </c>
      <c r="H201" s="154">
        <v>6</v>
      </c>
      <c r="I201" s="155"/>
      <c r="L201" s="150"/>
      <c r="M201" s="156"/>
      <c r="T201" s="157"/>
      <c r="AT201" s="152" t="s">
        <v>270</v>
      </c>
      <c r="AU201" s="152" t="s">
        <v>87</v>
      </c>
      <c r="AV201" s="12" t="s">
        <v>87</v>
      </c>
      <c r="AW201" s="12" t="s">
        <v>32</v>
      </c>
      <c r="AX201" s="12" t="s">
        <v>85</v>
      </c>
      <c r="AY201" s="152" t="s">
        <v>262</v>
      </c>
    </row>
    <row r="202" spans="2:65" s="1" customFormat="1" ht="24.2" customHeight="1">
      <c r="B202" s="32"/>
      <c r="C202" s="138" t="s">
        <v>423</v>
      </c>
      <c r="D202" s="138" t="s">
        <v>264</v>
      </c>
      <c r="E202" s="139" t="s">
        <v>2833</v>
      </c>
      <c r="F202" s="140" t="s">
        <v>2834</v>
      </c>
      <c r="G202" s="141" t="s">
        <v>552</v>
      </c>
      <c r="H202" s="142">
        <v>40.51</v>
      </c>
      <c r="I202" s="143"/>
      <c r="J202" s="142">
        <f>ROUND(I202*H202,2)</f>
        <v>0</v>
      </c>
      <c r="K202" s="140" t="s">
        <v>267</v>
      </c>
      <c r="L202" s="32"/>
      <c r="M202" s="144" t="s">
        <v>1</v>
      </c>
      <c r="N202" s="145" t="s">
        <v>42</v>
      </c>
      <c r="P202" s="146">
        <f>O202*H202</f>
        <v>0</v>
      </c>
      <c r="Q202" s="146">
        <v>2.50187</v>
      </c>
      <c r="R202" s="146">
        <f>Q202*H202</f>
        <v>101.35075369999998</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2835</v>
      </c>
    </row>
    <row r="203" spans="2:51" s="12" customFormat="1" ht="11.25">
      <c r="B203" s="150"/>
      <c r="D203" s="151" t="s">
        <v>270</v>
      </c>
      <c r="E203" s="152" t="s">
        <v>1</v>
      </c>
      <c r="F203" s="153" t="s">
        <v>2836</v>
      </c>
      <c r="H203" s="154">
        <v>16.66</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2837</v>
      </c>
      <c r="H204" s="154">
        <v>2.97</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2838</v>
      </c>
      <c r="H205" s="154">
        <v>2.11</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2839</v>
      </c>
      <c r="H206" s="154">
        <v>15.3</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2840</v>
      </c>
      <c r="H207" s="154">
        <v>1.82</v>
      </c>
      <c r="I207" s="155"/>
      <c r="L207" s="150"/>
      <c r="M207" s="156"/>
      <c r="T207" s="157"/>
      <c r="AT207" s="152" t="s">
        <v>270</v>
      </c>
      <c r="AU207" s="152" t="s">
        <v>87</v>
      </c>
      <c r="AV207" s="12" t="s">
        <v>87</v>
      </c>
      <c r="AW207" s="12" t="s">
        <v>32</v>
      </c>
      <c r="AX207" s="12" t="s">
        <v>77</v>
      </c>
      <c r="AY207" s="152" t="s">
        <v>262</v>
      </c>
    </row>
    <row r="208" spans="2:51" s="12" customFormat="1" ht="11.25">
      <c r="B208" s="150"/>
      <c r="D208" s="151" t="s">
        <v>270</v>
      </c>
      <c r="E208" s="152" t="s">
        <v>1</v>
      </c>
      <c r="F208" s="153" t="s">
        <v>2841</v>
      </c>
      <c r="H208" s="154">
        <v>0.21</v>
      </c>
      <c r="I208" s="155"/>
      <c r="L208" s="150"/>
      <c r="M208" s="156"/>
      <c r="T208" s="157"/>
      <c r="AT208" s="152" t="s">
        <v>270</v>
      </c>
      <c r="AU208" s="152" t="s">
        <v>87</v>
      </c>
      <c r="AV208" s="12" t="s">
        <v>87</v>
      </c>
      <c r="AW208" s="12" t="s">
        <v>32</v>
      </c>
      <c r="AX208" s="12" t="s">
        <v>77</v>
      </c>
      <c r="AY208" s="152" t="s">
        <v>262</v>
      </c>
    </row>
    <row r="209" spans="2:51" s="12" customFormat="1" ht="11.25">
      <c r="B209" s="150"/>
      <c r="D209" s="151" t="s">
        <v>270</v>
      </c>
      <c r="E209" s="152" t="s">
        <v>1</v>
      </c>
      <c r="F209" s="153" t="s">
        <v>2842</v>
      </c>
      <c r="H209" s="154">
        <v>1</v>
      </c>
      <c r="I209" s="155"/>
      <c r="L209" s="150"/>
      <c r="M209" s="156"/>
      <c r="T209" s="157"/>
      <c r="AT209" s="152" t="s">
        <v>270</v>
      </c>
      <c r="AU209" s="152" t="s">
        <v>87</v>
      </c>
      <c r="AV209" s="12" t="s">
        <v>87</v>
      </c>
      <c r="AW209" s="12" t="s">
        <v>32</v>
      </c>
      <c r="AX209" s="12" t="s">
        <v>77</v>
      </c>
      <c r="AY209" s="152" t="s">
        <v>262</v>
      </c>
    </row>
    <row r="210" spans="2:51" s="12" customFormat="1" ht="11.25">
      <c r="B210" s="150"/>
      <c r="D210" s="151" t="s">
        <v>270</v>
      </c>
      <c r="E210" s="152" t="s">
        <v>1</v>
      </c>
      <c r="F210" s="153" t="s">
        <v>2843</v>
      </c>
      <c r="H210" s="154">
        <v>0.44</v>
      </c>
      <c r="I210" s="155"/>
      <c r="L210" s="150"/>
      <c r="M210" s="156"/>
      <c r="T210" s="157"/>
      <c r="AT210" s="152" t="s">
        <v>270</v>
      </c>
      <c r="AU210" s="152" t="s">
        <v>87</v>
      </c>
      <c r="AV210" s="12" t="s">
        <v>87</v>
      </c>
      <c r="AW210" s="12" t="s">
        <v>32</v>
      </c>
      <c r="AX210" s="12" t="s">
        <v>77</v>
      </c>
      <c r="AY210" s="152" t="s">
        <v>262</v>
      </c>
    </row>
    <row r="211" spans="2:51" s="13" customFormat="1" ht="11.25">
      <c r="B211" s="158"/>
      <c r="D211" s="151" t="s">
        <v>270</v>
      </c>
      <c r="E211" s="159" t="s">
        <v>1</v>
      </c>
      <c r="F211" s="160" t="s">
        <v>273</v>
      </c>
      <c r="H211" s="161">
        <v>40.51</v>
      </c>
      <c r="I211" s="162"/>
      <c r="L211" s="158"/>
      <c r="M211" s="163"/>
      <c r="T211" s="164"/>
      <c r="AT211" s="159" t="s">
        <v>270</v>
      </c>
      <c r="AU211" s="159" t="s">
        <v>87</v>
      </c>
      <c r="AV211" s="13" t="s">
        <v>268</v>
      </c>
      <c r="AW211" s="13" t="s">
        <v>32</v>
      </c>
      <c r="AX211" s="13" t="s">
        <v>85</v>
      </c>
      <c r="AY211" s="159" t="s">
        <v>262</v>
      </c>
    </row>
    <row r="212" spans="2:65" s="1" customFormat="1" ht="24.2" customHeight="1">
      <c r="B212" s="32"/>
      <c r="C212" s="138" t="s">
        <v>426</v>
      </c>
      <c r="D212" s="138" t="s">
        <v>264</v>
      </c>
      <c r="E212" s="139" t="s">
        <v>2844</v>
      </c>
      <c r="F212" s="140" t="s">
        <v>2845</v>
      </c>
      <c r="G212" s="141" t="s">
        <v>552</v>
      </c>
      <c r="H212" s="142">
        <v>3.5</v>
      </c>
      <c r="I212" s="143"/>
      <c r="J212" s="142">
        <f>ROUND(I212*H212,2)</f>
        <v>0</v>
      </c>
      <c r="K212" s="140" t="s">
        <v>267</v>
      </c>
      <c r="L212" s="32"/>
      <c r="M212" s="144" t="s">
        <v>1</v>
      </c>
      <c r="N212" s="145" t="s">
        <v>42</v>
      </c>
      <c r="P212" s="146">
        <f>O212*H212</f>
        <v>0</v>
      </c>
      <c r="Q212" s="146">
        <v>2.55328</v>
      </c>
      <c r="R212" s="146">
        <f>Q212*H212</f>
        <v>8.93648</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2846</v>
      </c>
    </row>
    <row r="213" spans="2:51" s="14" customFormat="1" ht="11.25">
      <c r="B213" s="165"/>
      <c r="D213" s="151" t="s">
        <v>270</v>
      </c>
      <c r="E213" s="166" t="s">
        <v>1</v>
      </c>
      <c r="F213" s="167" t="s">
        <v>2847</v>
      </c>
      <c r="H213" s="166" t="s">
        <v>1</v>
      </c>
      <c r="I213" s="168"/>
      <c r="L213" s="165"/>
      <c r="M213" s="169"/>
      <c r="T213" s="170"/>
      <c r="AT213" s="166" t="s">
        <v>270</v>
      </c>
      <c r="AU213" s="166" t="s">
        <v>87</v>
      </c>
      <c r="AV213" s="14" t="s">
        <v>85</v>
      </c>
      <c r="AW213" s="14" t="s">
        <v>32</v>
      </c>
      <c r="AX213" s="14" t="s">
        <v>77</v>
      </c>
      <c r="AY213" s="166" t="s">
        <v>262</v>
      </c>
    </row>
    <row r="214" spans="2:51" s="12" customFormat="1" ht="11.25">
      <c r="B214" s="150"/>
      <c r="D214" s="151" t="s">
        <v>270</v>
      </c>
      <c r="E214" s="152" t="s">
        <v>1</v>
      </c>
      <c r="F214" s="153" t="s">
        <v>2848</v>
      </c>
      <c r="H214" s="154">
        <v>3.5</v>
      </c>
      <c r="I214" s="155"/>
      <c r="L214" s="150"/>
      <c r="M214" s="156"/>
      <c r="T214" s="157"/>
      <c r="AT214" s="152" t="s">
        <v>270</v>
      </c>
      <c r="AU214" s="152" t="s">
        <v>87</v>
      </c>
      <c r="AV214" s="12" t="s">
        <v>87</v>
      </c>
      <c r="AW214" s="12" t="s">
        <v>32</v>
      </c>
      <c r="AX214" s="12" t="s">
        <v>77</v>
      </c>
      <c r="AY214" s="152" t="s">
        <v>262</v>
      </c>
    </row>
    <row r="215" spans="2:51" s="13" customFormat="1" ht="11.25">
      <c r="B215" s="158"/>
      <c r="D215" s="151" t="s">
        <v>270</v>
      </c>
      <c r="E215" s="159" t="s">
        <v>1</v>
      </c>
      <c r="F215" s="160" t="s">
        <v>273</v>
      </c>
      <c r="H215" s="161">
        <v>3.5</v>
      </c>
      <c r="I215" s="162"/>
      <c r="L215" s="158"/>
      <c r="M215" s="163"/>
      <c r="T215" s="164"/>
      <c r="AT215" s="159" t="s">
        <v>270</v>
      </c>
      <c r="AU215" s="159" t="s">
        <v>87</v>
      </c>
      <c r="AV215" s="13" t="s">
        <v>268</v>
      </c>
      <c r="AW215" s="13" t="s">
        <v>32</v>
      </c>
      <c r="AX215" s="13" t="s">
        <v>85</v>
      </c>
      <c r="AY215" s="159" t="s">
        <v>262</v>
      </c>
    </row>
    <row r="216" spans="2:65" s="1" customFormat="1" ht="24.2" customHeight="1">
      <c r="B216" s="32"/>
      <c r="C216" s="138" t="s">
        <v>431</v>
      </c>
      <c r="D216" s="138" t="s">
        <v>264</v>
      </c>
      <c r="E216" s="139" t="s">
        <v>2849</v>
      </c>
      <c r="F216" s="140" t="s">
        <v>2850</v>
      </c>
      <c r="G216" s="141" t="s">
        <v>552</v>
      </c>
      <c r="H216" s="142">
        <v>118.03</v>
      </c>
      <c r="I216" s="143"/>
      <c r="J216" s="142">
        <f>ROUND(I216*H216,2)</f>
        <v>0</v>
      </c>
      <c r="K216" s="140" t="s">
        <v>267</v>
      </c>
      <c r="L216" s="32"/>
      <c r="M216" s="144" t="s">
        <v>1</v>
      </c>
      <c r="N216" s="145" t="s">
        <v>42</v>
      </c>
      <c r="P216" s="146">
        <f>O216*H216</f>
        <v>0</v>
      </c>
      <c r="Q216" s="146">
        <v>2.57533</v>
      </c>
      <c r="R216" s="146">
        <f>Q216*H216</f>
        <v>303.9661999</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2851</v>
      </c>
    </row>
    <row r="217" spans="2:51" s="14" customFormat="1" ht="11.25">
      <c r="B217" s="165"/>
      <c r="D217" s="151" t="s">
        <v>270</v>
      </c>
      <c r="E217" s="166" t="s">
        <v>1</v>
      </c>
      <c r="F217" s="167" t="s">
        <v>2852</v>
      </c>
      <c r="H217" s="166" t="s">
        <v>1</v>
      </c>
      <c r="I217" s="168"/>
      <c r="L217" s="165"/>
      <c r="M217" s="169"/>
      <c r="T217" s="170"/>
      <c r="AT217" s="166" t="s">
        <v>270</v>
      </c>
      <c r="AU217" s="166" t="s">
        <v>87</v>
      </c>
      <c r="AV217" s="14" t="s">
        <v>85</v>
      </c>
      <c r="AW217" s="14" t="s">
        <v>32</v>
      </c>
      <c r="AX217" s="14" t="s">
        <v>77</v>
      </c>
      <c r="AY217" s="166" t="s">
        <v>262</v>
      </c>
    </row>
    <row r="218" spans="2:51" s="12" customFormat="1" ht="11.25">
      <c r="B218" s="150"/>
      <c r="D218" s="151" t="s">
        <v>270</v>
      </c>
      <c r="E218" s="152" t="s">
        <v>1</v>
      </c>
      <c r="F218" s="153" t="s">
        <v>2853</v>
      </c>
      <c r="H218" s="154">
        <v>1.67</v>
      </c>
      <c r="I218" s="155"/>
      <c r="L218" s="150"/>
      <c r="M218" s="156"/>
      <c r="T218" s="157"/>
      <c r="AT218" s="152" t="s">
        <v>270</v>
      </c>
      <c r="AU218" s="152" t="s">
        <v>87</v>
      </c>
      <c r="AV218" s="12" t="s">
        <v>87</v>
      </c>
      <c r="AW218" s="12" t="s">
        <v>32</v>
      </c>
      <c r="AX218" s="12" t="s">
        <v>77</v>
      </c>
      <c r="AY218" s="152" t="s">
        <v>262</v>
      </c>
    </row>
    <row r="219" spans="2:51" s="12" customFormat="1" ht="11.25">
      <c r="B219" s="150"/>
      <c r="D219" s="151" t="s">
        <v>270</v>
      </c>
      <c r="E219" s="152" t="s">
        <v>1</v>
      </c>
      <c r="F219" s="153" t="s">
        <v>2854</v>
      </c>
      <c r="H219" s="154">
        <v>45.33</v>
      </c>
      <c r="I219" s="155"/>
      <c r="L219" s="150"/>
      <c r="M219" s="156"/>
      <c r="T219" s="157"/>
      <c r="AT219" s="152" t="s">
        <v>270</v>
      </c>
      <c r="AU219" s="152" t="s">
        <v>87</v>
      </c>
      <c r="AV219" s="12" t="s">
        <v>87</v>
      </c>
      <c r="AW219" s="12" t="s">
        <v>32</v>
      </c>
      <c r="AX219" s="12" t="s">
        <v>77</v>
      </c>
      <c r="AY219" s="152" t="s">
        <v>262</v>
      </c>
    </row>
    <row r="220" spans="2:51" s="12" customFormat="1" ht="11.25">
      <c r="B220" s="150"/>
      <c r="D220" s="151" t="s">
        <v>270</v>
      </c>
      <c r="E220" s="152" t="s">
        <v>1</v>
      </c>
      <c r="F220" s="153" t="s">
        <v>2855</v>
      </c>
      <c r="H220" s="154">
        <v>45</v>
      </c>
      <c r="I220" s="155"/>
      <c r="L220" s="150"/>
      <c r="M220" s="156"/>
      <c r="T220" s="157"/>
      <c r="AT220" s="152" t="s">
        <v>270</v>
      </c>
      <c r="AU220" s="152" t="s">
        <v>87</v>
      </c>
      <c r="AV220" s="12" t="s">
        <v>87</v>
      </c>
      <c r="AW220" s="12" t="s">
        <v>32</v>
      </c>
      <c r="AX220" s="12" t="s">
        <v>77</v>
      </c>
      <c r="AY220" s="152" t="s">
        <v>262</v>
      </c>
    </row>
    <row r="221" spans="2:51" s="12" customFormat="1" ht="11.25">
      <c r="B221" s="150"/>
      <c r="D221" s="151" t="s">
        <v>270</v>
      </c>
      <c r="E221" s="152" t="s">
        <v>1</v>
      </c>
      <c r="F221" s="153" t="s">
        <v>2856</v>
      </c>
      <c r="H221" s="154">
        <v>10.45</v>
      </c>
      <c r="I221" s="155"/>
      <c r="L221" s="150"/>
      <c r="M221" s="156"/>
      <c r="T221" s="157"/>
      <c r="AT221" s="152" t="s">
        <v>270</v>
      </c>
      <c r="AU221" s="152" t="s">
        <v>87</v>
      </c>
      <c r="AV221" s="12" t="s">
        <v>87</v>
      </c>
      <c r="AW221" s="12" t="s">
        <v>32</v>
      </c>
      <c r="AX221" s="12" t="s">
        <v>77</v>
      </c>
      <c r="AY221" s="152" t="s">
        <v>262</v>
      </c>
    </row>
    <row r="222" spans="2:51" s="12" customFormat="1" ht="11.25">
      <c r="B222" s="150"/>
      <c r="D222" s="151" t="s">
        <v>270</v>
      </c>
      <c r="E222" s="152" t="s">
        <v>1</v>
      </c>
      <c r="F222" s="153" t="s">
        <v>2857</v>
      </c>
      <c r="H222" s="154">
        <v>7.18</v>
      </c>
      <c r="I222" s="155"/>
      <c r="L222" s="150"/>
      <c r="M222" s="156"/>
      <c r="T222" s="157"/>
      <c r="AT222" s="152" t="s">
        <v>270</v>
      </c>
      <c r="AU222" s="152" t="s">
        <v>87</v>
      </c>
      <c r="AV222" s="12" t="s">
        <v>87</v>
      </c>
      <c r="AW222" s="12" t="s">
        <v>32</v>
      </c>
      <c r="AX222" s="12" t="s">
        <v>77</v>
      </c>
      <c r="AY222" s="152" t="s">
        <v>262</v>
      </c>
    </row>
    <row r="223" spans="2:51" s="12" customFormat="1" ht="11.25">
      <c r="B223" s="150"/>
      <c r="D223" s="151" t="s">
        <v>270</v>
      </c>
      <c r="E223" s="152" t="s">
        <v>1</v>
      </c>
      <c r="F223" s="153" t="s">
        <v>2858</v>
      </c>
      <c r="H223" s="154">
        <v>8.4</v>
      </c>
      <c r="I223" s="155"/>
      <c r="L223" s="150"/>
      <c r="M223" s="156"/>
      <c r="T223" s="157"/>
      <c r="AT223" s="152" t="s">
        <v>270</v>
      </c>
      <c r="AU223" s="152" t="s">
        <v>87</v>
      </c>
      <c r="AV223" s="12" t="s">
        <v>87</v>
      </c>
      <c r="AW223" s="12" t="s">
        <v>32</v>
      </c>
      <c r="AX223" s="12" t="s">
        <v>77</v>
      </c>
      <c r="AY223" s="152" t="s">
        <v>262</v>
      </c>
    </row>
    <row r="224" spans="2:51" s="13" customFormat="1" ht="11.25">
      <c r="B224" s="158"/>
      <c r="D224" s="151" t="s">
        <v>270</v>
      </c>
      <c r="E224" s="159" t="s">
        <v>1</v>
      </c>
      <c r="F224" s="160" t="s">
        <v>273</v>
      </c>
      <c r="H224" s="161">
        <v>118.03</v>
      </c>
      <c r="I224" s="162"/>
      <c r="L224" s="158"/>
      <c r="M224" s="163"/>
      <c r="T224" s="164"/>
      <c r="AT224" s="159" t="s">
        <v>270</v>
      </c>
      <c r="AU224" s="159" t="s">
        <v>87</v>
      </c>
      <c r="AV224" s="13" t="s">
        <v>268</v>
      </c>
      <c r="AW224" s="13" t="s">
        <v>32</v>
      </c>
      <c r="AX224" s="13" t="s">
        <v>85</v>
      </c>
      <c r="AY224" s="159" t="s">
        <v>262</v>
      </c>
    </row>
    <row r="225" spans="2:65" s="1" customFormat="1" ht="24.2" customHeight="1">
      <c r="B225" s="32"/>
      <c r="C225" s="138" t="s">
        <v>436</v>
      </c>
      <c r="D225" s="138" t="s">
        <v>264</v>
      </c>
      <c r="E225" s="139" t="s">
        <v>2859</v>
      </c>
      <c r="F225" s="140" t="s">
        <v>2860</v>
      </c>
      <c r="G225" s="141" t="s">
        <v>152</v>
      </c>
      <c r="H225" s="142">
        <v>4.8</v>
      </c>
      <c r="I225" s="143"/>
      <c r="J225" s="142">
        <f>ROUND(I225*H225,2)</f>
        <v>0</v>
      </c>
      <c r="K225" s="140" t="s">
        <v>267</v>
      </c>
      <c r="L225" s="32"/>
      <c r="M225" s="144" t="s">
        <v>1</v>
      </c>
      <c r="N225" s="145" t="s">
        <v>42</v>
      </c>
      <c r="P225" s="146">
        <f>O225*H225</f>
        <v>0</v>
      </c>
      <c r="Q225" s="146">
        <v>0.00458</v>
      </c>
      <c r="R225" s="146">
        <f>Q225*H225</f>
        <v>0.021984</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2861</v>
      </c>
    </row>
    <row r="226" spans="2:51" s="12" customFormat="1" ht="11.25">
      <c r="B226" s="150"/>
      <c r="D226" s="151" t="s">
        <v>270</v>
      </c>
      <c r="E226" s="152" t="s">
        <v>1</v>
      </c>
      <c r="F226" s="153" t="s">
        <v>2862</v>
      </c>
      <c r="H226" s="154">
        <v>4.8</v>
      </c>
      <c r="I226" s="155"/>
      <c r="L226" s="150"/>
      <c r="M226" s="156"/>
      <c r="T226" s="157"/>
      <c r="AT226" s="152" t="s">
        <v>270</v>
      </c>
      <c r="AU226" s="152" t="s">
        <v>87</v>
      </c>
      <c r="AV226" s="12" t="s">
        <v>87</v>
      </c>
      <c r="AW226" s="12" t="s">
        <v>32</v>
      </c>
      <c r="AX226" s="12" t="s">
        <v>77</v>
      </c>
      <c r="AY226" s="152" t="s">
        <v>262</v>
      </c>
    </row>
    <row r="227" spans="2:51" s="13" customFormat="1" ht="11.25">
      <c r="B227" s="158"/>
      <c r="D227" s="151" t="s">
        <v>270</v>
      </c>
      <c r="E227" s="159" t="s">
        <v>1</v>
      </c>
      <c r="F227" s="160" t="s">
        <v>273</v>
      </c>
      <c r="H227" s="161">
        <v>4.8</v>
      </c>
      <c r="I227" s="162"/>
      <c r="L227" s="158"/>
      <c r="M227" s="163"/>
      <c r="T227" s="164"/>
      <c r="AT227" s="159" t="s">
        <v>270</v>
      </c>
      <c r="AU227" s="159" t="s">
        <v>87</v>
      </c>
      <c r="AV227" s="13" t="s">
        <v>268</v>
      </c>
      <c r="AW227" s="13" t="s">
        <v>32</v>
      </c>
      <c r="AX227" s="13" t="s">
        <v>85</v>
      </c>
      <c r="AY227" s="159" t="s">
        <v>262</v>
      </c>
    </row>
    <row r="228" spans="2:65" s="1" customFormat="1" ht="24.2" customHeight="1">
      <c r="B228" s="32"/>
      <c r="C228" s="138" t="s">
        <v>441</v>
      </c>
      <c r="D228" s="138" t="s">
        <v>264</v>
      </c>
      <c r="E228" s="139" t="s">
        <v>2863</v>
      </c>
      <c r="F228" s="140" t="s">
        <v>2864</v>
      </c>
      <c r="G228" s="141" t="s">
        <v>152</v>
      </c>
      <c r="H228" s="142">
        <v>4.8</v>
      </c>
      <c r="I228" s="143"/>
      <c r="J228" s="142">
        <f>ROUND(I228*H228,2)</f>
        <v>0</v>
      </c>
      <c r="K228" s="140" t="s">
        <v>267</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2865</v>
      </c>
    </row>
    <row r="229" spans="2:65" s="1" customFormat="1" ht="24.2" customHeight="1">
      <c r="B229" s="32"/>
      <c r="C229" s="138" t="s">
        <v>446</v>
      </c>
      <c r="D229" s="138" t="s">
        <v>264</v>
      </c>
      <c r="E229" s="139" t="s">
        <v>2866</v>
      </c>
      <c r="F229" s="140" t="s">
        <v>2867</v>
      </c>
      <c r="G229" s="141" t="s">
        <v>152</v>
      </c>
      <c r="H229" s="142">
        <v>67.22</v>
      </c>
      <c r="I229" s="143"/>
      <c r="J229" s="142">
        <f>ROUND(I229*H229,2)</f>
        <v>0</v>
      </c>
      <c r="K229" s="140" t="s">
        <v>267</v>
      </c>
      <c r="L229" s="32"/>
      <c r="M229" s="144" t="s">
        <v>1</v>
      </c>
      <c r="N229" s="145" t="s">
        <v>42</v>
      </c>
      <c r="P229" s="146">
        <f>O229*H229</f>
        <v>0</v>
      </c>
      <c r="Q229" s="146">
        <v>0.01007</v>
      </c>
      <c r="R229" s="146">
        <f>Q229*H229</f>
        <v>0.6769054</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2868</v>
      </c>
    </row>
    <row r="230" spans="2:51" s="12" customFormat="1" ht="22.5">
      <c r="B230" s="150"/>
      <c r="D230" s="151" t="s">
        <v>270</v>
      </c>
      <c r="E230" s="152" t="s">
        <v>1</v>
      </c>
      <c r="F230" s="153" t="s">
        <v>2869</v>
      </c>
      <c r="H230" s="154">
        <v>17.68</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2870</v>
      </c>
      <c r="H231" s="154">
        <v>15.96</v>
      </c>
      <c r="I231" s="155"/>
      <c r="L231" s="150"/>
      <c r="M231" s="156"/>
      <c r="T231" s="157"/>
      <c r="AT231" s="152" t="s">
        <v>270</v>
      </c>
      <c r="AU231" s="152" t="s">
        <v>87</v>
      </c>
      <c r="AV231" s="12" t="s">
        <v>87</v>
      </c>
      <c r="AW231" s="12" t="s">
        <v>32</v>
      </c>
      <c r="AX231" s="12" t="s">
        <v>77</v>
      </c>
      <c r="AY231" s="152" t="s">
        <v>262</v>
      </c>
    </row>
    <row r="232" spans="2:51" s="12" customFormat="1" ht="11.25">
      <c r="B232" s="150"/>
      <c r="D232" s="151" t="s">
        <v>270</v>
      </c>
      <c r="E232" s="152" t="s">
        <v>1</v>
      </c>
      <c r="F232" s="153" t="s">
        <v>2871</v>
      </c>
      <c r="H232" s="154">
        <v>8.15</v>
      </c>
      <c r="I232" s="155"/>
      <c r="L232" s="150"/>
      <c r="M232" s="156"/>
      <c r="T232" s="157"/>
      <c r="AT232" s="152" t="s">
        <v>270</v>
      </c>
      <c r="AU232" s="152" t="s">
        <v>87</v>
      </c>
      <c r="AV232" s="12" t="s">
        <v>87</v>
      </c>
      <c r="AW232" s="12" t="s">
        <v>32</v>
      </c>
      <c r="AX232" s="12" t="s">
        <v>77</v>
      </c>
      <c r="AY232" s="152" t="s">
        <v>262</v>
      </c>
    </row>
    <row r="233" spans="2:51" s="12" customFormat="1" ht="11.25">
      <c r="B233" s="150"/>
      <c r="D233" s="151" t="s">
        <v>270</v>
      </c>
      <c r="E233" s="152" t="s">
        <v>1</v>
      </c>
      <c r="F233" s="153" t="s">
        <v>2872</v>
      </c>
      <c r="H233" s="154">
        <v>11.49</v>
      </c>
      <c r="I233" s="155"/>
      <c r="L233" s="150"/>
      <c r="M233" s="156"/>
      <c r="T233" s="157"/>
      <c r="AT233" s="152" t="s">
        <v>270</v>
      </c>
      <c r="AU233" s="152" t="s">
        <v>87</v>
      </c>
      <c r="AV233" s="12" t="s">
        <v>87</v>
      </c>
      <c r="AW233" s="12" t="s">
        <v>32</v>
      </c>
      <c r="AX233" s="12" t="s">
        <v>77</v>
      </c>
      <c r="AY233" s="152" t="s">
        <v>262</v>
      </c>
    </row>
    <row r="234" spans="2:51" s="12" customFormat="1" ht="22.5">
      <c r="B234" s="150"/>
      <c r="D234" s="151" t="s">
        <v>270</v>
      </c>
      <c r="E234" s="152" t="s">
        <v>1</v>
      </c>
      <c r="F234" s="153" t="s">
        <v>2873</v>
      </c>
      <c r="H234" s="154">
        <v>13.94</v>
      </c>
      <c r="I234" s="155"/>
      <c r="L234" s="150"/>
      <c r="M234" s="156"/>
      <c r="T234" s="157"/>
      <c r="AT234" s="152" t="s">
        <v>270</v>
      </c>
      <c r="AU234" s="152" t="s">
        <v>87</v>
      </c>
      <c r="AV234" s="12" t="s">
        <v>87</v>
      </c>
      <c r="AW234" s="12" t="s">
        <v>32</v>
      </c>
      <c r="AX234" s="12" t="s">
        <v>77</v>
      </c>
      <c r="AY234" s="152" t="s">
        <v>262</v>
      </c>
    </row>
    <row r="235" spans="2:51" s="13" customFormat="1" ht="11.25">
      <c r="B235" s="158"/>
      <c r="D235" s="151" t="s">
        <v>270</v>
      </c>
      <c r="E235" s="159" t="s">
        <v>1</v>
      </c>
      <c r="F235" s="160" t="s">
        <v>273</v>
      </c>
      <c r="H235" s="161">
        <v>67.22</v>
      </c>
      <c r="I235" s="162"/>
      <c r="L235" s="158"/>
      <c r="M235" s="163"/>
      <c r="T235" s="164"/>
      <c r="AT235" s="159" t="s">
        <v>270</v>
      </c>
      <c r="AU235" s="159" t="s">
        <v>87</v>
      </c>
      <c r="AV235" s="13" t="s">
        <v>268</v>
      </c>
      <c r="AW235" s="13" t="s">
        <v>32</v>
      </c>
      <c r="AX235" s="13" t="s">
        <v>85</v>
      </c>
      <c r="AY235" s="159" t="s">
        <v>262</v>
      </c>
    </row>
    <row r="236" spans="2:65" s="1" customFormat="1" ht="33" customHeight="1">
      <c r="B236" s="32"/>
      <c r="C236" s="138" t="s">
        <v>451</v>
      </c>
      <c r="D236" s="138" t="s">
        <v>264</v>
      </c>
      <c r="E236" s="139" t="s">
        <v>2874</v>
      </c>
      <c r="F236" s="140" t="s">
        <v>2875</v>
      </c>
      <c r="G236" s="141" t="s">
        <v>152</v>
      </c>
      <c r="H236" s="142">
        <v>67.22</v>
      </c>
      <c r="I236" s="143"/>
      <c r="J236" s="142">
        <f>ROUND(I236*H236,2)</f>
        <v>0</v>
      </c>
      <c r="K236" s="140" t="s">
        <v>267</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2876</v>
      </c>
    </row>
    <row r="237" spans="2:65" s="1" customFormat="1" ht="21.75" customHeight="1">
      <c r="B237" s="32"/>
      <c r="C237" s="138" t="s">
        <v>189</v>
      </c>
      <c r="D237" s="138" t="s">
        <v>264</v>
      </c>
      <c r="E237" s="139" t="s">
        <v>2877</v>
      </c>
      <c r="F237" s="140" t="s">
        <v>2878</v>
      </c>
      <c r="G237" s="141" t="s">
        <v>303</v>
      </c>
      <c r="H237" s="142">
        <v>30.86</v>
      </c>
      <c r="I237" s="143"/>
      <c r="J237" s="142">
        <f>ROUND(I237*H237,2)</f>
        <v>0</v>
      </c>
      <c r="K237" s="140" t="s">
        <v>267</v>
      </c>
      <c r="L237" s="32"/>
      <c r="M237" s="144" t="s">
        <v>1</v>
      </c>
      <c r="N237" s="145" t="s">
        <v>42</v>
      </c>
      <c r="P237" s="146">
        <f>O237*H237</f>
        <v>0</v>
      </c>
      <c r="Q237" s="146">
        <v>1.04717</v>
      </c>
      <c r="R237" s="146">
        <f>Q237*H237</f>
        <v>32.315666199999995</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2879</v>
      </c>
    </row>
    <row r="238" spans="2:51" s="14" customFormat="1" ht="11.25">
      <c r="B238" s="165"/>
      <c r="D238" s="151" t="s">
        <v>270</v>
      </c>
      <c r="E238" s="166" t="s">
        <v>1</v>
      </c>
      <c r="F238" s="167" t="s">
        <v>2880</v>
      </c>
      <c r="H238" s="166" t="s">
        <v>1</v>
      </c>
      <c r="I238" s="168"/>
      <c r="L238" s="165"/>
      <c r="M238" s="169"/>
      <c r="T238" s="170"/>
      <c r="AT238" s="166" t="s">
        <v>270</v>
      </c>
      <c r="AU238" s="166" t="s">
        <v>87</v>
      </c>
      <c r="AV238" s="14" t="s">
        <v>85</v>
      </c>
      <c r="AW238" s="14" t="s">
        <v>32</v>
      </c>
      <c r="AX238" s="14" t="s">
        <v>77</v>
      </c>
      <c r="AY238" s="166" t="s">
        <v>262</v>
      </c>
    </row>
    <row r="239" spans="2:51" s="12" customFormat="1" ht="11.25">
      <c r="B239" s="150"/>
      <c r="D239" s="151" t="s">
        <v>270</v>
      </c>
      <c r="E239" s="152" t="s">
        <v>1</v>
      </c>
      <c r="F239" s="153" t="s">
        <v>2881</v>
      </c>
      <c r="H239" s="154">
        <v>0.33</v>
      </c>
      <c r="I239" s="155"/>
      <c r="L239" s="150"/>
      <c r="M239" s="156"/>
      <c r="T239" s="157"/>
      <c r="AT239" s="152" t="s">
        <v>270</v>
      </c>
      <c r="AU239" s="152" t="s">
        <v>87</v>
      </c>
      <c r="AV239" s="12" t="s">
        <v>87</v>
      </c>
      <c r="AW239" s="12" t="s">
        <v>32</v>
      </c>
      <c r="AX239" s="12" t="s">
        <v>77</v>
      </c>
      <c r="AY239" s="152" t="s">
        <v>262</v>
      </c>
    </row>
    <row r="240" spans="2:51" s="14" customFormat="1" ht="11.25">
      <c r="B240" s="165"/>
      <c r="D240" s="151" t="s">
        <v>270</v>
      </c>
      <c r="E240" s="166" t="s">
        <v>1</v>
      </c>
      <c r="F240" s="167" t="s">
        <v>2882</v>
      </c>
      <c r="H240" s="166" t="s">
        <v>1</v>
      </c>
      <c r="I240" s="168"/>
      <c r="L240" s="165"/>
      <c r="M240" s="169"/>
      <c r="T240" s="170"/>
      <c r="AT240" s="166" t="s">
        <v>270</v>
      </c>
      <c r="AU240" s="166" t="s">
        <v>87</v>
      </c>
      <c r="AV240" s="14" t="s">
        <v>85</v>
      </c>
      <c r="AW240" s="14" t="s">
        <v>32</v>
      </c>
      <c r="AX240" s="14" t="s">
        <v>77</v>
      </c>
      <c r="AY240" s="166" t="s">
        <v>262</v>
      </c>
    </row>
    <row r="241" spans="2:51" s="12" customFormat="1" ht="11.25">
      <c r="B241" s="150"/>
      <c r="D241" s="151" t="s">
        <v>270</v>
      </c>
      <c r="E241" s="152" t="s">
        <v>1</v>
      </c>
      <c r="F241" s="153" t="s">
        <v>2883</v>
      </c>
      <c r="H241" s="154">
        <v>8.65</v>
      </c>
      <c r="I241" s="155"/>
      <c r="L241" s="150"/>
      <c r="M241" s="156"/>
      <c r="T241" s="157"/>
      <c r="AT241" s="152" t="s">
        <v>270</v>
      </c>
      <c r="AU241" s="152" t="s">
        <v>87</v>
      </c>
      <c r="AV241" s="12" t="s">
        <v>87</v>
      </c>
      <c r="AW241" s="12" t="s">
        <v>32</v>
      </c>
      <c r="AX241" s="12" t="s">
        <v>77</v>
      </c>
      <c r="AY241" s="152" t="s">
        <v>262</v>
      </c>
    </row>
    <row r="242" spans="2:51" s="12" customFormat="1" ht="11.25">
      <c r="B242" s="150"/>
      <c r="D242" s="151" t="s">
        <v>270</v>
      </c>
      <c r="E242" s="152" t="s">
        <v>1</v>
      </c>
      <c r="F242" s="153" t="s">
        <v>2884</v>
      </c>
      <c r="H242" s="154">
        <v>3.73</v>
      </c>
      <c r="I242" s="155"/>
      <c r="L242" s="150"/>
      <c r="M242" s="156"/>
      <c r="T242" s="157"/>
      <c r="AT242" s="152" t="s">
        <v>270</v>
      </c>
      <c r="AU242" s="152" t="s">
        <v>87</v>
      </c>
      <c r="AV242" s="12" t="s">
        <v>87</v>
      </c>
      <c r="AW242" s="12" t="s">
        <v>32</v>
      </c>
      <c r="AX242" s="12" t="s">
        <v>77</v>
      </c>
      <c r="AY242" s="152" t="s">
        <v>262</v>
      </c>
    </row>
    <row r="243" spans="2:51" s="14" customFormat="1" ht="11.25">
      <c r="B243" s="165"/>
      <c r="D243" s="151" t="s">
        <v>270</v>
      </c>
      <c r="E243" s="166" t="s">
        <v>1</v>
      </c>
      <c r="F243" s="167" t="s">
        <v>2885</v>
      </c>
      <c r="H243" s="166" t="s">
        <v>1</v>
      </c>
      <c r="I243" s="168"/>
      <c r="L243" s="165"/>
      <c r="M243" s="169"/>
      <c r="T243" s="170"/>
      <c r="AT243" s="166" t="s">
        <v>270</v>
      </c>
      <c r="AU243" s="166" t="s">
        <v>87</v>
      </c>
      <c r="AV243" s="14" t="s">
        <v>85</v>
      </c>
      <c r="AW243" s="14" t="s">
        <v>32</v>
      </c>
      <c r="AX243" s="14" t="s">
        <v>77</v>
      </c>
      <c r="AY243" s="166" t="s">
        <v>262</v>
      </c>
    </row>
    <row r="244" spans="2:51" s="12" customFormat="1" ht="11.25">
      <c r="B244" s="150"/>
      <c r="D244" s="151" t="s">
        <v>270</v>
      </c>
      <c r="E244" s="152" t="s">
        <v>1</v>
      </c>
      <c r="F244" s="153" t="s">
        <v>2886</v>
      </c>
      <c r="H244" s="154">
        <v>6.75</v>
      </c>
      <c r="I244" s="155"/>
      <c r="L244" s="150"/>
      <c r="M244" s="156"/>
      <c r="T244" s="157"/>
      <c r="AT244" s="152" t="s">
        <v>270</v>
      </c>
      <c r="AU244" s="152" t="s">
        <v>87</v>
      </c>
      <c r="AV244" s="12" t="s">
        <v>87</v>
      </c>
      <c r="AW244" s="12" t="s">
        <v>32</v>
      </c>
      <c r="AX244" s="12" t="s">
        <v>77</v>
      </c>
      <c r="AY244" s="152" t="s">
        <v>262</v>
      </c>
    </row>
    <row r="245" spans="2:51" s="12" customFormat="1" ht="11.25">
      <c r="B245" s="150"/>
      <c r="D245" s="151" t="s">
        <v>270</v>
      </c>
      <c r="E245" s="152" t="s">
        <v>1</v>
      </c>
      <c r="F245" s="153" t="s">
        <v>2887</v>
      </c>
      <c r="H245" s="154">
        <v>2.77</v>
      </c>
      <c r="I245" s="155"/>
      <c r="L245" s="150"/>
      <c r="M245" s="156"/>
      <c r="T245" s="157"/>
      <c r="AT245" s="152" t="s">
        <v>270</v>
      </c>
      <c r="AU245" s="152" t="s">
        <v>87</v>
      </c>
      <c r="AV245" s="12" t="s">
        <v>87</v>
      </c>
      <c r="AW245" s="12" t="s">
        <v>32</v>
      </c>
      <c r="AX245" s="12" t="s">
        <v>77</v>
      </c>
      <c r="AY245" s="152" t="s">
        <v>262</v>
      </c>
    </row>
    <row r="246" spans="2:51" s="14" customFormat="1" ht="11.25">
      <c r="B246" s="165"/>
      <c r="D246" s="151" t="s">
        <v>270</v>
      </c>
      <c r="E246" s="166" t="s">
        <v>1</v>
      </c>
      <c r="F246" s="167" t="s">
        <v>2888</v>
      </c>
      <c r="H246" s="166" t="s">
        <v>1</v>
      </c>
      <c r="I246" s="168"/>
      <c r="L246" s="165"/>
      <c r="M246" s="169"/>
      <c r="T246" s="170"/>
      <c r="AT246" s="166" t="s">
        <v>270</v>
      </c>
      <c r="AU246" s="166" t="s">
        <v>87</v>
      </c>
      <c r="AV246" s="14" t="s">
        <v>85</v>
      </c>
      <c r="AW246" s="14" t="s">
        <v>32</v>
      </c>
      <c r="AX246" s="14" t="s">
        <v>77</v>
      </c>
      <c r="AY246" s="166" t="s">
        <v>262</v>
      </c>
    </row>
    <row r="247" spans="2:51" s="12" customFormat="1" ht="33.75">
      <c r="B247" s="150"/>
      <c r="D247" s="151" t="s">
        <v>270</v>
      </c>
      <c r="E247" s="152" t="s">
        <v>1</v>
      </c>
      <c r="F247" s="153" t="s">
        <v>2889</v>
      </c>
      <c r="H247" s="154">
        <v>2.23</v>
      </c>
      <c r="I247" s="155"/>
      <c r="L247" s="150"/>
      <c r="M247" s="156"/>
      <c r="T247" s="157"/>
      <c r="AT247" s="152" t="s">
        <v>270</v>
      </c>
      <c r="AU247" s="152" t="s">
        <v>87</v>
      </c>
      <c r="AV247" s="12" t="s">
        <v>87</v>
      </c>
      <c r="AW247" s="12" t="s">
        <v>32</v>
      </c>
      <c r="AX247" s="12" t="s">
        <v>77</v>
      </c>
      <c r="AY247" s="152" t="s">
        <v>262</v>
      </c>
    </row>
    <row r="248" spans="2:51" s="14" customFormat="1" ht="11.25">
      <c r="B248" s="165"/>
      <c r="D248" s="151" t="s">
        <v>270</v>
      </c>
      <c r="E248" s="166" t="s">
        <v>1</v>
      </c>
      <c r="F248" s="167" t="s">
        <v>2890</v>
      </c>
      <c r="H248" s="166" t="s">
        <v>1</v>
      </c>
      <c r="I248" s="168"/>
      <c r="L248" s="165"/>
      <c r="M248" s="169"/>
      <c r="T248" s="170"/>
      <c r="AT248" s="166" t="s">
        <v>270</v>
      </c>
      <c r="AU248" s="166" t="s">
        <v>87</v>
      </c>
      <c r="AV248" s="14" t="s">
        <v>85</v>
      </c>
      <c r="AW248" s="14" t="s">
        <v>32</v>
      </c>
      <c r="AX248" s="14" t="s">
        <v>77</v>
      </c>
      <c r="AY248" s="166" t="s">
        <v>262</v>
      </c>
    </row>
    <row r="249" spans="2:51" s="12" customFormat="1" ht="11.25">
      <c r="B249" s="150"/>
      <c r="D249" s="151" t="s">
        <v>270</v>
      </c>
      <c r="E249" s="152" t="s">
        <v>1</v>
      </c>
      <c r="F249" s="153" t="s">
        <v>2891</v>
      </c>
      <c r="H249" s="154">
        <v>1.25</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2892</v>
      </c>
      <c r="H250" s="154">
        <v>0.15</v>
      </c>
      <c r="I250" s="155"/>
      <c r="L250" s="150"/>
      <c r="M250" s="156"/>
      <c r="T250" s="157"/>
      <c r="AT250" s="152" t="s">
        <v>270</v>
      </c>
      <c r="AU250" s="152" t="s">
        <v>87</v>
      </c>
      <c r="AV250" s="12" t="s">
        <v>87</v>
      </c>
      <c r="AW250" s="12" t="s">
        <v>32</v>
      </c>
      <c r="AX250" s="12" t="s">
        <v>77</v>
      </c>
      <c r="AY250" s="152" t="s">
        <v>262</v>
      </c>
    </row>
    <row r="251" spans="2:51" s="14" customFormat="1" ht="11.25">
      <c r="B251" s="165"/>
      <c r="D251" s="151" t="s">
        <v>270</v>
      </c>
      <c r="E251" s="166" t="s">
        <v>1</v>
      </c>
      <c r="F251" s="167" t="s">
        <v>2893</v>
      </c>
      <c r="H251" s="166" t="s">
        <v>1</v>
      </c>
      <c r="I251" s="168"/>
      <c r="L251" s="165"/>
      <c r="M251" s="169"/>
      <c r="T251" s="170"/>
      <c r="AT251" s="166" t="s">
        <v>270</v>
      </c>
      <c r="AU251" s="166" t="s">
        <v>87</v>
      </c>
      <c r="AV251" s="14" t="s">
        <v>85</v>
      </c>
      <c r="AW251" s="14" t="s">
        <v>32</v>
      </c>
      <c r="AX251" s="14" t="s">
        <v>77</v>
      </c>
      <c r="AY251" s="166" t="s">
        <v>262</v>
      </c>
    </row>
    <row r="252" spans="2:51" s="12" customFormat="1" ht="11.25">
      <c r="B252" s="150"/>
      <c r="D252" s="151" t="s">
        <v>270</v>
      </c>
      <c r="E252" s="152" t="s">
        <v>1</v>
      </c>
      <c r="F252" s="153" t="s">
        <v>2894</v>
      </c>
      <c r="H252" s="154">
        <v>0.42</v>
      </c>
      <c r="I252" s="155"/>
      <c r="L252" s="150"/>
      <c r="M252" s="156"/>
      <c r="T252" s="157"/>
      <c r="AT252" s="152" t="s">
        <v>270</v>
      </c>
      <c r="AU252" s="152" t="s">
        <v>87</v>
      </c>
      <c r="AV252" s="12" t="s">
        <v>87</v>
      </c>
      <c r="AW252" s="12" t="s">
        <v>32</v>
      </c>
      <c r="AX252" s="12" t="s">
        <v>77</v>
      </c>
      <c r="AY252" s="152" t="s">
        <v>262</v>
      </c>
    </row>
    <row r="253" spans="2:51" s="14" customFormat="1" ht="11.25">
      <c r="B253" s="165"/>
      <c r="D253" s="151" t="s">
        <v>270</v>
      </c>
      <c r="E253" s="166" t="s">
        <v>1</v>
      </c>
      <c r="F253" s="167" t="s">
        <v>2895</v>
      </c>
      <c r="H253" s="166" t="s">
        <v>1</v>
      </c>
      <c r="I253" s="168"/>
      <c r="L253" s="165"/>
      <c r="M253" s="169"/>
      <c r="T253" s="170"/>
      <c r="AT253" s="166" t="s">
        <v>270</v>
      </c>
      <c r="AU253" s="166" t="s">
        <v>87</v>
      </c>
      <c r="AV253" s="14" t="s">
        <v>85</v>
      </c>
      <c r="AW253" s="14" t="s">
        <v>32</v>
      </c>
      <c r="AX253" s="14" t="s">
        <v>77</v>
      </c>
      <c r="AY253" s="166" t="s">
        <v>262</v>
      </c>
    </row>
    <row r="254" spans="2:51" s="12" customFormat="1" ht="11.25">
      <c r="B254" s="150"/>
      <c r="D254" s="151" t="s">
        <v>270</v>
      </c>
      <c r="E254" s="152" t="s">
        <v>1</v>
      </c>
      <c r="F254" s="153" t="s">
        <v>2896</v>
      </c>
      <c r="H254" s="154">
        <v>1.53</v>
      </c>
      <c r="I254" s="155"/>
      <c r="L254" s="150"/>
      <c r="M254" s="156"/>
      <c r="T254" s="157"/>
      <c r="AT254" s="152" t="s">
        <v>270</v>
      </c>
      <c r="AU254" s="152" t="s">
        <v>87</v>
      </c>
      <c r="AV254" s="12" t="s">
        <v>87</v>
      </c>
      <c r="AW254" s="12" t="s">
        <v>32</v>
      </c>
      <c r="AX254" s="12" t="s">
        <v>77</v>
      </c>
      <c r="AY254" s="152" t="s">
        <v>262</v>
      </c>
    </row>
    <row r="255" spans="2:51" s="12" customFormat="1" ht="11.25">
      <c r="B255" s="150"/>
      <c r="D255" s="151" t="s">
        <v>270</v>
      </c>
      <c r="E255" s="152" t="s">
        <v>1</v>
      </c>
      <c r="F255" s="153" t="s">
        <v>2897</v>
      </c>
      <c r="H255" s="154">
        <v>0.2</v>
      </c>
      <c r="I255" s="155"/>
      <c r="L255" s="150"/>
      <c r="M255" s="156"/>
      <c r="T255" s="157"/>
      <c r="AT255" s="152" t="s">
        <v>270</v>
      </c>
      <c r="AU255" s="152" t="s">
        <v>87</v>
      </c>
      <c r="AV255" s="12" t="s">
        <v>87</v>
      </c>
      <c r="AW255" s="12" t="s">
        <v>32</v>
      </c>
      <c r="AX255" s="12" t="s">
        <v>77</v>
      </c>
      <c r="AY255" s="152" t="s">
        <v>262</v>
      </c>
    </row>
    <row r="256" spans="2:51" s="14" customFormat="1" ht="11.25">
      <c r="B256" s="165"/>
      <c r="D256" s="151" t="s">
        <v>270</v>
      </c>
      <c r="E256" s="166" t="s">
        <v>1</v>
      </c>
      <c r="F256" s="167" t="s">
        <v>2898</v>
      </c>
      <c r="H256" s="166" t="s">
        <v>1</v>
      </c>
      <c r="I256" s="168"/>
      <c r="L256" s="165"/>
      <c r="M256" s="169"/>
      <c r="T256" s="170"/>
      <c r="AT256" s="166" t="s">
        <v>270</v>
      </c>
      <c r="AU256" s="166" t="s">
        <v>87</v>
      </c>
      <c r="AV256" s="14" t="s">
        <v>85</v>
      </c>
      <c r="AW256" s="14" t="s">
        <v>32</v>
      </c>
      <c r="AX256" s="14" t="s">
        <v>77</v>
      </c>
      <c r="AY256" s="166" t="s">
        <v>262</v>
      </c>
    </row>
    <row r="257" spans="2:51" s="12" customFormat="1" ht="11.25">
      <c r="B257" s="150"/>
      <c r="D257" s="151" t="s">
        <v>270</v>
      </c>
      <c r="E257" s="152" t="s">
        <v>1</v>
      </c>
      <c r="F257" s="153" t="s">
        <v>2899</v>
      </c>
      <c r="H257" s="154">
        <v>1.89</v>
      </c>
      <c r="I257" s="155"/>
      <c r="L257" s="150"/>
      <c r="M257" s="156"/>
      <c r="T257" s="157"/>
      <c r="AT257" s="152" t="s">
        <v>270</v>
      </c>
      <c r="AU257" s="152" t="s">
        <v>87</v>
      </c>
      <c r="AV257" s="12" t="s">
        <v>87</v>
      </c>
      <c r="AW257" s="12" t="s">
        <v>32</v>
      </c>
      <c r="AX257" s="12" t="s">
        <v>77</v>
      </c>
      <c r="AY257" s="152" t="s">
        <v>262</v>
      </c>
    </row>
    <row r="258" spans="2:51" s="12" customFormat="1" ht="11.25">
      <c r="B258" s="150"/>
      <c r="D258" s="151" t="s">
        <v>270</v>
      </c>
      <c r="E258" s="152" t="s">
        <v>1</v>
      </c>
      <c r="F258" s="153" t="s">
        <v>2900</v>
      </c>
      <c r="H258" s="154">
        <v>0.96</v>
      </c>
      <c r="I258" s="155"/>
      <c r="L258" s="150"/>
      <c r="M258" s="156"/>
      <c r="T258" s="157"/>
      <c r="AT258" s="152" t="s">
        <v>270</v>
      </c>
      <c r="AU258" s="152" t="s">
        <v>87</v>
      </c>
      <c r="AV258" s="12" t="s">
        <v>87</v>
      </c>
      <c r="AW258" s="12" t="s">
        <v>32</v>
      </c>
      <c r="AX258" s="12" t="s">
        <v>77</v>
      </c>
      <c r="AY258" s="152" t="s">
        <v>262</v>
      </c>
    </row>
    <row r="259" spans="2:51" s="13" customFormat="1" ht="11.25">
      <c r="B259" s="158"/>
      <c r="D259" s="151" t="s">
        <v>270</v>
      </c>
      <c r="E259" s="159" t="s">
        <v>1</v>
      </c>
      <c r="F259" s="160" t="s">
        <v>273</v>
      </c>
      <c r="H259" s="161">
        <v>30.86</v>
      </c>
      <c r="I259" s="162"/>
      <c r="L259" s="158"/>
      <c r="M259" s="163"/>
      <c r="T259" s="164"/>
      <c r="AT259" s="159" t="s">
        <v>270</v>
      </c>
      <c r="AU259" s="159" t="s">
        <v>87</v>
      </c>
      <c r="AV259" s="13" t="s">
        <v>268</v>
      </c>
      <c r="AW259" s="13" t="s">
        <v>32</v>
      </c>
      <c r="AX259" s="13" t="s">
        <v>85</v>
      </c>
      <c r="AY259" s="159" t="s">
        <v>262</v>
      </c>
    </row>
    <row r="260" spans="2:65" s="1" customFormat="1" ht="24.2" customHeight="1">
      <c r="B260" s="32"/>
      <c r="C260" s="138" t="s">
        <v>459</v>
      </c>
      <c r="D260" s="138" t="s">
        <v>264</v>
      </c>
      <c r="E260" s="139" t="s">
        <v>2901</v>
      </c>
      <c r="F260" s="140" t="s">
        <v>2902</v>
      </c>
      <c r="G260" s="141" t="s">
        <v>552</v>
      </c>
      <c r="H260" s="142">
        <v>30.9</v>
      </c>
      <c r="I260" s="143"/>
      <c r="J260" s="142">
        <f>ROUND(I260*H260,2)</f>
        <v>0</v>
      </c>
      <c r="K260" s="140" t="s">
        <v>267</v>
      </c>
      <c r="L260" s="32"/>
      <c r="M260" s="144" t="s">
        <v>1</v>
      </c>
      <c r="N260" s="145" t="s">
        <v>42</v>
      </c>
      <c r="P260" s="146">
        <f>O260*H260</f>
        <v>0</v>
      </c>
      <c r="Q260" s="146">
        <v>2.50187</v>
      </c>
      <c r="R260" s="146">
        <f>Q260*H260</f>
        <v>77.30778299999999</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2903</v>
      </c>
    </row>
    <row r="261" spans="2:51" s="14" customFormat="1" ht="11.25">
      <c r="B261" s="165"/>
      <c r="D261" s="151" t="s">
        <v>270</v>
      </c>
      <c r="E261" s="166" t="s">
        <v>1</v>
      </c>
      <c r="F261" s="167" t="s">
        <v>2904</v>
      </c>
      <c r="H261" s="166" t="s">
        <v>1</v>
      </c>
      <c r="I261" s="168"/>
      <c r="L261" s="165"/>
      <c r="M261" s="169"/>
      <c r="T261" s="170"/>
      <c r="AT261" s="166" t="s">
        <v>270</v>
      </c>
      <c r="AU261" s="166" t="s">
        <v>87</v>
      </c>
      <c r="AV261" s="14" t="s">
        <v>85</v>
      </c>
      <c r="AW261" s="14" t="s">
        <v>32</v>
      </c>
      <c r="AX261" s="14" t="s">
        <v>77</v>
      </c>
      <c r="AY261" s="166" t="s">
        <v>262</v>
      </c>
    </row>
    <row r="262" spans="2:51" s="12" customFormat="1" ht="11.25">
      <c r="B262" s="150"/>
      <c r="D262" s="151" t="s">
        <v>270</v>
      </c>
      <c r="E262" s="152" t="s">
        <v>1</v>
      </c>
      <c r="F262" s="153" t="s">
        <v>2905</v>
      </c>
      <c r="H262" s="154">
        <v>1.63</v>
      </c>
      <c r="I262" s="155"/>
      <c r="L262" s="150"/>
      <c r="M262" s="156"/>
      <c r="T262" s="157"/>
      <c r="AT262" s="152" t="s">
        <v>270</v>
      </c>
      <c r="AU262" s="152" t="s">
        <v>87</v>
      </c>
      <c r="AV262" s="12" t="s">
        <v>87</v>
      </c>
      <c r="AW262" s="12" t="s">
        <v>32</v>
      </c>
      <c r="AX262" s="12" t="s">
        <v>77</v>
      </c>
      <c r="AY262" s="152" t="s">
        <v>262</v>
      </c>
    </row>
    <row r="263" spans="2:51" s="12" customFormat="1" ht="11.25">
      <c r="B263" s="150"/>
      <c r="D263" s="151" t="s">
        <v>270</v>
      </c>
      <c r="E263" s="152" t="s">
        <v>1</v>
      </c>
      <c r="F263" s="153" t="s">
        <v>2906</v>
      </c>
      <c r="H263" s="154">
        <v>4.01</v>
      </c>
      <c r="I263" s="155"/>
      <c r="L263" s="150"/>
      <c r="M263" s="156"/>
      <c r="T263" s="157"/>
      <c r="AT263" s="152" t="s">
        <v>270</v>
      </c>
      <c r="AU263" s="152" t="s">
        <v>87</v>
      </c>
      <c r="AV263" s="12" t="s">
        <v>87</v>
      </c>
      <c r="AW263" s="12" t="s">
        <v>32</v>
      </c>
      <c r="AX263" s="12" t="s">
        <v>77</v>
      </c>
      <c r="AY263" s="152" t="s">
        <v>262</v>
      </c>
    </row>
    <row r="264" spans="2:51" s="12" customFormat="1" ht="11.25">
      <c r="B264" s="150"/>
      <c r="D264" s="151" t="s">
        <v>270</v>
      </c>
      <c r="E264" s="152" t="s">
        <v>1</v>
      </c>
      <c r="F264" s="153" t="s">
        <v>2907</v>
      </c>
      <c r="H264" s="154">
        <v>4.58</v>
      </c>
      <c r="I264" s="155"/>
      <c r="L264" s="150"/>
      <c r="M264" s="156"/>
      <c r="T264" s="157"/>
      <c r="AT264" s="152" t="s">
        <v>270</v>
      </c>
      <c r="AU264" s="152" t="s">
        <v>87</v>
      </c>
      <c r="AV264" s="12" t="s">
        <v>87</v>
      </c>
      <c r="AW264" s="12" t="s">
        <v>32</v>
      </c>
      <c r="AX264" s="12" t="s">
        <v>77</v>
      </c>
      <c r="AY264" s="152" t="s">
        <v>262</v>
      </c>
    </row>
    <row r="265" spans="2:51" s="12" customFormat="1" ht="11.25">
      <c r="B265" s="150"/>
      <c r="D265" s="151" t="s">
        <v>270</v>
      </c>
      <c r="E265" s="152" t="s">
        <v>1</v>
      </c>
      <c r="F265" s="153" t="s">
        <v>2908</v>
      </c>
      <c r="H265" s="154">
        <v>6.79</v>
      </c>
      <c r="I265" s="155"/>
      <c r="L265" s="150"/>
      <c r="M265" s="156"/>
      <c r="T265" s="157"/>
      <c r="AT265" s="152" t="s">
        <v>270</v>
      </c>
      <c r="AU265" s="152" t="s">
        <v>87</v>
      </c>
      <c r="AV265" s="12" t="s">
        <v>87</v>
      </c>
      <c r="AW265" s="12" t="s">
        <v>32</v>
      </c>
      <c r="AX265" s="12" t="s">
        <v>77</v>
      </c>
      <c r="AY265" s="152" t="s">
        <v>262</v>
      </c>
    </row>
    <row r="266" spans="2:51" s="12" customFormat="1" ht="11.25">
      <c r="B266" s="150"/>
      <c r="D266" s="151" t="s">
        <v>270</v>
      </c>
      <c r="E266" s="152" t="s">
        <v>1</v>
      </c>
      <c r="F266" s="153" t="s">
        <v>2909</v>
      </c>
      <c r="H266" s="154">
        <v>5.87</v>
      </c>
      <c r="I266" s="155"/>
      <c r="L266" s="150"/>
      <c r="M266" s="156"/>
      <c r="T266" s="157"/>
      <c r="AT266" s="152" t="s">
        <v>270</v>
      </c>
      <c r="AU266" s="152" t="s">
        <v>87</v>
      </c>
      <c r="AV266" s="12" t="s">
        <v>87</v>
      </c>
      <c r="AW266" s="12" t="s">
        <v>32</v>
      </c>
      <c r="AX266" s="12" t="s">
        <v>77</v>
      </c>
      <c r="AY266" s="152" t="s">
        <v>262</v>
      </c>
    </row>
    <row r="267" spans="2:51" s="12" customFormat="1" ht="11.25">
      <c r="B267" s="150"/>
      <c r="D267" s="151" t="s">
        <v>270</v>
      </c>
      <c r="E267" s="152" t="s">
        <v>1</v>
      </c>
      <c r="F267" s="153" t="s">
        <v>2910</v>
      </c>
      <c r="H267" s="154">
        <v>4.19</v>
      </c>
      <c r="I267" s="155"/>
      <c r="L267" s="150"/>
      <c r="M267" s="156"/>
      <c r="T267" s="157"/>
      <c r="AT267" s="152" t="s">
        <v>270</v>
      </c>
      <c r="AU267" s="152" t="s">
        <v>87</v>
      </c>
      <c r="AV267" s="12" t="s">
        <v>87</v>
      </c>
      <c r="AW267" s="12" t="s">
        <v>32</v>
      </c>
      <c r="AX267" s="12" t="s">
        <v>77</v>
      </c>
      <c r="AY267" s="152" t="s">
        <v>262</v>
      </c>
    </row>
    <row r="268" spans="2:51" s="12" customFormat="1" ht="11.25">
      <c r="B268" s="150"/>
      <c r="D268" s="151" t="s">
        <v>270</v>
      </c>
      <c r="E268" s="152" t="s">
        <v>1</v>
      </c>
      <c r="F268" s="153" t="s">
        <v>2911</v>
      </c>
      <c r="H268" s="154">
        <v>2.44</v>
      </c>
      <c r="I268" s="155"/>
      <c r="L268" s="150"/>
      <c r="M268" s="156"/>
      <c r="T268" s="157"/>
      <c r="AT268" s="152" t="s">
        <v>270</v>
      </c>
      <c r="AU268" s="152" t="s">
        <v>87</v>
      </c>
      <c r="AV268" s="12" t="s">
        <v>87</v>
      </c>
      <c r="AW268" s="12" t="s">
        <v>32</v>
      </c>
      <c r="AX268" s="12" t="s">
        <v>77</v>
      </c>
      <c r="AY268" s="152" t="s">
        <v>262</v>
      </c>
    </row>
    <row r="269" spans="2:51" s="12" customFormat="1" ht="11.25">
      <c r="B269" s="150"/>
      <c r="D269" s="151" t="s">
        <v>270</v>
      </c>
      <c r="E269" s="152" t="s">
        <v>1</v>
      </c>
      <c r="F269" s="153" t="s">
        <v>2912</v>
      </c>
      <c r="H269" s="154">
        <v>1.39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30.9</v>
      </c>
      <c r="I270" s="162"/>
      <c r="L270" s="158"/>
      <c r="M270" s="163"/>
      <c r="T270" s="164"/>
      <c r="AT270" s="159" t="s">
        <v>270</v>
      </c>
      <c r="AU270" s="159" t="s">
        <v>87</v>
      </c>
      <c r="AV270" s="13" t="s">
        <v>268</v>
      </c>
      <c r="AW270" s="13" t="s">
        <v>32</v>
      </c>
      <c r="AX270" s="13" t="s">
        <v>85</v>
      </c>
      <c r="AY270" s="159" t="s">
        <v>262</v>
      </c>
    </row>
    <row r="271" spans="2:65" s="1" customFormat="1" ht="24.2" customHeight="1">
      <c r="B271" s="32"/>
      <c r="C271" s="138" t="s">
        <v>467</v>
      </c>
      <c r="D271" s="138" t="s">
        <v>264</v>
      </c>
      <c r="E271" s="139" t="s">
        <v>2913</v>
      </c>
      <c r="F271" s="140" t="s">
        <v>2914</v>
      </c>
      <c r="G271" s="141" t="s">
        <v>552</v>
      </c>
      <c r="H271" s="142">
        <v>67.17</v>
      </c>
      <c r="I271" s="143"/>
      <c r="J271" s="142">
        <f>ROUND(I271*H271,2)</f>
        <v>0</v>
      </c>
      <c r="K271" s="140" t="s">
        <v>267</v>
      </c>
      <c r="L271" s="32"/>
      <c r="M271" s="144" t="s">
        <v>1</v>
      </c>
      <c r="N271" s="145" t="s">
        <v>42</v>
      </c>
      <c r="P271" s="146">
        <f>O271*H271</f>
        <v>0</v>
      </c>
      <c r="Q271" s="146">
        <v>2.57533</v>
      </c>
      <c r="R271" s="146">
        <f>Q271*H271</f>
        <v>172.98491610000002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2915</v>
      </c>
    </row>
    <row r="272" spans="2:51" s="14" customFormat="1" ht="11.25">
      <c r="B272" s="165"/>
      <c r="D272" s="151" t="s">
        <v>270</v>
      </c>
      <c r="E272" s="166" t="s">
        <v>1</v>
      </c>
      <c r="F272" s="167" t="s">
        <v>2916</v>
      </c>
      <c r="H272" s="166" t="s">
        <v>1</v>
      </c>
      <c r="I272" s="168"/>
      <c r="L272" s="165"/>
      <c r="M272" s="169"/>
      <c r="T272" s="170"/>
      <c r="AT272" s="166" t="s">
        <v>270</v>
      </c>
      <c r="AU272" s="166" t="s">
        <v>87</v>
      </c>
      <c r="AV272" s="14" t="s">
        <v>85</v>
      </c>
      <c r="AW272" s="14" t="s">
        <v>32</v>
      </c>
      <c r="AX272" s="14" t="s">
        <v>77</v>
      </c>
      <c r="AY272" s="166" t="s">
        <v>262</v>
      </c>
    </row>
    <row r="273" spans="2:51" s="12" customFormat="1" ht="11.25">
      <c r="B273" s="150"/>
      <c r="D273" s="151" t="s">
        <v>270</v>
      </c>
      <c r="E273" s="152" t="s">
        <v>1</v>
      </c>
      <c r="F273" s="153" t="s">
        <v>2917</v>
      </c>
      <c r="H273" s="154">
        <v>22.72</v>
      </c>
      <c r="I273" s="155"/>
      <c r="L273" s="150"/>
      <c r="M273" s="156"/>
      <c r="T273" s="157"/>
      <c r="AT273" s="152" t="s">
        <v>270</v>
      </c>
      <c r="AU273" s="152" t="s">
        <v>87</v>
      </c>
      <c r="AV273" s="12" t="s">
        <v>87</v>
      </c>
      <c r="AW273" s="12" t="s">
        <v>32</v>
      </c>
      <c r="AX273" s="12" t="s">
        <v>77</v>
      </c>
      <c r="AY273" s="152" t="s">
        <v>262</v>
      </c>
    </row>
    <row r="274" spans="2:51" s="12" customFormat="1" ht="11.25">
      <c r="B274" s="150"/>
      <c r="D274" s="151" t="s">
        <v>270</v>
      </c>
      <c r="E274" s="152" t="s">
        <v>1</v>
      </c>
      <c r="F274" s="153" t="s">
        <v>2918</v>
      </c>
      <c r="H274" s="154">
        <v>26.11</v>
      </c>
      <c r="I274" s="155"/>
      <c r="L274" s="150"/>
      <c r="M274" s="156"/>
      <c r="T274" s="157"/>
      <c r="AT274" s="152" t="s">
        <v>270</v>
      </c>
      <c r="AU274" s="152" t="s">
        <v>87</v>
      </c>
      <c r="AV274" s="12" t="s">
        <v>87</v>
      </c>
      <c r="AW274" s="12" t="s">
        <v>32</v>
      </c>
      <c r="AX274" s="12" t="s">
        <v>77</v>
      </c>
      <c r="AY274" s="152" t="s">
        <v>262</v>
      </c>
    </row>
    <row r="275" spans="2:51" s="12" customFormat="1" ht="11.25">
      <c r="B275" s="150"/>
      <c r="D275" s="151" t="s">
        <v>270</v>
      </c>
      <c r="E275" s="152" t="s">
        <v>1</v>
      </c>
      <c r="F275" s="153" t="s">
        <v>2919</v>
      </c>
      <c r="H275" s="154">
        <v>2.38</v>
      </c>
      <c r="I275" s="155"/>
      <c r="L275" s="150"/>
      <c r="M275" s="156"/>
      <c r="T275" s="157"/>
      <c r="AT275" s="152" t="s">
        <v>270</v>
      </c>
      <c r="AU275" s="152" t="s">
        <v>87</v>
      </c>
      <c r="AV275" s="12" t="s">
        <v>87</v>
      </c>
      <c r="AW275" s="12" t="s">
        <v>32</v>
      </c>
      <c r="AX275" s="12" t="s">
        <v>77</v>
      </c>
      <c r="AY275" s="152" t="s">
        <v>262</v>
      </c>
    </row>
    <row r="276" spans="2:51" s="12" customFormat="1" ht="11.25">
      <c r="B276" s="150"/>
      <c r="D276" s="151" t="s">
        <v>270</v>
      </c>
      <c r="E276" s="152" t="s">
        <v>1</v>
      </c>
      <c r="F276" s="153" t="s">
        <v>2920</v>
      </c>
      <c r="H276" s="154">
        <v>7.38</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2921</v>
      </c>
      <c r="H277" s="154">
        <v>2.64</v>
      </c>
      <c r="I277" s="155"/>
      <c r="L277" s="150"/>
      <c r="M277" s="156"/>
      <c r="T277" s="157"/>
      <c r="AT277" s="152" t="s">
        <v>270</v>
      </c>
      <c r="AU277" s="152" t="s">
        <v>87</v>
      </c>
      <c r="AV277" s="12" t="s">
        <v>87</v>
      </c>
      <c r="AW277" s="12" t="s">
        <v>32</v>
      </c>
      <c r="AX277" s="12" t="s">
        <v>77</v>
      </c>
      <c r="AY277" s="152" t="s">
        <v>262</v>
      </c>
    </row>
    <row r="278" spans="2:51" s="12" customFormat="1" ht="11.25">
      <c r="B278" s="150"/>
      <c r="D278" s="151" t="s">
        <v>270</v>
      </c>
      <c r="E278" s="152" t="s">
        <v>1</v>
      </c>
      <c r="F278" s="153" t="s">
        <v>2922</v>
      </c>
      <c r="H278" s="154">
        <v>0.66</v>
      </c>
      <c r="I278" s="155"/>
      <c r="L278" s="150"/>
      <c r="M278" s="156"/>
      <c r="T278" s="157"/>
      <c r="AT278" s="152" t="s">
        <v>270</v>
      </c>
      <c r="AU278" s="152" t="s">
        <v>87</v>
      </c>
      <c r="AV278" s="12" t="s">
        <v>87</v>
      </c>
      <c r="AW278" s="12" t="s">
        <v>32</v>
      </c>
      <c r="AX278" s="12" t="s">
        <v>77</v>
      </c>
      <c r="AY278" s="152" t="s">
        <v>262</v>
      </c>
    </row>
    <row r="279" spans="2:51" s="12" customFormat="1" ht="11.25">
      <c r="B279" s="150"/>
      <c r="D279" s="151" t="s">
        <v>270</v>
      </c>
      <c r="E279" s="152" t="s">
        <v>1</v>
      </c>
      <c r="F279" s="153" t="s">
        <v>2923</v>
      </c>
      <c r="H279" s="154">
        <v>5.28</v>
      </c>
      <c r="I279" s="155"/>
      <c r="L279" s="150"/>
      <c r="M279" s="156"/>
      <c r="T279" s="157"/>
      <c r="AT279" s="152" t="s">
        <v>270</v>
      </c>
      <c r="AU279" s="152" t="s">
        <v>87</v>
      </c>
      <c r="AV279" s="12" t="s">
        <v>87</v>
      </c>
      <c r="AW279" s="12" t="s">
        <v>32</v>
      </c>
      <c r="AX279" s="12" t="s">
        <v>77</v>
      </c>
      <c r="AY279" s="152" t="s">
        <v>262</v>
      </c>
    </row>
    <row r="280" spans="2:51" s="13" customFormat="1" ht="11.25">
      <c r="B280" s="158"/>
      <c r="D280" s="151" t="s">
        <v>270</v>
      </c>
      <c r="E280" s="159" t="s">
        <v>1</v>
      </c>
      <c r="F280" s="160" t="s">
        <v>273</v>
      </c>
      <c r="H280" s="161">
        <v>67.17</v>
      </c>
      <c r="I280" s="162"/>
      <c r="L280" s="158"/>
      <c r="M280" s="163"/>
      <c r="T280" s="164"/>
      <c r="AT280" s="159" t="s">
        <v>270</v>
      </c>
      <c r="AU280" s="159" t="s">
        <v>87</v>
      </c>
      <c r="AV280" s="13" t="s">
        <v>268</v>
      </c>
      <c r="AW280" s="13" t="s">
        <v>32</v>
      </c>
      <c r="AX280" s="13" t="s">
        <v>85</v>
      </c>
      <c r="AY280" s="159" t="s">
        <v>262</v>
      </c>
    </row>
    <row r="281" spans="2:65" s="1" customFormat="1" ht="55.5" customHeight="1">
      <c r="B281" s="32"/>
      <c r="C281" s="138" t="s">
        <v>472</v>
      </c>
      <c r="D281" s="138" t="s">
        <v>264</v>
      </c>
      <c r="E281" s="139" t="s">
        <v>2924</v>
      </c>
      <c r="F281" s="140" t="s">
        <v>2925</v>
      </c>
      <c r="G281" s="141" t="s">
        <v>684</v>
      </c>
      <c r="H281" s="142">
        <v>38</v>
      </c>
      <c r="I281" s="143"/>
      <c r="J281" s="142">
        <f>ROUND(I281*H281,2)</f>
        <v>0</v>
      </c>
      <c r="K281" s="140" t="s">
        <v>267</v>
      </c>
      <c r="L281" s="32"/>
      <c r="M281" s="144" t="s">
        <v>1</v>
      </c>
      <c r="N281" s="145" t="s">
        <v>42</v>
      </c>
      <c r="P281" s="146">
        <f>O281*H281</f>
        <v>0</v>
      </c>
      <c r="Q281" s="146">
        <v>0.00308</v>
      </c>
      <c r="R281" s="146">
        <f>Q281*H281</f>
        <v>0.11703999999999999</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2926</v>
      </c>
    </row>
    <row r="282" spans="2:51" s="12" customFormat="1" ht="11.25">
      <c r="B282" s="150"/>
      <c r="D282" s="151" t="s">
        <v>270</v>
      </c>
      <c r="E282" s="152" t="s">
        <v>1</v>
      </c>
      <c r="F282" s="153" t="s">
        <v>2927</v>
      </c>
      <c r="H282" s="154">
        <v>20</v>
      </c>
      <c r="I282" s="155"/>
      <c r="L282" s="150"/>
      <c r="M282" s="156"/>
      <c r="T282" s="157"/>
      <c r="AT282" s="152" t="s">
        <v>270</v>
      </c>
      <c r="AU282" s="152" t="s">
        <v>87</v>
      </c>
      <c r="AV282" s="12" t="s">
        <v>87</v>
      </c>
      <c r="AW282" s="12" t="s">
        <v>32</v>
      </c>
      <c r="AX282" s="12" t="s">
        <v>77</v>
      </c>
      <c r="AY282" s="152" t="s">
        <v>262</v>
      </c>
    </row>
    <row r="283" spans="2:51" s="12" customFormat="1" ht="11.25">
      <c r="B283" s="150"/>
      <c r="D283" s="151" t="s">
        <v>270</v>
      </c>
      <c r="E283" s="152" t="s">
        <v>1</v>
      </c>
      <c r="F283" s="153" t="s">
        <v>2928</v>
      </c>
      <c r="H283" s="154">
        <v>11</v>
      </c>
      <c r="I283" s="155"/>
      <c r="L283" s="150"/>
      <c r="M283" s="156"/>
      <c r="T283" s="157"/>
      <c r="AT283" s="152" t="s">
        <v>270</v>
      </c>
      <c r="AU283" s="152" t="s">
        <v>87</v>
      </c>
      <c r="AV283" s="12" t="s">
        <v>87</v>
      </c>
      <c r="AW283" s="12" t="s">
        <v>32</v>
      </c>
      <c r="AX283" s="12" t="s">
        <v>77</v>
      </c>
      <c r="AY283" s="152" t="s">
        <v>262</v>
      </c>
    </row>
    <row r="284" spans="2:51" s="12" customFormat="1" ht="11.25">
      <c r="B284" s="150"/>
      <c r="D284" s="151" t="s">
        <v>270</v>
      </c>
      <c r="E284" s="152" t="s">
        <v>1</v>
      </c>
      <c r="F284" s="153" t="s">
        <v>2929</v>
      </c>
      <c r="H284" s="154">
        <v>4</v>
      </c>
      <c r="I284" s="155"/>
      <c r="L284" s="150"/>
      <c r="M284" s="156"/>
      <c r="T284" s="157"/>
      <c r="AT284" s="152" t="s">
        <v>270</v>
      </c>
      <c r="AU284" s="152" t="s">
        <v>87</v>
      </c>
      <c r="AV284" s="12" t="s">
        <v>87</v>
      </c>
      <c r="AW284" s="12" t="s">
        <v>32</v>
      </c>
      <c r="AX284" s="12" t="s">
        <v>77</v>
      </c>
      <c r="AY284" s="152" t="s">
        <v>262</v>
      </c>
    </row>
    <row r="285" spans="2:51" s="12" customFormat="1" ht="11.25">
      <c r="B285" s="150"/>
      <c r="D285" s="151" t="s">
        <v>270</v>
      </c>
      <c r="E285" s="152" t="s">
        <v>1</v>
      </c>
      <c r="F285" s="153" t="s">
        <v>2930</v>
      </c>
      <c r="H285" s="154">
        <v>2</v>
      </c>
      <c r="I285" s="155"/>
      <c r="L285" s="150"/>
      <c r="M285" s="156"/>
      <c r="T285" s="157"/>
      <c r="AT285" s="152" t="s">
        <v>270</v>
      </c>
      <c r="AU285" s="152" t="s">
        <v>87</v>
      </c>
      <c r="AV285" s="12" t="s">
        <v>87</v>
      </c>
      <c r="AW285" s="12" t="s">
        <v>32</v>
      </c>
      <c r="AX285" s="12" t="s">
        <v>77</v>
      </c>
      <c r="AY285" s="152" t="s">
        <v>262</v>
      </c>
    </row>
    <row r="286" spans="2:51" s="12" customFormat="1" ht="11.25">
      <c r="B286" s="150"/>
      <c r="D286" s="151" t="s">
        <v>270</v>
      </c>
      <c r="E286" s="152" t="s">
        <v>1</v>
      </c>
      <c r="F286" s="153" t="s">
        <v>2931</v>
      </c>
      <c r="H286" s="154">
        <v>1</v>
      </c>
      <c r="I286" s="155"/>
      <c r="L286" s="150"/>
      <c r="M286" s="156"/>
      <c r="T286" s="157"/>
      <c r="AT286" s="152" t="s">
        <v>270</v>
      </c>
      <c r="AU286" s="152" t="s">
        <v>87</v>
      </c>
      <c r="AV286" s="12" t="s">
        <v>87</v>
      </c>
      <c r="AW286" s="12" t="s">
        <v>32</v>
      </c>
      <c r="AX286" s="12" t="s">
        <v>77</v>
      </c>
      <c r="AY286" s="152" t="s">
        <v>262</v>
      </c>
    </row>
    <row r="287" spans="2:51" s="13" customFormat="1" ht="11.25">
      <c r="B287" s="158"/>
      <c r="D287" s="151" t="s">
        <v>270</v>
      </c>
      <c r="E287" s="159" t="s">
        <v>1</v>
      </c>
      <c r="F287" s="160" t="s">
        <v>273</v>
      </c>
      <c r="H287" s="161">
        <v>38</v>
      </c>
      <c r="I287" s="162"/>
      <c r="L287" s="158"/>
      <c r="M287" s="163"/>
      <c r="T287" s="164"/>
      <c r="AT287" s="159" t="s">
        <v>270</v>
      </c>
      <c r="AU287" s="159" t="s">
        <v>87</v>
      </c>
      <c r="AV287" s="13" t="s">
        <v>268</v>
      </c>
      <c r="AW287" s="13" t="s">
        <v>32</v>
      </c>
      <c r="AX287" s="13" t="s">
        <v>85</v>
      </c>
      <c r="AY287" s="159" t="s">
        <v>262</v>
      </c>
    </row>
    <row r="288" spans="2:65" s="1" customFormat="1" ht="55.5" customHeight="1">
      <c r="B288" s="32"/>
      <c r="C288" s="138" t="s">
        <v>476</v>
      </c>
      <c r="D288" s="138" t="s">
        <v>264</v>
      </c>
      <c r="E288" s="139" t="s">
        <v>2932</v>
      </c>
      <c r="F288" s="140" t="s">
        <v>2933</v>
      </c>
      <c r="G288" s="141" t="s">
        <v>684</v>
      </c>
      <c r="H288" s="142">
        <v>4</v>
      </c>
      <c r="I288" s="143"/>
      <c r="J288" s="142">
        <f>ROUND(I288*H288,2)</f>
        <v>0</v>
      </c>
      <c r="K288" s="140" t="s">
        <v>267</v>
      </c>
      <c r="L288" s="32"/>
      <c r="M288" s="144" t="s">
        <v>1</v>
      </c>
      <c r="N288" s="145" t="s">
        <v>42</v>
      </c>
      <c r="P288" s="146">
        <f>O288*H288</f>
        <v>0</v>
      </c>
      <c r="Q288" s="146">
        <v>0.00498</v>
      </c>
      <c r="R288" s="146">
        <f>Q288*H288</f>
        <v>0.01992</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2934</v>
      </c>
    </row>
    <row r="289" spans="2:51" s="12" customFormat="1" ht="11.25">
      <c r="B289" s="150"/>
      <c r="D289" s="151" t="s">
        <v>270</v>
      </c>
      <c r="E289" s="152" t="s">
        <v>1</v>
      </c>
      <c r="F289" s="153" t="s">
        <v>2935</v>
      </c>
      <c r="H289" s="154">
        <v>1</v>
      </c>
      <c r="I289" s="155"/>
      <c r="L289" s="150"/>
      <c r="M289" s="156"/>
      <c r="T289" s="157"/>
      <c r="AT289" s="152" t="s">
        <v>270</v>
      </c>
      <c r="AU289" s="152" t="s">
        <v>87</v>
      </c>
      <c r="AV289" s="12" t="s">
        <v>87</v>
      </c>
      <c r="AW289" s="12" t="s">
        <v>32</v>
      </c>
      <c r="AX289" s="12" t="s">
        <v>77</v>
      </c>
      <c r="AY289" s="152" t="s">
        <v>262</v>
      </c>
    </row>
    <row r="290" spans="2:51" s="12" customFormat="1" ht="11.25">
      <c r="B290" s="150"/>
      <c r="D290" s="151" t="s">
        <v>270</v>
      </c>
      <c r="E290" s="152" t="s">
        <v>1</v>
      </c>
      <c r="F290" s="153" t="s">
        <v>2936</v>
      </c>
      <c r="H290" s="154">
        <v>3</v>
      </c>
      <c r="I290" s="155"/>
      <c r="L290" s="150"/>
      <c r="M290" s="156"/>
      <c r="T290" s="157"/>
      <c r="AT290" s="152" t="s">
        <v>270</v>
      </c>
      <c r="AU290" s="152" t="s">
        <v>87</v>
      </c>
      <c r="AV290" s="12" t="s">
        <v>87</v>
      </c>
      <c r="AW290" s="12" t="s">
        <v>32</v>
      </c>
      <c r="AX290" s="12" t="s">
        <v>77</v>
      </c>
      <c r="AY290" s="152" t="s">
        <v>262</v>
      </c>
    </row>
    <row r="291" spans="2:51" s="13" customFormat="1" ht="11.25">
      <c r="B291" s="158"/>
      <c r="D291" s="151" t="s">
        <v>270</v>
      </c>
      <c r="E291" s="159" t="s">
        <v>1</v>
      </c>
      <c r="F291" s="160" t="s">
        <v>273</v>
      </c>
      <c r="H291" s="161">
        <v>4</v>
      </c>
      <c r="I291" s="162"/>
      <c r="L291" s="158"/>
      <c r="M291" s="163"/>
      <c r="T291" s="164"/>
      <c r="AT291" s="159" t="s">
        <v>270</v>
      </c>
      <c r="AU291" s="159" t="s">
        <v>87</v>
      </c>
      <c r="AV291" s="13" t="s">
        <v>268</v>
      </c>
      <c r="AW291" s="13" t="s">
        <v>32</v>
      </c>
      <c r="AX291" s="13" t="s">
        <v>85</v>
      </c>
      <c r="AY291" s="159" t="s">
        <v>262</v>
      </c>
    </row>
    <row r="292" spans="2:65" s="1" customFormat="1" ht="55.5" customHeight="1">
      <c r="B292" s="32"/>
      <c r="C292" s="138" t="s">
        <v>480</v>
      </c>
      <c r="D292" s="138" t="s">
        <v>264</v>
      </c>
      <c r="E292" s="139" t="s">
        <v>2937</v>
      </c>
      <c r="F292" s="140" t="s">
        <v>2938</v>
      </c>
      <c r="G292" s="141" t="s">
        <v>684</v>
      </c>
      <c r="H292" s="142">
        <v>5</v>
      </c>
      <c r="I292" s="143"/>
      <c r="J292" s="142">
        <f>ROUND(I292*H292,2)</f>
        <v>0</v>
      </c>
      <c r="K292" s="140" t="s">
        <v>267</v>
      </c>
      <c r="L292" s="32"/>
      <c r="M292" s="144" t="s">
        <v>1</v>
      </c>
      <c r="N292" s="145" t="s">
        <v>42</v>
      </c>
      <c r="P292" s="146">
        <f>O292*H292</f>
        <v>0</v>
      </c>
      <c r="Q292" s="146">
        <v>0.02277</v>
      </c>
      <c r="R292" s="146">
        <f>Q292*H292</f>
        <v>0.11384999999999999</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2939</v>
      </c>
    </row>
    <row r="293" spans="2:51" s="12" customFormat="1" ht="11.25">
      <c r="B293" s="150"/>
      <c r="D293" s="151" t="s">
        <v>270</v>
      </c>
      <c r="E293" s="152" t="s">
        <v>1</v>
      </c>
      <c r="F293" s="153" t="s">
        <v>2940</v>
      </c>
      <c r="H293" s="154">
        <v>4</v>
      </c>
      <c r="I293" s="155"/>
      <c r="L293" s="150"/>
      <c r="M293" s="156"/>
      <c r="T293" s="157"/>
      <c r="AT293" s="152" t="s">
        <v>270</v>
      </c>
      <c r="AU293" s="152" t="s">
        <v>87</v>
      </c>
      <c r="AV293" s="12" t="s">
        <v>87</v>
      </c>
      <c r="AW293" s="12" t="s">
        <v>32</v>
      </c>
      <c r="AX293" s="12" t="s">
        <v>77</v>
      </c>
      <c r="AY293" s="152" t="s">
        <v>262</v>
      </c>
    </row>
    <row r="294" spans="2:51" s="12" customFormat="1" ht="11.25">
      <c r="B294" s="150"/>
      <c r="D294" s="151" t="s">
        <v>270</v>
      </c>
      <c r="E294" s="152" t="s">
        <v>1</v>
      </c>
      <c r="F294" s="153" t="s">
        <v>2931</v>
      </c>
      <c r="H294" s="154">
        <v>1</v>
      </c>
      <c r="I294" s="155"/>
      <c r="L294" s="150"/>
      <c r="M294" s="156"/>
      <c r="T294" s="157"/>
      <c r="AT294" s="152" t="s">
        <v>270</v>
      </c>
      <c r="AU294" s="152" t="s">
        <v>87</v>
      </c>
      <c r="AV294" s="12" t="s">
        <v>87</v>
      </c>
      <c r="AW294" s="12" t="s">
        <v>32</v>
      </c>
      <c r="AX294" s="12" t="s">
        <v>77</v>
      </c>
      <c r="AY294" s="152" t="s">
        <v>262</v>
      </c>
    </row>
    <row r="295" spans="2:51" s="13" customFormat="1" ht="11.25">
      <c r="B295" s="158"/>
      <c r="D295" s="151" t="s">
        <v>270</v>
      </c>
      <c r="E295" s="159" t="s">
        <v>1</v>
      </c>
      <c r="F295" s="160" t="s">
        <v>273</v>
      </c>
      <c r="H295" s="161">
        <v>5</v>
      </c>
      <c r="I295" s="162"/>
      <c r="L295" s="158"/>
      <c r="M295" s="163"/>
      <c r="T295" s="164"/>
      <c r="AT295" s="159" t="s">
        <v>270</v>
      </c>
      <c r="AU295" s="159" t="s">
        <v>87</v>
      </c>
      <c r="AV295" s="13" t="s">
        <v>268</v>
      </c>
      <c r="AW295" s="13" t="s">
        <v>32</v>
      </c>
      <c r="AX295" s="13" t="s">
        <v>85</v>
      </c>
      <c r="AY295" s="159" t="s">
        <v>262</v>
      </c>
    </row>
    <row r="296" spans="2:65" s="1" customFormat="1" ht="24.2" customHeight="1">
      <c r="B296" s="32"/>
      <c r="C296" s="138" t="s">
        <v>484</v>
      </c>
      <c r="D296" s="138" t="s">
        <v>264</v>
      </c>
      <c r="E296" s="139" t="s">
        <v>2941</v>
      </c>
      <c r="F296" s="140" t="s">
        <v>2942</v>
      </c>
      <c r="G296" s="141" t="s">
        <v>152</v>
      </c>
      <c r="H296" s="142">
        <v>85.24</v>
      </c>
      <c r="I296" s="143"/>
      <c r="J296" s="142">
        <f>ROUND(I296*H296,2)</f>
        <v>0</v>
      </c>
      <c r="K296" s="140" t="s">
        <v>267</v>
      </c>
      <c r="L296" s="32"/>
      <c r="M296" s="144" t="s">
        <v>1</v>
      </c>
      <c r="N296" s="145" t="s">
        <v>42</v>
      </c>
      <c r="P296" s="146">
        <f>O296*H296</f>
        <v>0</v>
      </c>
      <c r="Q296" s="146">
        <v>0.00458</v>
      </c>
      <c r="R296" s="146">
        <f>Q296*H296</f>
        <v>0.39039919999999995</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2943</v>
      </c>
    </row>
    <row r="297" spans="2:51" s="14" customFormat="1" ht="11.25">
      <c r="B297" s="165"/>
      <c r="D297" s="151" t="s">
        <v>270</v>
      </c>
      <c r="E297" s="166" t="s">
        <v>1</v>
      </c>
      <c r="F297" s="167" t="s">
        <v>2916</v>
      </c>
      <c r="H297" s="166" t="s">
        <v>1</v>
      </c>
      <c r="I297" s="168"/>
      <c r="L297" s="165"/>
      <c r="M297" s="169"/>
      <c r="T297" s="170"/>
      <c r="AT297" s="166" t="s">
        <v>270</v>
      </c>
      <c r="AU297" s="166" t="s">
        <v>87</v>
      </c>
      <c r="AV297" s="14" t="s">
        <v>85</v>
      </c>
      <c r="AW297" s="14" t="s">
        <v>32</v>
      </c>
      <c r="AX297" s="14" t="s">
        <v>77</v>
      </c>
      <c r="AY297" s="166" t="s">
        <v>262</v>
      </c>
    </row>
    <row r="298" spans="2:51" s="12" customFormat="1" ht="11.25">
      <c r="B298" s="150"/>
      <c r="D298" s="151" t="s">
        <v>270</v>
      </c>
      <c r="E298" s="152" t="s">
        <v>1</v>
      </c>
      <c r="F298" s="153" t="s">
        <v>2944</v>
      </c>
      <c r="H298" s="154">
        <v>11.88</v>
      </c>
      <c r="I298" s="155"/>
      <c r="L298" s="150"/>
      <c r="M298" s="156"/>
      <c r="T298" s="157"/>
      <c r="AT298" s="152" t="s">
        <v>270</v>
      </c>
      <c r="AU298" s="152" t="s">
        <v>87</v>
      </c>
      <c r="AV298" s="12" t="s">
        <v>87</v>
      </c>
      <c r="AW298" s="12" t="s">
        <v>32</v>
      </c>
      <c r="AX298" s="12" t="s">
        <v>77</v>
      </c>
      <c r="AY298" s="152" t="s">
        <v>262</v>
      </c>
    </row>
    <row r="299" spans="2:51" s="12" customFormat="1" ht="11.25">
      <c r="B299" s="150"/>
      <c r="D299" s="151" t="s">
        <v>270</v>
      </c>
      <c r="E299" s="152" t="s">
        <v>1</v>
      </c>
      <c r="F299" s="153" t="s">
        <v>2945</v>
      </c>
      <c r="H299" s="154">
        <v>49.2</v>
      </c>
      <c r="I299" s="155"/>
      <c r="L299" s="150"/>
      <c r="M299" s="156"/>
      <c r="T299" s="157"/>
      <c r="AT299" s="152" t="s">
        <v>270</v>
      </c>
      <c r="AU299" s="152" t="s">
        <v>87</v>
      </c>
      <c r="AV299" s="12" t="s">
        <v>87</v>
      </c>
      <c r="AW299" s="12" t="s">
        <v>32</v>
      </c>
      <c r="AX299" s="12" t="s">
        <v>77</v>
      </c>
      <c r="AY299" s="152" t="s">
        <v>262</v>
      </c>
    </row>
    <row r="300" spans="2:51" s="12" customFormat="1" ht="11.25">
      <c r="B300" s="150"/>
      <c r="D300" s="151" t="s">
        <v>270</v>
      </c>
      <c r="E300" s="152" t="s">
        <v>1</v>
      </c>
      <c r="F300" s="153" t="s">
        <v>2946</v>
      </c>
      <c r="H300" s="154">
        <v>17.6</v>
      </c>
      <c r="I300" s="155"/>
      <c r="L300" s="150"/>
      <c r="M300" s="156"/>
      <c r="T300" s="157"/>
      <c r="AT300" s="152" t="s">
        <v>270</v>
      </c>
      <c r="AU300" s="152" t="s">
        <v>87</v>
      </c>
      <c r="AV300" s="12" t="s">
        <v>87</v>
      </c>
      <c r="AW300" s="12" t="s">
        <v>32</v>
      </c>
      <c r="AX300" s="12" t="s">
        <v>77</v>
      </c>
      <c r="AY300" s="152" t="s">
        <v>262</v>
      </c>
    </row>
    <row r="301" spans="2:51" s="12" customFormat="1" ht="11.25">
      <c r="B301" s="150"/>
      <c r="D301" s="151" t="s">
        <v>270</v>
      </c>
      <c r="E301" s="152" t="s">
        <v>1</v>
      </c>
      <c r="F301" s="153" t="s">
        <v>2947</v>
      </c>
      <c r="H301" s="154">
        <v>6.56</v>
      </c>
      <c r="I301" s="155"/>
      <c r="L301" s="150"/>
      <c r="M301" s="156"/>
      <c r="T301" s="157"/>
      <c r="AT301" s="152" t="s">
        <v>270</v>
      </c>
      <c r="AU301" s="152" t="s">
        <v>87</v>
      </c>
      <c r="AV301" s="12" t="s">
        <v>87</v>
      </c>
      <c r="AW301" s="12" t="s">
        <v>32</v>
      </c>
      <c r="AX301" s="12" t="s">
        <v>77</v>
      </c>
      <c r="AY301" s="152" t="s">
        <v>262</v>
      </c>
    </row>
    <row r="302" spans="2:51" s="13" customFormat="1" ht="11.25">
      <c r="B302" s="158"/>
      <c r="D302" s="151" t="s">
        <v>270</v>
      </c>
      <c r="E302" s="159" t="s">
        <v>1</v>
      </c>
      <c r="F302" s="160" t="s">
        <v>273</v>
      </c>
      <c r="H302" s="161">
        <v>85.24</v>
      </c>
      <c r="I302" s="162"/>
      <c r="L302" s="158"/>
      <c r="M302" s="163"/>
      <c r="T302" s="164"/>
      <c r="AT302" s="159" t="s">
        <v>270</v>
      </c>
      <c r="AU302" s="159" t="s">
        <v>87</v>
      </c>
      <c r="AV302" s="13" t="s">
        <v>268</v>
      </c>
      <c r="AW302" s="13" t="s">
        <v>32</v>
      </c>
      <c r="AX302" s="13" t="s">
        <v>85</v>
      </c>
      <c r="AY302" s="159" t="s">
        <v>262</v>
      </c>
    </row>
    <row r="303" spans="2:65" s="1" customFormat="1" ht="24.2" customHeight="1">
      <c r="B303" s="32"/>
      <c r="C303" s="138" t="s">
        <v>492</v>
      </c>
      <c r="D303" s="138" t="s">
        <v>264</v>
      </c>
      <c r="E303" s="139" t="s">
        <v>2948</v>
      </c>
      <c r="F303" s="140" t="s">
        <v>2949</v>
      </c>
      <c r="G303" s="141" t="s">
        <v>152</v>
      </c>
      <c r="H303" s="142">
        <v>85.24</v>
      </c>
      <c r="I303" s="143"/>
      <c r="J303" s="142">
        <f>ROUND(I303*H303,2)</f>
        <v>0</v>
      </c>
      <c r="K303" s="140" t="s">
        <v>267</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2950</v>
      </c>
    </row>
    <row r="304" spans="2:65" s="1" customFormat="1" ht="24.2" customHeight="1">
      <c r="B304" s="32"/>
      <c r="C304" s="138" t="s">
        <v>498</v>
      </c>
      <c r="D304" s="138" t="s">
        <v>264</v>
      </c>
      <c r="E304" s="139" t="s">
        <v>2951</v>
      </c>
      <c r="F304" s="140" t="s">
        <v>2952</v>
      </c>
      <c r="G304" s="141" t="s">
        <v>152</v>
      </c>
      <c r="H304" s="142">
        <v>367.08</v>
      </c>
      <c r="I304" s="143"/>
      <c r="J304" s="142">
        <f>ROUND(I304*H304,2)</f>
        <v>0</v>
      </c>
      <c r="K304" s="140" t="s">
        <v>267</v>
      </c>
      <c r="L304" s="32"/>
      <c r="M304" s="144" t="s">
        <v>1</v>
      </c>
      <c r="N304" s="145" t="s">
        <v>42</v>
      </c>
      <c r="P304" s="146">
        <f>O304*H304</f>
        <v>0</v>
      </c>
      <c r="Q304" s="146">
        <v>0.01007</v>
      </c>
      <c r="R304" s="146">
        <f>Q304*H304</f>
        <v>3.6964956</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2953</v>
      </c>
    </row>
    <row r="305" spans="2:51" s="12" customFormat="1" ht="11.25">
      <c r="B305" s="150"/>
      <c r="D305" s="151" t="s">
        <v>270</v>
      </c>
      <c r="E305" s="152" t="s">
        <v>1</v>
      </c>
      <c r="F305" s="153" t="s">
        <v>2954</v>
      </c>
      <c r="H305" s="154">
        <v>154.28</v>
      </c>
      <c r="I305" s="155"/>
      <c r="L305" s="150"/>
      <c r="M305" s="156"/>
      <c r="T305" s="157"/>
      <c r="AT305" s="152" t="s">
        <v>270</v>
      </c>
      <c r="AU305" s="152" t="s">
        <v>87</v>
      </c>
      <c r="AV305" s="12" t="s">
        <v>87</v>
      </c>
      <c r="AW305" s="12" t="s">
        <v>32</v>
      </c>
      <c r="AX305" s="12" t="s">
        <v>77</v>
      </c>
      <c r="AY305" s="152" t="s">
        <v>262</v>
      </c>
    </row>
    <row r="306" spans="2:51" s="12" customFormat="1" ht="11.25">
      <c r="B306" s="150"/>
      <c r="D306" s="151" t="s">
        <v>270</v>
      </c>
      <c r="E306" s="152" t="s">
        <v>1</v>
      </c>
      <c r="F306" s="153" t="s">
        <v>2955</v>
      </c>
      <c r="H306" s="154">
        <v>177.6</v>
      </c>
      <c r="I306" s="155"/>
      <c r="L306" s="150"/>
      <c r="M306" s="156"/>
      <c r="T306" s="157"/>
      <c r="AT306" s="152" t="s">
        <v>270</v>
      </c>
      <c r="AU306" s="152" t="s">
        <v>87</v>
      </c>
      <c r="AV306" s="12" t="s">
        <v>87</v>
      </c>
      <c r="AW306" s="12" t="s">
        <v>32</v>
      </c>
      <c r="AX306" s="12" t="s">
        <v>77</v>
      </c>
      <c r="AY306" s="152" t="s">
        <v>262</v>
      </c>
    </row>
    <row r="307" spans="2:51" s="12" customFormat="1" ht="11.25">
      <c r="B307" s="150"/>
      <c r="D307" s="151" t="s">
        <v>270</v>
      </c>
      <c r="E307" s="152" t="s">
        <v>1</v>
      </c>
      <c r="F307" s="153" t="s">
        <v>2956</v>
      </c>
      <c r="H307" s="154">
        <v>35.2</v>
      </c>
      <c r="I307" s="155"/>
      <c r="L307" s="150"/>
      <c r="M307" s="156"/>
      <c r="T307" s="157"/>
      <c r="AT307" s="152" t="s">
        <v>270</v>
      </c>
      <c r="AU307" s="152" t="s">
        <v>87</v>
      </c>
      <c r="AV307" s="12" t="s">
        <v>87</v>
      </c>
      <c r="AW307" s="12" t="s">
        <v>32</v>
      </c>
      <c r="AX307" s="12" t="s">
        <v>77</v>
      </c>
      <c r="AY307" s="152" t="s">
        <v>262</v>
      </c>
    </row>
    <row r="308" spans="2:51" s="13" customFormat="1" ht="11.25">
      <c r="B308" s="158"/>
      <c r="D308" s="151" t="s">
        <v>270</v>
      </c>
      <c r="E308" s="159" t="s">
        <v>1</v>
      </c>
      <c r="F308" s="160" t="s">
        <v>273</v>
      </c>
      <c r="H308" s="161">
        <v>367.08</v>
      </c>
      <c r="I308" s="162"/>
      <c r="L308" s="158"/>
      <c r="M308" s="163"/>
      <c r="T308" s="164"/>
      <c r="AT308" s="159" t="s">
        <v>270</v>
      </c>
      <c r="AU308" s="159" t="s">
        <v>87</v>
      </c>
      <c r="AV308" s="13" t="s">
        <v>268</v>
      </c>
      <c r="AW308" s="13" t="s">
        <v>32</v>
      </c>
      <c r="AX308" s="13" t="s">
        <v>85</v>
      </c>
      <c r="AY308" s="159" t="s">
        <v>262</v>
      </c>
    </row>
    <row r="309" spans="2:65" s="1" customFormat="1" ht="24.2" customHeight="1">
      <c r="B309" s="32"/>
      <c r="C309" s="138" t="s">
        <v>503</v>
      </c>
      <c r="D309" s="138" t="s">
        <v>264</v>
      </c>
      <c r="E309" s="139" t="s">
        <v>2957</v>
      </c>
      <c r="F309" s="140" t="s">
        <v>2958</v>
      </c>
      <c r="G309" s="141" t="s">
        <v>152</v>
      </c>
      <c r="H309" s="142">
        <v>367.08</v>
      </c>
      <c r="I309" s="143"/>
      <c r="J309" s="142">
        <f>ROUND(I309*H309,2)</f>
        <v>0</v>
      </c>
      <c r="K309" s="140" t="s">
        <v>267</v>
      </c>
      <c r="L309" s="32"/>
      <c r="M309" s="144" t="s">
        <v>1</v>
      </c>
      <c r="N309" s="145" t="s">
        <v>42</v>
      </c>
      <c r="P309" s="146">
        <f>O309*H309</f>
        <v>0</v>
      </c>
      <c r="Q309" s="146">
        <v>0</v>
      </c>
      <c r="R309" s="146">
        <f>Q309*H309</f>
        <v>0</v>
      </c>
      <c r="S309" s="146">
        <v>0</v>
      </c>
      <c r="T309" s="147">
        <f>S309*H309</f>
        <v>0</v>
      </c>
      <c r="AR309" s="148" t="s">
        <v>268</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268</v>
      </c>
      <c r="BM309" s="148" t="s">
        <v>2959</v>
      </c>
    </row>
    <row r="310" spans="2:65" s="1" customFormat="1" ht="21.75" customHeight="1">
      <c r="B310" s="32"/>
      <c r="C310" s="138" t="s">
        <v>511</v>
      </c>
      <c r="D310" s="138" t="s">
        <v>264</v>
      </c>
      <c r="E310" s="139" t="s">
        <v>2960</v>
      </c>
      <c r="F310" s="140" t="s">
        <v>2961</v>
      </c>
      <c r="G310" s="141" t="s">
        <v>303</v>
      </c>
      <c r="H310" s="142">
        <v>10.15</v>
      </c>
      <c r="I310" s="143"/>
      <c r="J310" s="142">
        <f>ROUND(I310*H310,2)</f>
        <v>0</v>
      </c>
      <c r="K310" s="140" t="s">
        <v>267</v>
      </c>
      <c r="L310" s="32"/>
      <c r="M310" s="144" t="s">
        <v>1</v>
      </c>
      <c r="N310" s="145" t="s">
        <v>42</v>
      </c>
      <c r="P310" s="146">
        <f>O310*H310</f>
        <v>0</v>
      </c>
      <c r="Q310" s="146">
        <v>1.04717</v>
      </c>
      <c r="R310" s="146">
        <f>Q310*H310</f>
        <v>10.6287755</v>
      </c>
      <c r="S310" s="146">
        <v>0</v>
      </c>
      <c r="T310" s="147">
        <f>S310*H310</f>
        <v>0</v>
      </c>
      <c r="AR310" s="148" t="s">
        <v>268</v>
      </c>
      <c r="AT310" s="148" t="s">
        <v>264</v>
      </c>
      <c r="AU310" s="148" t="s">
        <v>87</v>
      </c>
      <c r="AY310" s="17" t="s">
        <v>262</v>
      </c>
      <c r="BE310" s="149">
        <f>IF(N310="základní",J310,0)</f>
        <v>0</v>
      </c>
      <c r="BF310" s="149">
        <f>IF(N310="snížená",J310,0)</f>
        <v>0</v>
      </c>
      <c r="BG310" s="149">
        <f>IF(N310="zákl. přenesená",J310,0)</f>
        <v>0</v>
      </c>
      <c r="BH310" s="149">
        <f>IF(N310="sníž. přenesená",J310,0)</f>
        <v>0</v>
      </c>
      <c r="BI310" s="149">
        <f>IF(N310="nulová",J310,0)</f>
        <v>0</v>
      </c>
      <c r="BJ310" s="17" t="s">
        <v>85</v>
      </c>
      <c r="BK310" s="149">
        <f>ROUND(I310*H310,2)</f>
        <v>0</v>
      </c>
      <c r="BL310" s="17" t="s">
        <v>268</v>
      </c>
      <c r="BM310" s="148" t="s">
        <v>2962</v>
      </c>
    </row>
    <row r="311" spans="2:51" s="14" customFormat="1" ht="11.25">
      <c r="B311" s="165"/>
      <c r="D311" s="151" t="s">
        <v>270</v>
      </c>
      <c r="E311" s="166" t="s">
        <v>1</v>
      </c>
      <c r="F311" s="167" t="s">
        <v>2963</v>
      </c>
      <c r="H311" s="166" t="s">
        <v>1</v>
      </c>
      <c r="I311" s="168"/>
      <c r="L311" s="165"/>
      <c r="M311" s="169"/>
      <c r="T311" s="170"/>
      <c r="AT311" s="166" t="s">
        <v>270</v>
      </c>
      <c r="AU311" s="166" t="s">
        <v>87</v>
      </c>
      <c r="AV311" s="14" t="s">
        <v>85</v>
      </c>
      <c r="AW311" s="14" t="s">
        <v>32</v>
      </c>
      <c r="AX311" s="14" t="s">
        <v>77</v>
      </c>
      <c r="AY311" s="166" t="s">
        <v>262</v>
      </c>
    </row>
    <row r="312" spans="2:51" s="12" customFormat="1" ht="11.25">
      <c r="B312" s="150"/>
      <c r="D312" s="151" t="s">
        <v>270</v>
      </c>
      <c r="E312" s="152" t="s">
        <v>1</v>
      </c>
      <c r="F312" s="153" t="s">
        <v>2964</v>
      </c>
      <c r="H312" s="154">
        <v>1.2</v>
      </c>
      <c r="I312" s="155"/>
      <c r="L312" s="150"/>
      <c r="M312" s="156"/>
      <c r="T312" s="157"/>
      <c r="AT312" s="152" t="s">
        <v>270</v>
      </c>
      <c r="AU312" s="152" t="s">
        <v>87</v>
      </c>
      <c r="AV312" s="12" t="s">
        <v>87</v>
      </c>
      <c r="AW312" s="12" t="s">
        <v>32</v>
      </c>
      <c r="AX312" s="12" t="s">
        <v>77</v>
      </c>
      <c r="AY312" s="152" t="s">
        <v>262</v>
      </c>
    </row>
    <row r="313" spans="2:51" s="12" customFormat="1" ht="11.25">
      <c r="B313" s="150"/>
      <c r="D313" s="151" t="s">
        <v>270</v>
      </c>
      <c r="E313" s="152" t="s">
        <v>1</v>
      </c>
      <c r="F313" s="153" t="s">
        <v>2965</v>
      </c>
      <c r="H313" s="154">
        <v>1.82</v>
      </c>
      <c r="I313" s="155"/>
      <c r="L313" s="150"/>
      <c r="M313" s="156"/>
      <c r="T313" s="157"/>
      <c r="AT313" s="152" t="s">
        <v>270</v>
      </c>
      <c r="AU313" s="152" t="s">
        <v>87</v>
      </c>
      <c r="AV313" s="12" t="s">
        <v>87</v>
      </c>
      <c r="AW313" s="12" t="s">
        <v>32</v>
      </c>
      <c r="AX313" s="12" t="s">
        <v>77</v>
      </c>
      <c r="AY313" s="152" t="s">
        <v>262</v>
      </c>
    </row>
    <row r="314" spans="2:51" s="12" customFormat="1" ht="11.25">
      <c r="B314" s="150"/>
      <c r="D314" s="151" t="s">
        <v>270</v>
      </c>
      <c r="E314" s="152" t="s">
        <v>1</v>
      </c>
      <c r="F314" s="153" t="s">
        <v>2966</v>
      </c>
      <c r="H314" s="154">
        <v>0.05</v>
      </c>
      <c r="I314" s="155"/>
      <c r="L314" s="150"/>
      <c r="M314" s="156"/>
      <c r="T314" s="157"/>
      <c r="AT314" s="152" t="s">
        <v>270</v>
      </c>
      <c r="AU314" s="152" t="s">
        <v>87</v>
      </c>
      <c r="AV314" s="12" t="s">
        <v>87</v>
      </c>
      <c r="AW314" s="12" t="s">
        <v>32</v>
      </c>
      <c r="AX314" s="12" t="s">
        <v>77</v>
      </c>
      <c r="AY314" s="152" t="s">
        <v>262</v>
      </c>
    </row>
    <row r="315" spans="2:51" s="14" customFormat="1" ht="11.25">
      <c r="B315" s="165"/>
      <c r="D315" s="151" t="s">
        <v>270</v>
      </c>
      <c r="E315" s="166" t="s">
        <v>1</v>
      </c>
      <c r="F315" s="167" t="s">
        <v>2967</v>
      </c>
      <c r="H315" s="166" t="s">
        <v>1</v>
      </c>
      <c r="I315" s="168"/>
      <c r="L315" s="165"/>
      <c r="M315" s="169"/>
      <c r="T315" s="170"/>
      <c r="AT315" s="166" t="s">
        <v>270</v>
      </c>
      <c r="AU315" s="166" t="s">
        <v>87</v>
      </c>
      <c r="AV315" s="14" t="s">
        <v>85</v>
      </c>
      <c r="AW315" s="14" t="s">
        <v>32</v>
      </c>
      <c r="AX315" s="14" t="s">
        <v>77</v>
      </c>
      <c r="AY315" s="166" t="s">
        <v>262</v>
      </c>
    </row>
    <row r="316" spans="2:51" s="12" customFormat="1" ht="11.25">
      <c r="B316" s="150"/>
      <c r="D316" s="151" t="s">
        <v>270</v>
      </c>
      <c r="E316" s="152" t="s">
        <v>1</v>
      </c>
      <c r="F316" s="153" t="s">
        <v>2968</v>
      </c>
      <c r="H316" s="154">
        <v>1.39</v>
      </c>
      <c r="I316" s="155"/>
      <c r="L316" s="150"/>
      <c r="M316" s="156"/>
      <c r="T316" s="157"/>
      <c r="AT316" s="152" t="s">
        <v>270</v>
      </c>
      <c r="AU316" s="152" t="s">
        <v>87</v>
      </c>
      <c r="AV316" s="12" t="s">
        <v>87</v>
      </c>
      <c r="AW316" s="12" t="s">
        <v>32</v>
      </c>
      <c r="AX316" s="12" t="s">
        <v>77</v>
      </c>
      <c r="AY316" s="152" t="s">
        <v>262</v>
      </c>
    </row>
    <row r="317" spans="2:51" s="12" customFormat="1" ht="11.25">
      <c r="B317" s="150"/>
      <c r="D317" s="151" t="s">
        <v>270</v>
      </c>
      <c r="E317" s="152" t="s">
        <v>1</v>
      </c>
      <c r="F317" s="153" t="s">
        <v>2969</v>
      </c>
      <c r="H317" s="154">
        <v>2.07</v>
      </c>
      <c r="I317" s="155"/>
      <c r="L317" s="150"/>
      <c r="M317" s="156"/>
      <c r="T317" s="157"/>
      <c r="AT317" s="152" t="s">
        <v>270</v>
      </c>
      <c r="AU317" s="152" t="s">
        <v>87</v>
      </c>
      <c r="AV317" s="12" t="s">
        <v>87</v>
      </c>
      <c r="AW317" s="12" t="s">
        <v>32</v>
      </c>
      <c r="AX317" s="12" t="s">
        <v>77</v>
      </c>
      <c r="AY317" s="152" t="s">
        <v>262</v>
      </c>
    </row>
    <row r="318" spans="2:51" s="12" customFormat="1" ht="11.25">
      <c r="B318" s="150"/>
      <c r="D318" s="151" t="s">
        <v>270</v>
      </c>
      <c r="E318" s="152" t="s">
        <v>1</v>
      </c>
      <c r="F318" s="153" t="s">
        <v>2970</v>
      </c>
      <c r="H318" s="154">
        <v>0.06</v>
      </c>
      <c r="I318" s="155"/>
      <c r="L318" s="150"/>
      <c r="M318" s="156"/>
      <c r="T318" s="157"/>
      <c r="AT318" s="152" t="s">
        <v>270</v>
      </c>
      <c r="AU318" s="152" t="s">
        <v>87</v>
      </c>
      <c r="AV318" s="12" t="s">
        <v>87</v>
      </c>
      <c r="AW318" s="12" t="s">
        <v>32</v>
      </c>
      <c r="AX318" s="12" t="s">
        <v>77</v>
      </c>
      <c r="AY318" s="152" t="s">
        <v>262</v>
      </c>
    </row>
    <row r="319" spans="2:51" s="14" customFormat="1" ht="11.25">
      <c r="B319" s="165"/>
      <c r="D319" s="151" t="s">
        <v>270</v>
      </c>
      <c r="E319" s="166" t="s">
        <v>1</v>
      </c>
      <c r="F319" s="167" t="s">
        <v>2971</v>
      </c>
      <c r="H319" s="166" t="s">
        <v>1</v>
      </c>
      <c r="I319" s="168"/>
      <c r="L319" s="165"/>
      <c r="M319" s="169"/>
      <c r="T319" s="170"/>
      <c r="AT319" s="166" t="s">
        <v>270</v>
      </c>
      <c r="AU319" s="166" t="s">
        <v>87</v>
      </c>
      <c r="AV319" s="14" t="s">
        <v>85</v>
      </c>
      <c r="AW319" s="14" t="s">
        <v>32</v>
      </c>
      <c r="AX319" s="14" t="s">
        <v>77</v>
      </c>
      <c r="AY319" s="166" t="s">
        <v>262</v>
      </c>
    </row>
    <row r="320" spans="2:51" s="12" customFormat="1" ht="11.25">
      <c r="B320" s="150"/>
      <c r="D320" s="151" t="s">
        <v>270</v>
      </c>
      <c r="E320" s="152" t="s">
        <v>1</v>
      </c>
      <c r="F320" s="153" t="s">
        <v>2972</v>
      </c>
      <c r="H320" s="154">
        <v>0.11</v>
      </c>
      <c r="I320" s="155"/>
      <c r="L320" s="150"/>
      <c r="M320" s="156"/>
      <c r="T320" s="157"/>
      <c r="AT320" s="152" t="s">
        <v>270</v>
      </c>
      <c r="AU320" s="152" t="s">
        <v>87</v>
      </c>
      <c r="AV320" s="12" t="s">
        <v>87</v>
      </c>
      <c r="AW320" s="12" t="s">
        <v>32</v>
      </c>
      <c r="AX320" s="12" t="s">
        <v>77</v>
      </c>
      <c r="AY320" s="152" t="s">
        <v>262</v>
      </c>
    </row>
    <row r="321" spans="2:51" s="12" customFormat="1" ht="11.25">
      <c r="B321" s="150"/>
      <c r="D321" s="151" t="s">
        <v>270</v>
      </c>
      <c r="E321" s="152" t="s">
        <v>1</v>
      </c>
      <c r="F321" s="153" t="s">
        <v>2973</v>
      </c>
      <c r="H321" s="154">
        <v>0.1</v>
      </c>
      <c r="I321" s="155"/>
      <c r="L321" s="150"/>
      <c r="M321" s="156"/>
      <c r="T321" s="157"/>
      <c r="AT321" s="152" t="s">
        <v>270</v>
      </c>
      <c r="AU321" s="152" t="s">
        <v>87</v>
      </c>
      <c r="AV321" s="12" t="s">
        <v>87</v>
      </c>
      <c r="AW321" s="12" t="s">
        <v>32</v>
      </c>
      <c r="AX321" s="12" t="s">
        <v>77</v>
      </c>
      <c r="AY321" s="152" t="s">
        <v>262</v>
      </c>
    </row>
    <row r="322" spans="2:51" s="14" customFormat="1" ht="11.25">
      <c r="B322" s="165"/>
      <c r="D322" s="151" t="s">
        <v>270</v>
      </c>
      <c r="E322" s="166" t="s">
        <v>1</v>
      </c>
      <c r="F322" s="167" t="s">
        <v>2974</v>
      </c>
      <c r="H322" s="166" t="s">
        <v>1</v>
      </c>
      <c r="I322" s="168"/>
      <c r="L322" s="165"/>
      <c r="M322" s="169"/>
      <c r="T322" s="170"/>
      <c r="AT322" s="166" t="s">
        <v>270</v>
      </c>
      <c r="AU322" s="166" t="s">
        <v>87</v>
      </c>
      <c r="AV322" s="14" t="s">
        <v>85</v>
      </c>
      <c r="AW322" s="14" t="s">
        <v>32</v>
      </c>
      <c r="AX322" s="14" t="s">
        <v>77</v>
      </c>
      <c r="AY322" s="166" t="s">
        <v>262</v>
      </c>
    </row>
    <row r="323" spans="2:51" s="12" customFormat="1" ht="11.25">
      <c r="B323" s="150"/>
      <c r="D323" s="151" t="s">
        <v>270</v>
      </c>
      <c r="E323" s="152" t="s">
        <v>1</v>
      </c>
      <c r="F323" s="153" t="s">
        <v>2975</v>
      </c>
      <c r="H323" s="154">
        <v>1.48</v>
      </c>
      <c r="I323" s="155"/>
      <c r="L323" s="150"/>
      <c r="M323" s="156"/>
      <c r="T323" s="157"/>
      <c r="AT323" s="152" t="s">
        <v>270</v>
      </c>
      <c r="AU323" s="152" t="s">
        <v>87</v>
      </c>
      <c r="AV323" s="12" t="s">
        <v>87</v>
      </c>
      <c r="AW323" s="12" t="s">
        <v>32</v>
      </c>
      <c r="AX323" s="12" t="s">
        <v>77</v>
      </c>
      <c r="AY323" s="152" t="s">
        <v>262</v>
      </c>
    </row>
    <row r="324" spans="2:51" s="12" customFormat="1" ht="11.25">
      <c r="B324" s="150"/>
      <c r="D324" s="151" t="s">
        <v>270</v>
      </c>
      <c r="E324" s="152" t="s">
        <v>1</v>
      </c>
      <c r="F324" s="153" t="s">
        <v>2976</v>
      </c>
      <c r="H324" s="154">
        <v>0.61</v>
      </c>
      <c r="I324" s="155"/>
      <c r="L324" s="150"/>
      <c r="M324" s="156"/>
      <c r="T324" s="157"/>
      <c r="AT324" s="152" t="s">
        <v>270</v>
      </c>
      <c r="AU324" s="152" t="s">
        <v>87</v>
      </c>
      <c r="AV324" s="12" t="s">
        <v>87</v>
      </c>
      <c r="AW324" s="12" t="s">
        <v>32</v>
      </c>
      <c r="AX324" s="12" t="s">
        <v>77</v>
      </c>
      <c r="AY324" s="152" t="s">
        <v>262</v>
      </c>
    </row>
    <row r="325" spans="2:51" s="14" customFormat="1" ht="11.25">
      <c r="B325" s="165"/>
      <c r="D325" s="151" t="s">
        <v>270</v>
      </c>
      <c r="E325" s="166" t="s">
        <v>1</v>
      </c>
      <c r="F325" s="167" t="s">
        <v>2977</v>
      </c>
      <c r="H325" s="166" t="s">
        <v>1</v>
      </c>
      <c r="I325" s="168"/>
      <c r="L325" s="165"/>
      <c r="M325" s="169"/>
      <c r="T325" s="170"/>
      <c r="AT325" s="166" t="s">
        <v>270</v>
      </c>
      <c r="AU325" s="166" t="s">
        <v>87</v>
      </c>
      <c r="AV325" s="14" t="s">
        <v>85</v>
      </c>
      <c r="AW325" s="14" t="s">
        <v>32</v>
      </c>
      <c r="AX325" s="14" t="s">
        <v>77</v>
      </c>
      <c r="AY325" s="166" t="s">
        <v>262</v>
      </c>
    </row>
    <row r="326" spans="2:51" s="12" customFormat="1" ht="11.25">
      <c r="B326" s="150"/>
      <c r="D326" s="151" t="s">
        <v>270</v>
      </c>
      <c r="E326" s="152" t="s">
        <v>1</v>
      </c>
      <c r="F326" s="153" t="s">
        <v>2978</v>
      </c>
      <c r="H326" s="154">
        <v>0.43</v>
      </c>
      <c r="I326" s="155"/>
      <c r="L326" s="150"/>
      <c r="M326" s="156"/>
      <c r="T326" s="157"/>
      <c r="AT326" s="152" t="s">
        <v>270</v>
      </c>
      <c r="AU326" s="152" t="s">
        <v>87</v>
      </c>
      <c r="AV326" s="12" t="s">
        <v>87</v>
      </c>
      <c r="AW326" s="12" t="s">
        <v>32</v>
      </c>
      <c r="AX326" s="12" t="s">
        <v>77</v>
      </c>
      <c r="AY326" s="152" t="s">
        <v>262</v>
      </c>
    </row>
    <row r="327" spans="2:51" s="12" customFormat="1" ht="11.25">
      <c r="B327" s="150"/>
      <c r="D327" s="151" t="s">
        <v>270</v>
      </c>
      <c r="E327" s="152" t="s">
        <v>1</v>
      </c>
      <c r="F327" s="153" t="s">
        <v>2979</v>
      </c>
      <c r="H327" s="154">
        <v>0.15</v>
      </c>
      <c r="I327" s="155"/>
      <c r="L327" s="150"/>
      <c r="M327" s="156"/>
      <c r="T327" s="157"/>
      <c r="AT327" s="152" t="s">
        <v>270</v>
      </c>
      <c r="AU327" s="152" t="s">
        <v>87</v>
      </c>
      <c r="AV327" s="12" t="s">
        <v>87</v>
      </c>
      <c r="AW327" s="12" t="s">
        <v>32</v>
      </c>
      <c r="AX327" s="12" t="s">
        <v>77</v>
      </c>
      <c r="AY327" s="152" t="s">
        <v>262</v>
      </c>
    </row>
    <row r="328" spans="2:51" s="14" customFormat="1" ht="11.25">
      <c r="B328" s="165"/>
      <c r="D328" s="151" t="s">
        <v>270</v>
      </c>
      <c r="E328" s="166" t="s">
        <v>1</v>
      </c>
      <c r="F328" s="167" t="s">
        <v>2980</v>
      </c>
      <c r="H328" s="166" t="s">
        <v>1</v>
      </c>
      <c r="I328" s="168"/>
      <c r="L328" s="165"/>
      <c r="M328" s="169"/>
      <c r="T328" s="170"/>
      <c r="AT328" s="166" t="s">
        <v>270</v>
      </c>
      <c r="AU328" s="166" t="s">
        <v>87</v>
      </c>
      <c r="AV328" s="14" t="s">
        <v>85</v>
      </c>
      <c r="AW328" s="14" t="s">
        <v>32</v>
      </c>
      <c r="AX328" s="14" t="s">
        <v>77</v>
      </c>
      <c r="AY328" s="166" t="s">
        <v>262</v>
      </c>
    </row>
    <row r="329" spans="2:51" s="12" customFormat="1" ht="11.25">
      <c r="B329" s="150"/>
      <c r="D329" s="151" t="s">
        <v>270</v>
      </c>
      <c r="E329" s="152" t="s">
        <v>1</v>
      </c>
      <c r="F329" s="153" t="s">
        <v>2981</v>
      </c>
      <c r="H329" s="154">
        <v>0.1</v>
      </c>
      <c r="I329" s="155"/>
      <c r="L329" s="150"/>
      <c r="M329" s="156"/>
      <c r="T329" s="157"/>
      <c r="AT329" s="152" t="s">
        <v>270</v>
      </c>
      <c r="AU329" s="152" t="s">
        <v>87</v>
      </c>
      <c r="AV329" s="12" t="s">
        <v>87</v>
      </c>
      <c r="AW329" s="12" t="s">
        <v>32</v>
      </c>
      <c r="AX329" s="12" t="s">
        <v>77</v>
      </c>
      <c r="AY329" s="152" t="s">
        <v>262</v>
      </c>
    </row>
    <row r="330" spans="2:51" s="14" customFormat="1" ht="11.25">
      <c r="B330" s="165"/>
      <c r="D330" s="151" t="s">
        <v>270</v>
      </c>
      <c r="E330" s="166" t="s">
        <v>1</v>
      </c>
      <c r="F330" s="167" t="s">
        <v>2982</v>
      </c>
      <c r="H330" s="166" t="s">
        <v>1</v>
      </c>
      <c r="I330" s="168"/>
      <c r="L330" s="165"/>
      <c r="M330" s="169"/>
      <c r="T330" s="170"/>
      <c r="AT330" s="166" t="s">
        <v>270</v>
      </c>
      <c r="AU330" s="166" t="s">
        <v>87</v>
      </c>
      <c r="AV330" s="14" t="s">
        <v>85</v>
      </c>
      <c r="AW330" s="14" t="s">
        <v>32</v>
      </c>
      <c r="AX330" s="14" t="s">
        <v>77</v>
      </c>
      <c r="AY330" s="166" t="s">
        <v>262</v>
      </c>
    </row>
    <row r="331" spans="2:51" s="12" customFormat="1" ht="11.25">
      <c r="B331" s="150"/>
      <c r="D331" s="151" t="s">
        <v>270</v>
      </c>
      <c r="E331" s="152" t="s">
        <v>1</v>
      </c>
      <c r="F331" s="153" t="s">
        <v>2983</v>
      </c>
      <c r="H331" s="154">
        <v>0.2</v>
      </c>
      <c r="I331" s="155"/>
      <c r="L331" s="150"/>
      <c r="M331" s="156"/>
      <c r="T331" s="157"/>
      <c r="AT331" s="152" t="s">
        <v>270</v>
      </c>
      <c r="AU331" s="152" t="s">
        <v>87</v>
      </c>
      <c r="AV331" s="12" t="s">
        <v>87</v>
      </c>
      <c r="AW331" s="12" t="s">
        <v>32</v>
      </c>
      <c r="AX331" s="12" t="s">
        <v>77</v>
      </c>
      <c r="AY331" s="152" t="s">
        <v>262</v>
      </c>
    </row>
    <row r="332" spans="2:51" s="12" customFormat="1" ht="11.25">
      <c r="B332" s="150"/>
      <c r="D332" s="151" t="s">
        <v>270</v>
      </c>
      <c r="E332" s="152" t="s">
        <v>1</v>
      </c>
      <c r="F332" s="153" t="s">
        <v>2984</v>
      </c>
      <c r="H332" s="154">
        <v>0.38</v>
      </c>
      <c r="I332" s="155"/>
      <c r="L332" s="150"/>
      <c r="M332" s="156"/>
      <c r="T332" s="157"/>
      <c r="AT332" s="152" t="s">
        <v>270</v>
      </c>
      <c r="AU332" s="152" t="s">
        <v>87</v>
      </c>
      <c r="AV332" s="12" t="s">
        <v>87</v>
      </c>
      <c r="AW332" s="12" t="s">
        <v>32</v>
      </c>
      <c r="AX332" s="12" t="s">
        <v>77</v>
      </c>
      <c r="AY332" s="152" t="s">
        <v>262</v>
      </c>
    </row>
    <row r="333" spans="2:51" s="13" customFormat="1" ht="11.25">
      <c r="B333" s="158"/>
      <c r="D333" s="151" t="s">
        <v>270</v>
      </c>
      <c r="E333" s="159" t="s">
        <v>1</v>
      </c>
      <c r="F333" s="160" t="s">
        <v>273</v>
      </c>
      <c r="H333" s="161">
        <v>10.15</v>
      </c>
      <c r="I333" s="162"/>
      <c r="L333" s="158"/>
      <c r="M333" s="163"/>
      <c r="T333" s="164"/>
      <c r="AT333" s="159" t="s">
        <v>270</v>
      </c>
      <c r="AU333" s="159" t="s">
        <v>87</v>
      </c>
      <c r="AV333" s="13" t="s">
        <v>268</v>
      </c>
      <c r="AW333" s="13" t="s">
        <v>32</v>
      </c>
      <c r="AX333" s="13" t="s">
        <v>85</v>
      </c>
      <c r="AY333" s="159" t="s">
        <v>262</v>
      </c>
    </row>
    <row r="334" spans="2:65" s="1" customFormat="1" ht="24.2" customHeight="1">
      <c r="B334" s="32"/>
      <c r="C334" s="138" t="s">
        <v>529</v>
      </c>
      <c r="D334" s="138" t="s">
        <v>264</v>
      </c>
      <c r="E334" s="139" t="s">
        <v>2985</v>
      </c>
      <c r="F334" s="140" t="s">
        <v>2986</v>
      </c>
      <c r="G334" s="141" t="s">
        <v>552</v>
      </c>
      <c r="H334" s="142">
        <v>97.51</v>
      </c>
      <c r="I334" s="143"/>
      <c r="J334" s="142">
        <f>ROUND(I334*H334,2)</f>
        <v>0</v>
      </c>
      <c r="K334" s="140" t="s">
        <v>267</v>
      </c>
      <c r="L334" s="32"/>
      <c r="M334" s="144" t="s">
        <v>1</v>
      </c>
      <c r="N334" s="145" t="s">
        <v>42</v>
      </c>
      <c r="P334" s="146">
        <f>O334*H334</f>
        <v>0</v>
      </c>
      <c r="Q334" s="146">
        <v>2.5235</v>
      </c>
      <c r="R334" s="146">
        <f>Q334*H334</f>
        <v>246.066485</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2987</v>
      </c>
    </row>
    <row r="335" spans="2:51" s="14" customFormat="1" ht="11.25">
      <c r="B335" s="165"/>
      <c r="D335" s="151" t="s">
        <v>270</v>
      </c>
      <c r="E335" s="166" t="s">
        <v>1</v>
      </c>
      <c r="F335" s="167" t="s">
        <v>278</v>
      </c>
      <c r="H335" s="166" t="s">
        <v>1</v>
      </c>
      <c r="I335" s="168"/>
      <c r="L335" s="165"/>
      <c r="M335" s="169"/>
      <c r="T335" s="170"/>
      <c r="AT335" s="166" t="s">
        <v>270</v>
      </c>
      <c r="AU335" s="166" t="s">
        <v>87</v>
      </c>
      <c r="AV335" s="14" t="s">
        <v>85</v>
      </c>
      <c r="AW335" s="14" t="s">
        <v>32</v>
      </c>
      <c r="AX335" s="14" t="s">
        <v>77</v>
      </c>
      <c r="AY335" s="166" t="s">
        <v>262</v>
      </c>
    </row>
    <row r="336" spans="2:51" s="12" customFormat="1" ht="11.25">
      <c r="B336" s="150"/>
      <c r="D336" s="151" t="s">
        <v>270</v>
      </c>
      <c r="E336" s="152" t="s">
        <v>1</v>
      </c>
      <c r="F336" s="153" t="s">
        <v>2988</v>
      </c>
      <c r="H336" s="154">
        <v>22.01</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2989</v>
      </c>
      <c r="H337" s="154">
        <v>13.44</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2990</v>
      </c>
      <c r="H338" s="154">
        <v>4.89</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2991</v>
      </c>
      <c r="H339" s="154">
        <v>21.19</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2992</v>
      </c>
      <c r="H340" s="154">
        <v>6.52</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2993</v>
      </c>
      <c r="H341" s="154">
        <v>15.12</v>
      </c>
      <c r="I341" s="155"/>
      <c r="L341" s="150"/>
      <c r="M341" s="156"/>
      <c r="T341" s="157"/>
      <c r="AT341" s="152" t="s">
        <v>270</v>
      </c>
      <c r="AU341" s="152" t="s">
        <v>87</v>
      </c>
      <c r="AV341" s="12" t="s">
        <v>87</v>
      </c>
      <c r="AW341" s="12" t="s">
        <v>32</v>
      </c>
      <c r="AX341" s="12" t="s">
        <v>77</v>
      </c>
      <c r="AY341" s="152" t="s">
        <v>262</v>
      </c>
    </row>
    <row r="342" spans="2:51" s="12" customFormat="1" ht="11.25">
      <c r="B342" s="150"/>
      <c r="D342" s="151" t="s">
        <v>270</v>
      </c>
      <c r="E342" s="152" t="s">
        <v>1</v>
      </c>
      <c r="F342" s="153" t="s">
        <v>2994</v>
      </c>
      <c r="H342" s="154">
        <v>7.82</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2995</v>
      </c>
      <c r="H343" s="154">
        <v>6.52</v>
      </c>
      <c r="I343" s="155"/>
      <c r="L343" s="150"/>
      <c r="M343" s="156"/>
      <c r="T343" s="157"/>
      <c r="AT343" s="152" t="s">
        <v>270</v>
      </c>
      <c r="AU343" s="152" t="s">
        <v>87</v>
      </c>
      <c r="AV343" s="12" t="s">
        <v>87</v>
      </c>
      <c r="AW343" s="12" t="s">
        <v>32</v>
      </c>
      <c r="AX343" s="12" t="s">
        <v>77</v>
      </c>
      <c r="AY343" s="152" t="s">
        <v>262</v>
      </c>
    </row>
    <row r="344" spans="2:51" s="13" customFormat="1" ht="11.25">
      <c r="B344" s="158"/>
      <c r="D344" s="151" t="s">
        <v>270</v>
      </c>
      <c r="E344" s="159" t="s">
        <v>1</v>
      </c>
      <c r="F344" s="160" t="s">
        <v>273</v>
      </c>
      <c r="H344" s="161">
        <v>97.51</v>
      </c>
      <c r="I344" s="162"/>
      <c r="L344" s="158"/>
      <c r="M344" s="163"/>
      <c r="T344" s="164"/>
      <c r="AT344" s="159" t="s">
        <v>270</v>
      </c>
      <c r="AU344" s="159" t="s">
        <v>87</v>
      </c>
      <c r="AV344" s="13" t="s">
        <v>268</v>
      </c>
      <c r="AW344" s="13" t="s">
        <v>32</v>
      </c>
      <c r="AX344" s="13" t="s">
        <v>85</v>
      </c>
      <c r="AY344" s="159" t="s">
        <v>262</v>
      </c>
    </row>
    <row r="345" spans="2:65" s="1" customFormat="1" ht="24.2" customHeight="1">
      <c r="B345" s="32"/>
      <c r="C345" s="138" t="s">
        <v>534</v>
      </c>
      <c r="D345" s="138" t="s">
        <v>264</v>
      </c>
      <c r="E345" s="139" t="s">
        <v>2996</v>
      </c>
      <c r="F345" s="140" t="s">
        <v>2997</v>
      </c>
      <c r="G345" s="141" t="s">
        <v>152</v>
      </c>
      <c r="H345" s="142">
        <v>32.6</v>
      </c>
      <c r="I345" s="143"/>
      <c r="J345" s="142">
        <f>ROUND(I345*H345,2)</f>
        <v>0</v>
      </c>
      <c r="K345" s="140" t="s">
        <v>267</v>
      </c>
      <c r="L345" s="32"/>
      <c r="M345" s="144" t="s">
        <v>1</v>
      </c>
      <c r="N345" s="145" t="s">
        <v>42</v>
      </c>
      <c r="P345" s="146">
        <f>O345*H345</f>
        <v>0</v>
      </c>
      <c r="Q345" s="146">
        <v>0.00275</v>
      </c>
      <c r="R345" s="146">
        <f>Q345*H345</f>
        <v>0.08965</v>
      </c>
      <c r="S345" s="146">
        <v>0</v>
      </c>
      <c r="T345" s="147">
        <f>S345*H345</f>
        <v>0</v>
      </c>
      <c r="AR345" s="148" t="s">
        <v>268</v>
      </c>
      <c r="AT345" s="148" t="s">
        <v>264</v>
      </c>
      <c r="AU345" s="148" t="s">
        <v>87</v>
      </c>
      <c r="AY345" s="17" t="s">
        <v>262</v>
      </c>
      <c r="BE345" s="149">
        <f>IF(N345="základní",J345,0)</f>
        <v>0</v>
      </c>
      <c r="BF345" s="149">
        <f>IF(N345="snížená",J345,0)</f>
        <v>0</v>
      </c>
      <c r="BG345" s="149">
        <f>IF(N345="zákl. přenesená",J345,0)</f>
        <v>0</v>
      </c>
      <c r="BH345" s="149">
        <f>IF(N345="sníž. přenesená",J345,0)</f>
        <v>0</v>
      </c>
      <c r="BI345" s="149">
        <f>IF(N345="nulová",J345,0)</f>
        <v>0</v>
      </c>
      <c r="BJ345" s="17" t="s">
        <v>85</v>
      </c>
      <c r="BK345" s="149">
        <f>ROUND(I345*H345,2)</f>
        <v>0</v>
      </c>
      <c r="BL345" s="17" t="s">
        <v>268</v>
      </c>
      <c r="BM345" s="148" t="s">
        <v>2998</v>
      </c>
    </row>
    <row r="346" spans="2:51" s="12" customFormat="1" ht="11.25">
      <c r="B346" s="150"/>
      <c r="D346" s="151" t="s">
        <v>270</v>
      </c>
      <c r="E346" s="152" t="s">
        <v>1</v>
      </c>
      <c r="F346" s="153" t="s">
        <v>2999</v>
      </c>
      <c r="H346" s="154">
        <v>32.6</v>
      </c>
      <c r="I346" s="155"/>
      <c r="L346" s="150"/>
      <c r="M346" s="156"/>
      <c r="T346" s="157"/>
      <c r="AT346" s="152" t="s">
        <v>270</v>
      </c>
      <c r="AU346" s="152" t="s">
        <v>87</v>
      </c>
      <c r="AV346" s="12" t="s">
        <v>87</v>
      </c>
      <c r="AW346" s="12" t="s">
        <v>32</v>
      </c>
      <c r="AX346" s="12" t="s">
        <v>77</v>
      </c>
      <c r="AY346" s="152" t="s">
        <v>262</v>
      </c>
    </row>
    <row r="347" spans="2:51" s="13" customFormat="1" ht="11.25">
      <c r="B347" s="158"/>
      <c r="D347" s="151" t="s">
        <v>270</v>
      </c>
      <c r="E347" s="159" t="s">
        <v>1</v>
      </c>
      <c r="F347" s="160" t="s">
        <v>273</v>
      </c>
      <c r="H347" s="161">
        <v>32.6</v>
      </c>
      <c r="I347" s="162"/>
      <c r="L347" s="158"/>
      <c r="M347" s="163"/>
      <c r="T347" s="164"/>
      <c r="AT347" s="159" t="s">
        <v>270</v>
      </c>
      <c r="AU347" s="159" t="s">
        <v>87</v>
      </c>
      <c r="AV347" s="13" t="s">
        <v>268</v>
      </c>
      <c r="AW347" s="13" t="s">
        <v>32</v>
      </c>
      <c r="AX347" s="13" t="s">
        <v>85</v>
      </c>
      <c r="AY347" s="159" t="s">
        <v>262</v>
      </c>
    </row>
    <row r="348" spans="2:65" s="1" customFormat="1" ht="24.2" customHeight="1">
      <c r="B348" s="32"/>
      <c r="C348" s="138" t="s">
        <v>538</v>
      </c>
      <c r="D348" s="138" t="s">
        <v>264</v>
      </c>
      <c r="E348" s="139" t="s">
        <v>3000</v>
      </c>
      <c r="F348" s="140" t="s">
        <v>3001</v>
      </c>
      <c r="G348" s="141" t="s">
        <v>152</v>
      </c>
      <c r="H348" s="142">
        <v>32.6</v>
      </c>
      <c r="I348" s="143"/>
      <c r="J348" s="142">
        <f>ROUND(I348*H348,2)</f>
        <v>0</v>
      </c>
      <c r="K348" s="140" t="s">
        <v>267</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3002</v>
      </c>
    </row>
    <row r="349" spans="2:65" s="1" customFormat="1" ht="37.9" customHeight="1">
      <c r="B349" s="32"/>
      <c r="C349" s="138" t="s">
        <v>545</v>
      </c>
      <c r="D349" s="138" t="s">
        <v>264</v>
      </c>
      <c r="E349" s="139" t="s">
        <v>3003</v>
      </c>
      <c r="F349" s="140" t="s">
        <v>3004</v>
      </c>
      <c r="G349" s="141" t="s">
        <v>152</v>
      </c>
      <c r="H349" s="142">
        <v>378.3</v>
      </c>
      <c r="I349" s="143"/>
      <c r="J349" s="142">
        <f>ROUND(I349*H349,2)</f>
        <v>0</v>
      </c>
      <c r="K349" s="140" t="s">
        <v>267</v>
      </c>
      <c r="L349" s="32"/>
      <c r="M349" s="144" t="s">
        <v>1</v>
      </c>
      <c r="N349" s="145" t="s">
        <v>42</v>
      </c>
      <c r="P349" s="146">
        <f>O349*H349</f>
        <v>0</v>
      </c>
      <c r="Q349" s="146">
        <v>0.00342</v>
      </c>
      <c r="R349" s="146">
        <f>Q349*H349</f>
        <v>1.2937859999999999</v>
      </c>
      <c r="S349" s="146">
        <v>0</v>
      </c>
      <c r="T349" s="147">
        <f>S349*H349</f>
        <v>0</v>
      </c>
      <c r="AR349" s="148" t="s">
        <v>268</v>
      </c>
      <c r="AT349" s="148" t="s">
        <v>264</v>
      </c>
      <c r="AU349" s="148" t="s">
        <v>87</v>
      </c>
      <c r="AY349" s="17" t="s">
        <v>262</v>
      </c>
      <c r="BE349" s="149">
        <f>IF(N349="základní",J349,0)</f>
        <v>0</v>
      </c>
      <c r="BF349" s="149">
        <f>IF(N349="snížená",J349,0)</f>
        <v>0</v>
      </c>
      <c r="BG349" s="149">
        <f>IF(N349="zákl. přenesená",J349,0)</f>
        <v>0</v>
      </c>
      <c r="BH349" s="149">
        <f>IF(N349="sníž. přenesená",J349,0)</f>
        <v>0</v>
      </c>
      <c r="BI349" s="149">
        <f>IF(N349="nulová",J349,0)</f>
        <v>0</v>
      </c>
      <c r="BJ349" s="17" t="s">
        <v>85</v>
      </c>
      <c r="BK349" s="149">
        <f>ROUND(I349*H349,2)</f>
        <v>0</v>
      </c>
      <c r="BL349" s="17" t="s">
        <v>268</v>
      </c>
      <c r="BM349" s="148" t="s">
        <v>3005</v>
      </c>
    </row>
    <row r="350" spans="2:51" s="14" customFormat="1" ht="11.25">
      <c r="B350" s="165"/>
      <c r="D350" s="151" t="s">
        <v>270</v>
      </c>
      <c r="E350" s="166" t="s">
        <v>1</v>
      </c>
      <c r="F350" s="167" t="s">
        <v>278</v>
      </c>
      <c r="H350" s="166" t="s">
        <v>1</v>
      </c>
      <c r="I350" s="168"/>
      <c r="L350" s="165"/>
      <c r="M350" s="169"/>
      <c r="T350" s="170"/>
      <c r="AT350" s="166" t="s">
        <v>270</v>
      </c>
      <c r="AU350" s="166" t="s">
        <v>87</v>
      </c>
      <c r="AV350" s="14" t="s">
        <v>85</v>
      </c>
      <c r="AW350" s="14" t="s">
        <v>32</v>
      </c>
      <c r="AX350" s="14" t="s">
        <v>77</v>
      </c>
      <c r="AY350" s="166" t="s">
        <v>262</v>
      </c>
    </row>
    <row r="351" spans="2:51" s="12" customFormat="1" ht="11.25">
      <c r="B351" s="150"/>
      <c r="D351" s="151" t="s">
        <v>270</v>
      </c>
      <c r="E351" s="152" t="s">
        <v>1</v>
      </c>
      <c r="F351" s="153" t="s">
        <v>3006</v>
      </c>
      <c r="H351" s="154">
        <v>88.02</v>
      </c>
      <c r="I351" s="155"/>
      <c r="L351" s="150"/>
      <c r="M351" s="156"/>
      <c r="T351" s="157"/>
      <c r="AT351" s="152" t="s">
        <v>270</v>
      </c>
      <c r="AU351" s="152" t="s">
        <v>87</v>
      </c>
      <c r="AV351" s="12" t="s">
        <v>87</v>
      </c>
      <c r="AW351" s="12" t="s">
        <v>32</v>
      </c>
      <c r="AX351" s="12" t="s">
        <v>77</v>
      </c>
      <c r="AY351" s="152" t="s">
        <v>262</v>
      </c>
    </row>
    <row r="352" spans="2:51" s="12" customFormat="1" ht="11.25">
      <c r="B352" s="150"/>
      <c r="D352" s="151" t="s">
        <v>270</v>
      </c>
      <c r="E352" s="152" t="s">
        <v>1</v>
      </c>
      <c r="F352" s="153" t="s">
        <v>3007</v>
      </c>
      <c r="H352" s="154">
        <v>53.76</v>
      </c>
      <c r="I352" s="155"/>
      <c r="L352" s="150"/>
      <c r="M352" s="156"/>
      <c r="T352" s="157"/>
      <c r="AT352" s="152" t="s">
        <v>270</v>
      </c>
      <c r="AU352" s="152" t="s">
        <v>87</v>
      </c>
      <c r="AV352" s="12" t="s">
        <v>87</v>
      </c>
      <c r="AW352" s="12" t="s">
        <v>32</v>
      </c>
      <c r="AX352" s="12" t="s">
        <v>77</v>
      </c>
      <c r="AY352" s="152" t="s">
        <v>262</v>
      </c>
    </row>
    <row r="353" spans="2:51" s="12" customFormat="1" ht="11.25">
      <c r="B353" s="150"/>
      <c r="D353" s="151" t="s">
        <v>270</v>
      </c>
      <c r="E353" s="152" t="s">
        <v>1</v>
      </c>
      <c r="F353" s="153" t="s">
        <v>3008</v>
      </c>
      <c r="H353" s="154">
        <v>19.56</v>
      </c>
      <c r="I353" s="155"/>
      <c r="L353" s="150"/>
      <c r="M353" s="156"/>
      <c r="T353" s="157"/>
      <c r="AT353" s="152" t="s">
        <v>270</v>
      </c>
      <c r="AU353" s="152" t="s">
        <v>87</v>
      </c>
      <c r="AV353" s="12" t="s">
        <v>87</v>
      </c>
      <c r="AW353" s="12" t="s">
        <v>32</v>
      </c>
      <c r="AX353" s="12" t="s">
        <v>77</v>
      </c>
      <c r="AY353" s="152" t="s">
        <v>262</v>
      </c>
    </row>
    <row r="354" spans="2:51" s="12" customFormat="1" ht="11.25">
      <c r="B354" s="150"/>
      <c r="D354" s="151" t="s">
        <v>270</v>
      </c>
      <c r="E354" s="152" t="s">
        <v>1</v>
      </c>
      <c r="F354" s="153" t="s">
        <v>3009</v>
      </c>
      <c r="H354" s="154">
        <v>91.28</v>
      </c>
      <c r="I354" s="155"/>
      <c r="L354" s="150"/>
      <c r="M354" s="156"/>
      <c r="T354" s="157"/>
      <c r="AT354" s="152" t="s">
        <v>270</v>
      </c>
      <c r="AU354" s="152" t="s">
        <v>87</v>
      </c>
      <c r="AV354" s="12" t="s">
        <v>87</v>
      </c>
      <c r="AW354" s="12" t="s">
        <v>32</v>
      </c>
      <c r="AX354" s="12" t="s">
        <v>77</v>
      </c>
      <c r="AY354" s="152" t="s">
        <v>262</v>
      </c>
    </row>
    <row r="355" spans="2:51" s="12" customFormat="1" ht="11.25">
      <c r="B355" s="150"/>
      <c r="D355" s="151" t="s">
        <v>270</v>
      </c>
      <c r="E355" s="152" t="s">
        <v>1</v>
      </c>
      <c r="F355" s="153" t="s">
        <v>3010</v>
      </c>
      <c r="H355" s="154">
        <v>26.08</v>
      </c>
      <c r="I355" s="155"/>
      <c r="L355" s="150"/>
      <c r="M355" s="156"/>
      <c r="T355" s="157"/>
      <c r="AT355" s="152" t="s">
        <v>270</v>
      </c>
      <c r="AU355" s="152" t="s">
        <v>87</v>
      </c>
      <c r="AV355" s="12" t="s">
        <v>87</v>
      </c>
      <c r="AW355" s="12" t="s">
        <v>32</v>
      </c>
      <c r="AX355" s="12" t="s">
        <v>77</v>
      </c>
      <c r="AY355" s="152" t="s">
        <v>262</v>
      </c>
    </row>
    <row r="356" spans="2:51" s="12" customFormat="1" ht="11.25">
      <c r="B356" s="150"/>
      <c r="D356" s="151" t="s">
        <v>270</v>
      </c>
      <c r="E356" s="152" t="s">
        <v>1</v>
      </c>
      <c r="F356" s="153" t="s">
        <v>3011</v>
      </c>
      <c r="H356" s="154">
        <v>60.48</v>
      </c>
      <c r="I356" s="155"/>
      <c r="L356" s="150"/>
      <c r="M356" s="156"/>
      <c r="T356" s="157"/>
      <c r="AT356" s="152" t="s">
        <v>270</v>
      </c>
      <c r="AU356" s="152" t="s">
        <v>87</v>
      </c>
      <c r="AV356" s="12" t="s">
        <v>87</v>
      </c>
      <c r="AW356" s="12" t="s">
        <v>32</v>
      </c>
      <c r="AX356" s="12" t="s">
        <v>77</v>
      </c>
      <c r="AY356" s="152" t="s">
        <v>262</v>
      </c>
    </row>
    <row r="357" spans="2:51" s="12" customFormat="1" ht="11.25">
      <c r="B357" s="150"/>
      <c r="D357" s="151" t="s">
        <v>270</v>
      </c>
      <c r="E357" s="152" t="s">
        <v>1</v>
      </c>
      <c r="F357" s="153" t="s">
        <v>3012</v>
      </c>
      <c r="H357" s="154">
        <v>39.12</v>
      </c>
      <c r="I357" s="155"/>
      <c r="L357" s="150"/>
      <c r="M357" s="156"/>
      <c r="T357" s="157"/>
      <c r="AT357" s="152" t="s">
        <v>270</v>
      </c>
      <c r="AU357" s="152" t="s">
        <v>87</v>
      </c>
      <c r="AV357" s="12" t="s">
        <v>87</v>
      </c>
      <c r="AW357" s="12" t="s">
        <v>32</v>
      </c>
      <c r="AX357" s="12" t="s">
        <v>77</v>
      </c>
      <c r="AY357" s="152" t="s">
        <v>262</v>
      </c>
    </row>
    <row r="358" spans="2:51" s="13" customFormat="1" ht="11.25">
      <c r="B358" s="158"/>
      <c r="D358" s="151" t="s">
        <v>270</v>
      </c>
      <c r="E358" s="159" t="s">
        <v>1</v>
      </c>
      <c r="F358" s="160" t="s">
        <v>273</v>
      </c>
      <c r="H358" s="161">
        <v>378.3</v>
      </c>
      <c r="I358" s="162"/>
      <c r="L358" s="158"/>
      <c r="M358" s="163"/>
      <c r="T358" s="164"/>
      <c r="AT358" s="159" t="s">
        <v>270</v>
      </c>
      <c r="AU358" s="159" t="s">
        <v>87</v>
      </c>
      <c r="AV358" s="13" t="s">
        <v>268</v>
      </c>
      <c r="AW358" s="13" t="s">
        <v>32</v>
      </c>
      <c r="AX358" s="13" t="s">
        <v>85</v>
      </c>
      <c r="AY358" s="159" t="s">
        <v>262</v>
      </c>
    </row>
    <row r="359" spans="2:65" s="1" customFormat="1" ht="37.9" customHeight="1">
      <c r="B359" s="32"/>
      <c r="C359" s="138" t="s">
        <v>549</v>
      </c>
      <c r="D359" s="138" t="s">
        <v>264</v>
      </c>
      <c r="E359" s="139" t="s">
        <v>3013</v>
      </c>
      <c r="F359" s="140" t="s">
        <v>3014</v>
      </c>
      <c r="G359" s="141" t="s">
        <v>152</v>
      </c>
      <c r="H359" s="142">
        <v>378.3</v>
      </c>
      <c r="I359" s="143"/>
      <c r="J359" s="142">
        <f>ROUND(I359*H359,2)</f>
        <v>0</v>
      </c>
      <c r="K359" s="140" t="s">
        <v>267</v>
      </c>
      <c r="L359" s="32"/>
      <c r="M359" s="144" t="s">
        <v>1</v>
      </c>
      <c r="N359" s="145" t="s">
        <v>42</v>
      </c>
      <c r="P359" s="146">
        <f>O359*H359</f>
        <v>0</v>
      </c>
      <c r="Q359" s="146">
        <v>0</v>
      </c>
      <c r="R359" s="146">
        <f>Q359*H359</f>
        <v>0</v>
      </c>
      <c r="S359" s="146">
        <v>0</v>
      </c>
      <c r="T359" s="147">
        <f>S359*H359</f>
        <v>0</v>
      </c>
      <c r="AR359" s="148" t="s">
        <v>268</v>
      </c>
      <c r="AT359" s="148" t="s">
        <v>264</v>
      </c>
      <c r="AU359" s="148" t="s">
        <v>87</v>
      </c>
      <c r="AY359" s="17" t="s">
        <v>262</v>
      </c>
      <c r="BE359" s="149">
        <f>IF(N359="základní",J359,0)</f>
        <v>0</v>
      </c>
      <c r="BF359" s="149">
        <f>IF(N359="snížená",J359,0)</f>
        <v>0</v>
      </c>
      <c r="BG359" s="149">
        <f>IF(N359="zákl. přenesená",J359,0)</f>
        <v>0</v>
      </c>
      <c r="BH359" s="149">
        <f>IF(N359="sníž. přenesená",J359,0)</f>
        <v>0</v>
      </c>
      <c r="BI359" s="149">
        <f>IF(N359="nulová",J359,0)</f>
        <v>0</v>
      </c>
      <c r="BJ359" s="17" t="s">
        <v>85</v>
      </c>
      <c r="BK359" s="149">
        <f>ROUND(I359*H359,2)</f>
        <v>0</v>
      </c>
      <c r="BL359" s="17" t="s">
        <v>268</v>
      </c>
      <c r="BM359" s="148" t="s">
        <v>3015</v>
      </c>
    </row>
    <row r="360" spans="2:65" s="1" customFormat="1" ht="55.5" customHeight="1">
      <c r="B360" s="32"/>
      <c r="C360" s="138" t="s">
        <v>559</v>
      </c>
      <c r="D360" s="138" t="s">
        <v>264</v>
      </c>
      <c r="E360" s="139" t="s">
        <v>3016</v>
      </c>
      <c r="F360" s="140" t="s">
        <v>3017</v>
      </c>
      <c r="G360" s="141" t="s">
        <v>303</v>
      </c>
      <c r="H360" s="142">
        <v>21.19</v>
      </c>
      <c r="I360" s="143"/>
      <c r="J360" s="142">
        <f>ROUND(I360*H360,2)</f>
        <v>0</v>
      </c>
      <c r="K360" s="140" t="s">
        <v>267</v>
      </c>
      <c r="L360" s="32"/>
      <c r="M360" s="144" t="s">
        <v>1</v>
      </c>
      <c r="N360" s="145" t="s">
        <v>42</v>
      </c>
      <c r="P360" s="146">
        <f>O360*H360</f>
        <v>0</v>
      </c>
      <c r="Q360" s="146">
        <v>1.0594</v>
      </c>
      <c r="R360" s="146">
        <f>Q360*H360</f>
        <v>22.448686</v>
      </c>
      <c r="S360" s="146">
        <v>0</v>
      </c>
      <c r="T360" s="147">
        <f>S360*H360</f>
        <v>0</v>
      </c>
      <c r="AR360" s="148" t="s">
        <v>268</v>
      </c>
      <c r="AT360" s="148" t="s">
        <v>264</v>
      </c>
      <c r="AU360" s="148" t="s">
        <v>87</v>
      </c>
      <c r="AY360" s="17" t="s">
        <v>262</v>
      </c>
      <c r="BE360" s="149">
        <f>IF(N360="základní",J360,0)</f>
        <v>0</v>
      </c>
      <c r="BF360" s="149">
        <f>IF(N360="snížená",J360,0)</f>
        <v>0</v>
      </c>
      <c r="BG360" s="149">
        <f>IF(N360="zákl. přenesená",J360,0)</f>
        <v>0</v>
      </c>
      <c r="BH360" s="149">
        <f>IF(N360="sníž. přenesená",J360,0)</f>
        <v>0</v>
      </c>
      <c r="BI360" s="149">
        <f>IF(N360="nulová",J360,0)</f>
        <v>0</v>
      </c>
      <c r="BJ360" s="17" t="s">
        <v>85</v>
      </c>
      <c r="BK360" s="149">
        <f>ROUND(I360*H360,2)</f>
        <v>0</v>
      </c>
      <c r="BL360" s="17" t="s">
        <v>268</v>
      </c>
      <c r="BM360" s="148" t="s">
        <v>3018</v>
      </c>
    </row>
    <row r="361" spans="2:51" s="14" customFormat="1" ht="11.25">
      <c r="B361" s="165"/>
      <c r="D361" s="151" t="s">
        <v>270</v>
      </c>
      <c r="E361" s="166" t="s">
        <v>1</v>
      </c>
      <c r="F361" s="167" t="s">
        <v>278</v>
      </c>
      <c r="H361" s="166" t="s">
        <v>1</v>
      </c>
      <c r="I361" s="168"/>
      <c r="L361" s="165"/>
      <c r="M361" s="169"/>
      <c r="T361" s="170"/>
      <c r="AT361" s="166" t="s">
        <v>270</v>
      </c>
      <c r="AU361" s="166" t="s">
        <v>87</v>
      </c>
      <c r="AV361" s="14" t="s">
        <v>85</v>
      </c>
      <c r="AW361" s="14" t="s">
        <v>32</v>
      </c>
      <c r="AX361" s="14" t="s">
        <v>77</v>
      </c>
      <c r="AY361" s="166" t="s">
        <v>262</v>
      </c>
    </row>
    <row r="362" spans="2:51" s="14" customFormat="1" ht="11.25">
      <c r="B362" s="165"/>
      <c r="D362" s="151" t="s">
        <v>270</v>
      </c>
      <c r="E362" s="166" t="s">
        <v>1</v>
      </c>
      <c r="F362" s="167" t="s">
        <v>3019</v>
      </c>
      <c r="H362" s="166" t="s">
        <v>1</v>
      </c>
      <c r="I362" s="168"/>
      <c r="L362" s="165"/>
      <c r="M362" s="169"/>
      <c r="T362" s="170"/>
      <c r="AT362" s="166" t="s">
        <v>270</v>
      </c>
      <c r="AU362" s="166" t="s">
        <v>87</v>
      </c>
      <c r="AV362" s="14" t="s">
        <v>85</v>
      </c>
      <c r="AW362" s="14" t="s">
        <v>32</v>
      </c>
      <c r="AX362" s="14" t="s">
        <v>77</v>
      </c>
      <c r="AY362" s="166" t="s">
        <v>262</v>
      </c>
    </row>
    <row r="363" spans="2:51" s="12" customFormat="1" ht="11.25">
      <c r="B363" s="150"/>
      <c r="D363" s="151" t="s">
        <v>270</v>
      </c>
      <c r="E363" s="152" t="s">
        <v>1</v>
      </c>
      <c r="F363" s="153" t="s">
        <v>3020</v>
      </c>
      <c r="H363" s="154">
        <v>1.37</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3021</v>
      </c>
      <c r="H364" s="154">
        <v>4.02</v>
      </c>
      <c r="I364" s="155"/>
      <c r="L364" s="150"/>
      <c r="M364" s="156"/>
      <c r="T364" s="157"/>
      <c r="AT364" s="152" t="s">
        <v>270</v>
      </c>
      <c r="AU364" s="152" t="s">
        <v>87</v>
      </c>
      <c r="AV364" s="12" t="s">
        <v>87</v>
      </c>
      <c r="AW364" s="12" t="s">
        <v>32</v>
      </c>
      <c r="AX364" s="12" t="s">
        <v>77</v>
      </c>
      <c r="AY364" s="152" t="s">
        <v>262</v>
      </c>
    </row>
    <row r="365" spans="2:51" s="14" customFormat="1" ht="11.25">
      <c r="B365" s="165"/>
      <c r="D365" s="151" t="s">
        <v>270</v>
      </c>
      <c r="E365" s="166" t="s">
        <v>1</v>
      </c>
      <c r="F365" s="167" t="s">
        <v>3022</v>
      </c>
      <c r="H365" s="166" t="s">
        <v>1</v>
      </c>
      <c r="I365" s="168"/>
      <c r="L365" s="165"/>
      <c r="M365" s="169"/>
      <c r="T365" s="170"/>
      <c r="AT365" s="166" t="s">
        <v>270</v>
      </c>
      <c r="AU365" s="166" t="s">
        <v>87</v>
      </c>
      <c r="AV365" s="14" t="s">
        <v>85</v>
      </c>
      <c r="AW365" s="14" t="s">
        <v>32</v>
      </c>
      <c r="AX365" s="14" t="s">
        <v>77</v>
      </c>
      <c r="AY365" s="166" t="s">
        <v>262</v>
      </c>
    </row>
    <row r="366" spans="2:51" s="12" customFormat="1" ht="11.25">
      <c r="B366" s="150"/>
      <c r="D366" s="151" t="s">
        <v>270</v>
      </c>
      <c r="E366" s="152" t="s">
        <v>1</v>
      </c>
      <c r="F366" s="153" t="s">
        <v>3023</v>
      </c>
      <c r="H366" s="154">
        <v>0.76</v>
      </c>
      <c r="I366" s="155"/>
      <c r="L366" s="150"/>
      <c r="M366" s="156"/>
      <c r="T366" s="157"/>
      <c r="AT366" s="152" t="s">
        <v>270</v>
      </c>
      <c r="AU366" s="152" t="s">
        <v>87</v>
      </c>
      <c r="AV366" s="12" t="s">
        <v>87</v>
      </c>
      <c r="AW366" s="12" t="s">
        <v>32</v>
      </c>
      <c r="AX366" s="12" t="s">
        <v>77</v>
      </c>
      <c r="AY366" s="152" t="s">
        <v>262</v>
      </c>
    </row>
    <row r="367" spans="2:51" s="12" customFormat="1" ht="11.25">
      <c r="B367" s="150"/>
      <c r="D367" s="151" t="s">
        <v>270</v>
      </c>
      <c r="E367" s="152" t="s">
        <v>1</v>
      </c>
      <c r="F367" s="153" t="s">
        <v>3024</v>
      </c>
      <c r="H367" s="154">
        <v>1.55</v>
      </c>
      <c r="I367" s="155"/>
      <c r="L367" s="150"/>
      <c r="M367" s="156"/>
      <c r="T367" s="157"/>
      <c r="AT367" s="152" t="s">
        <v>270</v>
      </c>
      <c r="AU367" s="152" t="s">
        <v>87</v>
      </c>
      <c r="AV367" s="12" t="s">
        <v>87</v>
      </c>
      <c r="AW367" s="12" t="s">
        <v>32</v>
      </c>
      <c r="AX367" s="12" t="s">
        <v>77</v>
      </c>
      <c r="AY367" s="152" t="s">
        <v>262</v>
      </c>
    </row>
    <row r="368" spans="2:51" s="14" customFormat="1" ht="11.25">
      <c r="B368" s="165"/>
      <c r="D368" s="151" t="s">
        <v>270</v>
      </c>
      <c r="E368" s="166" t="s">
        <v>1</v>
      </c>
      <c r="F368" s="167" t="s">
        <v>3025</v>
      </c>
      <c r="H368" s="166" t="s">
        <v>1</v>
      </c>
      <c r="I368" s="168"/>
      <c r="L368" s="165"/>
      <c r="M368" s="169"/>
      <c r="T368" s="170"/>
      <c r="AT368" s="166" t="s">
        <v>270</v>
      </c>
      <c r="AU368" s="166" t="s">
        <v>87</v>
      </c>
      <c r="AV368" s="14" t="s">
        <v>85</v>
      </c>
      <c r="AW368" s="14" t="s">
        <v>32</v>
      </c>
      <c r="AX368" s="14" t="s">
        <v>77</v>
      </c>
      <c r="AY368" s="166" t="s">
        <v>262</v>
      </c>
    </row>
    <row r="369" spans="2:51" s="12" customFormat="1" ht="11.25">
      <c r="B369" s="150"/>
      <c r="D369" s="151" t="s">
        <v>270</v>
      </c>
      <c r="E369" s="152" t="s">
        <v>1</v>
      </c>
      <c r="F369" s="153" t="s">
        <v>3026</v>
      </c>
      <c r="H369" s="154">
        <v>0.73</v>
      </c>
      <c r="I369" s="155"/>
      <c r="L369" s="150"/>
      <c r="M369" s="156"/>
      <c r="T369" s="157"/>
      <c r="AT369" s="152" t="s">
        <v>270</v>
      </c>
      <c r="AU369" s="152" t="s">
        <v>87</v>
      </c>
      <c r="AV369" s="12" t="s">
        <v>87</v>
      </c>
      <c r="AW369" s="12" t="s">
        <v>32</v>
      </c>
      <c r="AX369" s="12" t="s">
        <v>77</v>
      </c>
      <c r="AY369" s="152" t="s">
        <v>262</v>
      </c>
    </row>
    <row r="370" spans="2:51" s="12" customFormat="1" ht="11.25">
      <c r="B370" s="150"/>
      <c r="D370" s="151" t="s">
        <v>270</v>
      </c>
      <c r="E370" s="152" t="s">
        <v>1</v>
      </c>
      <c r="F370" s="153" t="s">
        <v>3027</v>
      </c>
      <c r="H370" s="154">
        <v>0.4</v>
      </c>
      <c r="I370" s="155"/>
      <c r="L370" s="150"/>
      <c r="M370" s="156"/>
      <c r="T370" s="157"/>
      <c r="AT370" s="152" t="s">
        <v>270</v>
      </c>
      <c r="AU370" s="152" t="s">
        <v>87</v>
      </c>
      <c r="AV370" s="12" t="s">
        <v>87</v>
      </c>
      <c r="AW370" s="12" t="s">
        <v>32</v>
      </c>
      <c r="AX370" s="12" t="s">
        <v>77</v>
      </c>
      <c r="AY370" s="152" t="s">
        <v>262</v>
      </c>
    </row>
    <row r="371" spans="2:51" s="14" customFormat="1" ht="11.25">
      <c r="B371" s="165"/>
      <c r="D371" s="151" t="s">
        <v>270</v>
      </c>
      <c r="E371" s="166" t="s">
        <v>1</v>
      </c>
      <c r="F371" s="167" t="s">
        <v>3028</v>
      </c>
      <c r="H371" s="166" t="s">
        <v>1</v>
      </c>
      <c r="I371" s="168"/>
      <c r="L371" s="165"/>
      <c r="M371" s="169"/>
      <c r="T371" s="170"/>
      <c r="AT371" s="166" t="s">
        <v>270</v>
      </c>
      <c r="AU371" s="166" t="s">
        <v>87</v>
      </c>
      <c r="AV371" s="14" t="s">
        <v>85</v>
      </c>
      <c r="AW371" s="14" t="s">
        <v>32</v>
      </c>
      <c r="AX371" s="14" t="s">
        <v>77</v>
      </c>
      <c r="AY371" s="166" t="s">
        <v>262</v>
      </c>
    </row>
    <row r="372" spans="2:51" s="12" customFormat="1" ht="11.25">
      <c r="B372" s="150"/>
      <c r="D372" s="151" t="s">
        <v>270</v>
      </c>
      <c r="E372" s="152" t="s">
        <v>1</v>
      </c>
      <c r="F372" s="153" t="s">
        <v>3029</v>
      </c>
      <c r="H372" s="154">
        <v>1.42</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3030</v>
      </c>
      <c r="H373" s="154">
        <v>4.14</v>
      </c>
      <c r="I373" s="155"/>
      <c r="L373" s="150"/>
      <c r="M373" s="156"/>
      <c r="T373" s="157"/>
      <c r="AT373" s="152" t="s">
        <v>270</v>
      </c>
      <c r="AU373" s="152" t="s">
        <v>87</v>
      </c>
      <c r="AV373" s="12" t="s">
        <v>87</v>
      </c>
      <c r="AW373" s="12" t="s">
        <v>32</v>
      </c>
      <c r="AX373" s="12" t="s">
        <v>77</v>
      </c>
      <c r="AY373" s="152" t="s">
        <v>262</v>
      </c>
    </row>
    <row r="374" spans="2:51" s="14" customFormat="1" ht="11.25">
      <c r="B374" s="165"/>
      <c r="D374" s="151" t="s">
        <v>270</v>
      </c>
      <c r="E374" s="166" t="s">
        <v>1</v>
      </c>
      <c r="F374" s="167" t="s">
        <v>3031</v>
      </c>
      <c r="H374" s="166" t="s">
        <v>1</v>
      </c>
      <c r="I374" s="168"/>
      <c r="L374" s="165"/>
      <c r="M374" s="169"/>
      <c r="T374" s="170"/>
      <c r="AT374" s="166" t="s">
        <v>270</v>
      </c>
      <c r="AU374" s="166" t="s">
        <v>87</v>
      </c>
      <c r="AV374" s="14" t="s">
        <v>85</v>
      </c>
      <c r="AW374" s="14" t="s">
        <v>32</v>
      </c>
      <c r="AX374" s="14" t="s">
        <v>77</v>
      </c>
      <c r="AY374" s="166" t="s">
        <v>262</v>
      </c>
    </row>
    <row r="375" spans="2:51" s="12" customFormat="1" ht="11.25">
      <c r="B375" s="150"/>
      <c r="D375" s="151" t="s">
        <v>270</v>
      </c>
      <c r="E375" s="152" t="s">
        <v>1</v>
      </c>
      <c r="F375" s="153" t="s">
        <v>3032</v>
      </c>
      <c r="H375" s="154">
        <v>0.9</v>
      </c>
      <c r="I375" s="155"/>
      <c r="L375" s="150"/>
      <c r="M375" s="156"/>
      <c r="T375" s="157"/>
      <c r="AT375" s="152" t="s">
        <v>270</v>
      </c>
      <c r="AU375" s="152" t="s">
        <v>87</v>
      </c>
      <c r="AV375" s="12" t="s">
        <v>87</v>
      </c>
      <c r="AW375" s="12" t="s">
        <v>32</v>
      </c>
      <c r="AX375" s="12" t="s">
        <v>77</v>
      </c>
      <c r="AY375" s="152" t="s">
        <v>262</v>
      </c>
    </row>
    <row r="376" spans="2:51" s="12" customFormat="1" ht="11.25">
      <c r="B376" s="150"/>
      <c r="D376" s="151" t="s">
        <v>270</v>
      </c>
      <c r="E376" s="152" t="s">
        <v>1</v>
      </c>
      <c r="F376" s="153" t="s">
        <v>3033</v>
      </c>
      <c r="H376" s="154">
        <v>0.54</v>
      </c>
      <c r="I376" s="155"/>
      <c r="L376" s="150"/>
      <c r="M376" s="156"/>
      <c r="T376" s="157"/>
      <c r="AT376" s="152" t="s">
        <v>270</v>
      </c>
      <c r="AU376" s="152" t="s">
        <v>87</v>
      </c>
      <c r="AV376" s="12" t="s">
        <v>87</v>
      </c>
      <c r="AW376" s="12" t="s">
        <v>32</v>
      </c>
      <c r="AX376" s="12" t="s">
        <v>77</v>
      </c>
      <c r="AY376" s="152" t="s">
        <v>262</v>
      </c>
    </row>
    <row r="377" spans="2:51" s="14" customFormat="1" ht="11.25">
      <c r="B377" s="165"/>
      <c r="D377" s="151" t="s">
        <v>270</v>
      </c>
      <c r="E377" s="166" t="s">
        <v>1</v>
      </c>
      <c r="F377" s="167" t="s">
        <v>3034</v>
      </c>
      <c r="H377" s="166" t="s">
        <v>1</v>
      </c>
      <c r="I377" s="168"/>
      <c r="L377" s="165"/>
      <c r="M377" s="169"/>
      <c r="T377" s="170"/>
      <c r="AT377" s="166" t="s">
        <v>270</v>
      </c>
      <c r="AU377" s="166" t="s">
        <v>87</v>
      </c>
      <c r="AV377" s="14" t="s">
        <v>85</v>
      </c>
      <c r="AW377" s="14" t="s">
        <v>32</v>
      </c>
      <c r="AX377" s="14" t="s">
        <v>77</v>
      </c>
      <c r="AY377" s="166" t="s">
        <v>262</v>
      </c>
    </row>
    <row r="378" spans="2:51" s="12" customFormat="1" ht="11.25">
      <c r="B378" s="150"/>
      <c r="D378" s="151" t="s">
        <v>270</v>
      </c>
      <c r="E378" s="152" t="s">
        <v>1</v>
      </c>
      <c r="F378" s="153" t="s">
        <v>3035</v>
      </c>
      <c r="H378" s="154">
        <v>0.87</v>
      </c>
      <c r="I378" s="155"/>
      <c r="L378" s="150"/>
      <c r="M378" s="156"/>
      <c r="T378" s="157"/>
      <c r="AT378" s="152" t="s">
        <v>270</v>
      </c>
      <c r="AU378" s="152" t="s">
        <v>87</v>
      </c>
      <c r="AV378" s="12" t="s">
        <v>87</v>
      </c>
      <c r="AW378" s="12" t="s">
        <v>32</v>
      </c>
      <c r="AX378" s="12" t="s">
        <v>77</v>
      </c>
      <c r="AY378" s="152" t="s">
        <v>262</v>
      </c>
    </row>
    <row r="379" spans="2:51" s="12" customFormat="1" ht="11.25">
      <c r="B379" s="150"/>
      <c r="D379" s="151" t="s">
        <v>270</v>
      </c>
      <c r="E379" s="152" t="s">
        <v>1</v>
      </c>
      <c r="F379" s="153" t="s">
        <v>3036</v>
      </c>
      <c r="H379" s="154">
        <v>2.11</v>
      </c>
      <c r="I379" s="155"/>
      <c r="L379" s="150"/>
      <c r="M379" s="156"/>
      <c r="T379" s="157"/>
      <c r="AT379" s="152" t="s">
        <v>270</v>
      </c>
      <c r="AU379" s="152" t="s">
        <v>87</v>
      </c>
      <c r="AV379" s="12" t="s">
        <v>87</v>
      </c>
      <c r="AW379" s="12" t="s">
        <v>32</v>
      </c>
      <c r="AX379" s="12" t="s">
        <v>77</v>
      </c>
      <c r="AY379" s="152" t="s">
        <v>262</v>
      </c>
    </row>
    <row r="380" spans="2:51" s="14" customFormat="1" ht="11.25">
      <c r="B380" s="165"/>
      <c r="D380" s="151" t="s">
        <v>270</v>
      </c>
      <c r="E380" s="166" t="s">
        <v>1</v>
      </c>
      <c r="F380" s="167" t="s">
        <v>3037</v>
      </c>
      <c r="H380" s="166" t="s">
        <v>1</v>
      </c>
      <c r="I380" s="168"/>
      <c r="L380" s="165"/>
      <c r="M380" s="169"/>
      <c r="T380" s="170"/>
      <c r="AT380" s="166" t="s">
        <v>270</v>
      </c>
      <c r="AU380" s="166" t="s">
        <v>87</v>
      </c>
      <c r="AV380" s="14" t="s">
        <v>85</v>
      </c>
      <c r="AW380" s="14" t="s">
        <v>32</v>
      </c>
      <c r="AX380" s="14" t="s">
        <v>77</v>
      </c>
      <c r="AY380" s="166" t="s">
        <v>262</v>
      </c>
    </row>
    <row r="381" spans="2:51" s="12" customFormat="1" ht="11.25">
      <c r="B381" s="150"/>
      <c r="D381" s="151" t="s">
        <v>270</v>
      </c>
      <c r="E381" s="152" t="s">
        <v>1</v>
      </c>
      <c r="F381" s="153" t="s">
        <v>3038</v>
      </c>
      <c r="H381" s="154">
        <v>0.31</v>
      </c>
      <c r="I381" s="155"/>
      <c r="L381" s="150"/>
      <c r="M381" s="156"/>
      <c r="T381" s="157"/>
      <c r="AT381" s="152" t="s">
        <v>270</v>
      </c>
      <c r="AU381" s="152" t="s">
        <v>87</v>
      </c>
      <c r="AV381" s="12" t="s">
        <v>87</v>
      </c>
      <c r="AW381" s="12" t="s">
        <v>32</v>
      </c>
      <c r="AX381" s="12" t="s">
        <v>77</v>
      </c>
      <c r="AY381" s="152" t="s">
        <v>262</v>
      </c>
    </row>
    <row r="382" spans="2:51" s="12" customFormat="1" ht="11.25">
      <c r="B382" s="150"/>
      <c r="D382" s="151" t="s">
        <v>270</v>
      </c>
      <c r="E382" s="152" t="s">
        <v>1</v>
      </c>
      <c r="F382" s="153" t="s">
        <v>3039</v>
      </c>
      <c r="H382" s="154">
        <v>1.25</v>
      </c>
      <c r="I382" s="155"/>
      <c r="L382" s="150"/>
      <c r="M382" s="156"/>
      <c r="T382" s="157"/>
      <c r="AT382" s="152" t="s">
        <v>270</v>
      </c>
      <c r="AU382" s="152" t="s">
        <v>87</v>
      </c>
      <c r="AV382" s="12" t="s">
        <v>87</v>
      </c>
      <c r="AW382" s="12" t="s">
        <v>32</v>
      </c>
      <c r="AX382" s="12" t="s">
        <v>77</v>
      </c>
      <c r="AY382" s="152" t="s">
        <v>262</v>
      </c>
    </row>
    <row r="383" spans="2:51" s="14" customFormat="1" ht="11.25">
      <c r="B383" s="165"/>
      <c r="D383" s="151" t="s">
        <v>270</v>
      </c>
      <c r="E383" s="166" t="s">
        <v>1</v>
      </c>
      <c r="F383" s="167" t="s">
        <v>3040</v>
      </c>
      <c r="H383" s="166" t="s">
        <v>1</v>
      </c>
      <c r="I383" s="168"/>
      <c r="L383" s="165"/>
      <c r="M383" s="169"/>
      <c r="T383" s="170"/>
      <c r="AT383" s="166" t="s">
        <v>270</v>
      </c>
      <c r="AU383" s="166" t="s">
        <v>87</v>
      </c>
      <c r="AV383" s="14" t="s">
        <v>85</v>
      </c>
      <c r="AW383" s="14" t="s">
        <v>32</v>
      </c>
      <c r="AX383" s="14" t="s">
        <v>77</v>
      </c>
      <c r="AY383" s="166" t="s">
        <v>262</v>
      </c>
    </row>
    <row r="384" spans="2:51" s="12" customFormat="1" ht="11.25">
      <c r="B384" s="150"/>
      <c r="D384" s="151" t="s">
        <v>270</v>
      </c>
      <c r="E384" s="152" t="s">
        <v>1</v>
      </c>
      <c r="F384" s="153" t="s">
        <v>3041</v>
      </c>
      <c r="H384" s="154">
        <v>0.19</v>
      </c>
      <c r="I384" s="155"/>
      <c r="L384" s="150"/>
      <c r="M384" s="156"/>
      <c r="T384" s="157"/>
      <c r="AT384" s="152" t="s">
        <v>270</v>
      </c>
      <c r="AU384" s="152" t="s">
        <v>87</v>
      </c>
      <c r="AV384" s="12" t="s">
        <v>87</v>
      </c>
      <c r="AW384" s="12" t="s">
        <v>32</v>
      </c>
      <c r="AX384" s="12" t="s">
        <v>77</v>
      </c>
      <c r="AY384" s="152" t="s">
        <v>262</v>
      </c>
    </row>
    <row r="385" spans="2:51" s="12" customFormat="1" ht="11.25">
      <c r="B385" s="150"/>
      <c r="D385" s="151" t="s">
        <v>270</v>
      </c>
      <c r="E385" s="152" t="s">
        <v>1</v>
      </c>
      <c r="F385" s="153" t="s">
        <v>3042</v>
      </c>
      <c r="H385" s="154">
        <v>0.63</v>
      </c>
      <c r="I385" s="155"/>
      <c r="L385" s="150"/>
      <c r="M385" s="156"/>
      <c r="T385" s="157"/>
      <c r="AT385" s="152" t="s">
        <v>270</v>
      </c>
      <c r="AU385" s="152" t="s">
        <v>87</v>
      </c>
      <c r="AV385" s="12" t="s">
        <v>87</v>
      </c>
      <c r="AW385" s="12" t="s">
        <v>32</v>
      </c>
      <c r="AX385" s="12" t="s">
        <v>77</v>
      </c>
      <c r="AY385" s="152" t="s">
        <v>262</v>
      </c>
    </row>
    <row r="386" spans="2:51" s="13" customFormat="1" ht="11.25">
      <c r="B386" s="158"/>
      <c r="D386" s="151" t="s">
        <v>270</v>
      </c>
      <c r="E386" s="159" t="s">
        <v>1</v>
      </c>
      <c r="F386" s="160" t="s">
        <v>273</v>
      </c>
      <c r="H386" s="161">
        <v>21.19</v>
      </c>
      <c r="I386" s="162"/>
      <c r="L386" s="158"/>
      <c r="M386" s="163"/>
      <c r="T386" s="164"/>
      <c r="AT386" s="159" t="s">
        <v>270</v>
      </c>
      <c r="AU386" s="159" t="s">
        <v>87</v>
      </c>
      <c r="AV386" s="13" t="s">
        <v>268</v>
      </c>
      <c r="AW386" s="13" t="s">
        <v>32</v>
      </c>
      <c r="AX386" s="13" t="s">
        <v>85</v>
      </c>
      <c r="AY386" s="159" t="s">
        <v>262</v>
      </c>
    </row>
    <row r="387" spans="2:63" s="11" customFormat="1" ht="22.9" customHeight="1">
      <c r="B387" s="126"/>
      <c r="D387" s="127" t="s">
        <v>76</v>
      </c>
      <c r="E387" s="136" t="s">
        <v>103</v>
      </c>
      <c r="F387" s="136" t="s">
        <v>263</v>
      </c>
      <c r="I387" s="129"/>
      <c r="J387" s="137">
        <f>BK387</f>
        <v>0</v>
      </c>
      <c r="L387" s="126"/>
      <c r="M387" s="131"/>
      <c r="P387" s="132">
        <f>SUM(P388:P565)</f>
        <v>0</v>
      </c>
      <c r="R387" s="132">
        <f>SUM(R388:R565)</f>
        <v>957.1898967999999</v>
      </c>
      <c r="T387" s="133">
        <f>SUM(T388:T565)</f>
        <v>0</v>
      </c>
      <c r="AR387" s="127" t="s">
        <v>85</v>
      </c>
      <c r="AT387" s="134" t="s">
        <v>76</v>
      </c>
      <c r="AU387" s="134" t="s">
        <v>85</v>
      </c>
      <c r="AY387" s="127" t="s">
        <v>262</v>
      </c>
      <c r="BK387" s="135">
        <f>SUM(BK388:BK565)</f>
        <v>0</v>
      </c>
    </row>
    <row r="388" spans="2:65" s="1" customFormat="1" ht="37.9" customHeight="1">
      <c r="B388" s="32"/>
      <c r="C388" s="138" t="s">
        <v>563</v>
      </c>
      <c r="D388" s="138" t="s">
        <v>264</v>
      </c>
      <c r="E388" s="139" t="s">
        <v>3043</v>
      </c>
      <c r="F388" s="140" t="s">
        <v>3044</v>
      </c>
      <c r="G388" s="141" t="s">
        <v>552</v>
      </c>
      <c r="H388" s="142">
        <v>357.91</v>
      </c>
      <c r="I388" s="143"/>
      <c r="J388" s="142">
        <f>ROUND(I388*H388,2)</f>
        <v>0</v>
      </c>
      <c r="K388" s="140" t="s">
        <v>267</v>
      </c>
      <c r="L388" s="32"/>
      <c r="M388" s="144" t="s">
        <v>1</v>
      </c>
      <c r="N388" s="145" t="s">
        <v>42</v>
      </c>
      <c r="P388" s="146">
        <f>O388*H388</f>
        <v>0</v>
      </c>
      <c r="Q388" s="146">
        <v>2.50187</v>
      </c>
      <c r="R388" s="146">
        <f>Q388*H388</f>
        <v>895.4442917</v>
      </c>
      <c r="S388" s="146">
        <v>0</v>
      </c>
      <c r="T388" s="147">
        <f>S388*H388</f>
        <v>0</v>
      </c>
      <c r="AR388" s="148" t="s">
        <v>268</v>
      </c>
      <c r="AT388" s="148" t="s">
        <v>264</v>
      </c>
      <c r="AU388" s="148" t="s">
        <v>87</v>
      </c>
      <c r="AY388" s="17" t="s">
        <v>262</v>
      </c>
      <c r="BE388" s="149">
        <f>IF(N388="základní",J388,0)</f>
        <v>0</v>
      </c>
      <c r="BF388" s="149">
        <f>IF(N388="snížená",J388,0)</f>
        <v>0</v>
      </c>
      <c r="BG388" s="149">
        <f>IF(N388="zákl. přenesená",J388,0)</f>
        <v>0</v>
      </c>
      <c r="BH388" s="149">
        <f>IF(N388="sníž. přenesená",J388,0)</f>
        <v>0</v>
      </c>
      <c r="BI388" s="149">
        <f>IF(N388="nulová",J388,0)</f>
        <v>0</v>
      </c>
      <c r="BJ388" s="17" t="s">
        <v>85</v>
      </c>
      <c r="BK388" s="149">
        <f>ROUND(I388*H388,2)</f>
        <v>0</v>
      </c>
      <c r="BL388" s="17" t="s">
        <v>268</v>
      </c>
      <c r="BM388" s="148" t="s">
        <v>3045</v>
      </c>
    </row>
    <row r="389" spans="2:51" s="14" customFormat="1" ht="11.25">
      <c r="B389" s="165"/>
      <c r="D389" s="151" t="s">
        <v>270</v>
      </c>
      <c r="E389" s="166" t="s">
        <v>1</v>
      </c>
      <c r="F389" s="167" t="s">
        <v>282</v>
      </c>
      <c r="H389" s="166" t="s">
        <v>1</v>
      </c>
      <c r="I389" s="168"/>
      <c r="L389" s="165"/>
      <c r="M389" s="169"/>
      <c r="T389" s="170"/>
      <c r="AT389" s="166" t="s">
        <v>270</v>
      </c>
      <c r="AU389" s="166" t="s">
        <v>87</v>
      </c>
      <c r="AV389" s="14" t="s">
        <v>85</v>
      </c>
      <c r="AW389" s="14" t="s">
        <v>32</v>
      </c>
      <c r="AX389" s="14" t="s">
        <v>77</v>
      </c>
      <c r="AY389" s="166" t="s">
        <v>262</v>
      </c>
    </row>
    <row r="390" spans="2:51" s="12" customFormat="1" ht="11.25">
      <c r="B390" s="150"/>
      <c r="D390" s="151" t="s">
        <v>270</v>
      </c>
      <c r="E390" s="152" t="s">
        <v>1</v>
      </c>
      <c r="F390" s="153" t="s">
        <v>3046</v>
      </c>
      <c r="H390" s="154">
        <v>22.82</v>
      </c>
      <c r="I390" s="155"/>
      <c r="L390" s="150"/>
      <c r="M390" s="156"/>
      <c r="T390" s="157"/>
      <c r="AT390" s="152" t="s">
        <v>270</v>
      </c>
      <c r="AU390" s="152" t="s">
        <v>87</v>
      </c>
      <c r="AV390" s="12" t="s">
        <v>87</v>
      </c>
      <c r="AW390" s="12" t="s">
        <v>32</v>
      </c>
      <c r="AX390" s="12" t="s">
        <v>77</v>
      </c>
      <c r="AY390" s="152" t="s">
        <v>262</v>
      </c>
    </row>
    <row r="391" spans="2:51" s="12" customFormat="1" ht="11.25">
      <c r="B391" s="150"/>
      <c r="D391" s="151" t="s">
        <v>270</v>
      </c>
      <c r="E391" s="152" t="s">
        <v>1</v>
      </c>
      <c r="F391" s="153" t="s">
        <v>3047</v>
      </c>
      <c r="H391" s="154">
        <v>2.04</v>
      </c>
      <c r="I391" s="155"/>
      <c r="L391" s="150"/>
      <c r="M391" s="156"/>
      <c r="T391" s="157"/>
      <c r="AT391" s="152" t="s">
        <v>270</v>
      </c>
      <c r="AU391" s="152" t="s">
        <v>87</v>
      </c>
      <c r="AV391" s="12" t="s">
        <v>87</v>
      </c>
      <c r="AW391" s="12" t="s">
        <v>32</v>
      </c>
      <c r="AX391" s="12" t="s">
        <v>77</v>
      </c>
      <c r="AY391" s="152" t="s">
        <v>262</v>
      </c>
    </row>
    <row r="392" spans="2:51" s="12" customFormat="1" ht="11.25">
      <c r="B392" s="150"/>
      <c r="D392" s="151" t="s">
        <v>270</v>
      </c>
      <c r="E392" s="152" t="s">
        <v>1</v>
      </c>
      <c r="F392" s="153" t="s">
        <v>3048</v>
      </c>
      <c r="H392" s="154">
        <v>6.93</v>
      </c>
      <c r="I392" s="155"/>
      <c r="L392" s="150"/>
      <c r="M392" s="156"/>
      <c r="T392" s="157"/>
      <c r="AT392" s="152" t="s">
        <v>270</v>
      </c>
      <c r="AU392" s="152" t="s">
        <v>87</v>
      </c>
      <c r="AV392" s="12" t="s">
        <v>87</v>
      </c>
      <c r="AW392" s="12" t="s">
        <v>32</v>
      </c>
      <c r="AX392" s="12" t="s">
        <v>77</v>
      </c>
      <c r="AY392" s="152" t="s">
        <v>262</v>
      </c>
    </row>
    <row r="393" spans="2:51" s="12" customFormat="1" ht="11.25">
      <c r="B393" s="150"/>
      <c r="D393" s="151" t="s">
        <v>270</v>
      </c>
      <c r="E393" s="152" t="s">
        <v>1</v>
      </c>
      <c r="F393" s="153" t="s">
        <v>3049</v>
      </c>
      <c r="H393" s="154">
        <v>18.75</v>
      </c>
      <c r="I393" s="155"/>
      <c r="L393" s="150"/>
      <c r="M393" s="156"/>
      <c r="T393" s="157"/>
      <c r="AT393" s="152" t="s">
        <v>270</v>
      </c>
      <c r="AU393" s="152" t="s">
        <v>87</v>
      </c>
      <c r="AV393" s="12" t="s">
        <v>87</v>
      </c>
      <c r="AW393" s="12" t="s">
        <v>32</v>
      </c>
      <c r="AX393" s="12" t="s">
        <v>77</v>
      </c>
      <c r="AY393" s="152" t="s">
        <v>262</v>
      </c>
    </row>
    <row r="394" spans="2:51" s="12" customFormat="1" ht="11.25">
      <c r="B394" s="150"/>
      <c r="D394" s="151" t="s">
        <v>270</v>
      </c>
      <c r="E394" s="152" t="s">
        <v>1</v>
      </c>
      <c r="F394" s="153" t="s">
        <v>3050</v>
      </c>
      <c r="H394" s="154">
        <v>8.97</v>
      </c>
      <c r="I394" s="155"/>
      <c r="L394" s="150"/>
      <c r="M394" s="156"/>
      <c r="T394" s="157"/>
      <c r="AT394" s="152" t="s">
        <v>270</v>
      </c>
      <c r="AU394" s="152" t="s">
        <v>87</v>
      </c>
      <c r="AV394" s="12" t="s">
        <v>87</v>
      </c>
      <c r="AW394" s="12" t="s">
        <v>32</v>
      </c>
      <c r="AX394" s="12" t="s">
        <v>77</v>
      </c>
      <c r="AY394" s="152" t="s">
        <v>262</v>
      </c>
    </row>
    <row r="395" spans="2:51" s="12" customFormat="1" ht="11.25">
      <c r="B395" s="150"/>
      <c r="D395" s="151" t="s">
        <v>270</v>
      </c>
      <c r="E395" s="152" t="s">
        <v>1</v>
      </c>
      <c r="F395" s="153" t="s">
        <v>3051</v>
      </c>
      <c r="H395" s="154">
        <v>9.78</v>
      </c>
      <c r="I395" s="155"/>
      <c r="L395" s="150"/>
      <c r="M395" s="156"/>
      <c r="T395" s="157"/>
      <c r="AT395" s="152" t="s">
        <v>270</v>
      </c>
      <c r="AU395" s="152" t="s">
        <v>87</v>
      </c>
      <c r="AV395" s="12" t="s">
        <v>87</v>
      </c>
      <c r="AW395" s="12" t="s">
        <v>32</v>
      </c>
      <c r="AX395" s="12" t="s">
        <v>77</v>
      </c>
      <c r="AY395" s="152" t="s">
        <v>262</v>
      </c>
    </row>
    <row r="396" spans="2:51" s="12" customFormat="1" ht="11.25">
      <c r="B396" s="150"/>
      <c r="D396" s="151" t="s">
        <v>270</v>
      </c>
      <c r="E396" s="152" t="s">
        <v>1</v>
      </c>
      <c r="F396" s="153" t="s">
        <v>3052</v>
      </c>
      <c r="H396" s="154">
        <v>6.52</v>
      </c>
      <c r="I396" s="155"/>
      <c r="L396" s="150"/>
      <c r="M396" s="156"/>
      <c r="T396" s="157"/>
      <c r="AT396" s="152" t="s">
        <v>270</v>
      </c>
      <c r="AU396" s="152" t="s">
        <v>87</v>
      </c>
      <c r="AV396" s="12" t="s">
        <v>87</v>
      </c>
      <c r="AW396" s="12" t="s">
        <v>32</v>
      </c>
      <c r="AX396" s="12" t="s">
        <v>77</v>
      </c>
      <c r="AY396" s="152" t="s">
        <v>262</v>
      </c>
    </row>
    <row r="397" spans="2:51" s="15" customFormat="1" ht="11.25">
      <c r="B397" s="171"/>
      <c r="D397" s="151" t="s">
        <v>270</v>
      </c>
      <c r="E397" s="172" t="s">
        <v>1</v>
      </c>
      <c r="F397" s="173" t="s">
        <v>281</v>
      </c>
      <c r="H397" s="174">
        <v>75.81</v>
      </c>
      <c r="I397" s="175"/>
      <c r="L397" s="171"/>
      <c r="M397" s="176"/>
      <c r="T397" s="177"/>
      <c r="AT397" s="172" t="s">
        <v>270</v>
      </c>
      <c r="AU397" s="172" t="s">
        <v>87</v>
      </c>
      <c r="AV397" s="15" t="s">
        <v>103</v>
      </c>
      <c r="AW397" s="15" t="s">
        <v>32</v>
      </c>
      <c r="AX397" s="15" t="s">
        <v>77</v>
      </c>
      <c r="AY397" s="172" t="s">
        <v>262</v>
      </c>
    </row>
    <row r="398" spans="2:51" s="14" customFormat="1" ht="11.25">
      <c r="B398" s="165"/>
      <c r="D398" s="151" t="s">
        <v>270</v>
      </c>
      <c r="E398" s="166" t="s">
        <v>1</v>
      </c>
      <c r="F398" s="167" t="s">
        <v>286</v>
      </c>
      <c r="H398" s="166" t="s">
        <v>1</v>
      </c>
      <c r="I398" s="168"/>
      <c r="L398" s="165"/>
      <c r="M398" s="169"/>
      <c r="T398" s="170"/>
      <c r="AT398" s="166" t="s">
        <v>270</v>
      </c>
      <c r="AU398" s="166" t="s">
        <v>87</v>
      </c>
      <c r="AV398" s="14" t="s">
        <v>85</v>
      </c>
      <c r="AW398" s="14" t="s">
        <v>32</v>
      </c>
      <c r="AX398" s="14" t="s">
        <v>77</v>
      </c>
      <c r="AY398" s="166" t="s">
        <v>262</v>
      </c>
    </row>
    <row r="399" spans="2:51" s="12" customFormat="1" ht="11.25">
      <c r="B399" s="150"/>
      <c r="D399" s="151" t="s">
        <v>270</v>
      </c>
      <c r="E399" s="152" t="s">
        <v>1</v>
      </c>
      <c r="F399" s="153" t="s">
        <v>3053</v>
      </c>
      <c r="H399" s="154">
        <v>22.82</v>
      </c>
      <c r="I399" s="155"/>
      <c r="L399" s="150"/>
      <c r="M399" s="156"/>
      <c r="T399" s="157"/>
      <c r="AT399" s="152" t="s">
        <v>270</v>
      </c>
      <c r="AU399" s="152" t="s">
        <v>87</v>
      </c>
      <c r="AV399" s="12" t="s">
        <v>87</v>
      </c>
      <c r="AW399" s="12" t="s">
        <v>32</v>
      </c>
      <c r="AX399" s="12" t="s">
        <v>77</v>
      </c>
      <c r="AY399" s="152" t="s">
        <v>262</v>
      </c>
    </row>
    <row r="400" spans="2:51" s="12" customFormat="1" ht="11.25">
      <c r="B400" s="150"/>
      <c r="D400" s="151" t="s">
        <v>270</v>
      </c>
      <c r="E400" s="152" t="s">
        <v>1</v>
      </c>
      <c r="F400" s="153" t="s">
        <v>3054</v>
      </c>
      <c r="H400" s="154">
        <v>8.97</v>
      </c>
      <c r="I400" s="155"/>
      <c r="L400" s="150"/>
      <c r="M400" s="156"/>
      <c r="T400" s="157"/>
      <c r="AT400" s="152" t="s">
        <v>270</v>
      </c>
      <c r="AU400" s="152" t="s">
        <v>87</v>
      </c>
      <c r="AV400" s="12" t="s">
        <v>87</v>
      </c>
      <c r="AW400" s="12" t="s">
        <v>32</v>
      </c>
      <c r="AX400" s="12" t="s">
        <v>77</v>
      </c>
      <c r="AY400" s="152" t="s">
        <v>262</v>
      </c>
    </row>
    <row r="401" spans="2:51" s="12" customFormat="1" ht="11.25">
      <c r="B401" s="150"/>
      <c r="D401" s="151" t="s">
        <v>270</v>
      </c>
      <c r="E401" s="152" t="s">
        <v>1</v>
      </c>
      <c r="F401" s="153" t="s">
        <v>3055</v>
      </c>
      <c r="H401" s="154">
        <v>21.19</v>
      </c>
      <c r="I401" s="155"/>
      <c r="L401" s="150"/>
      <c r="M401" s="156"/>
      <c r="T401" s="157"/>
      <c r="AT401" s="152" t="s">
        <v>270</v>
      </c>
      <c r="AU401" s="152" t="s">
        <v>87</v>
      </c>
      <c r="AV401" s="12" t="s">
        <v>87</v>
      </c>
      <c r="AW401" s="12" t="s">
        <v>32</v>
      </c>
      <c r="AX401" s="12" t="s">
        <v>77</v>
      </c>
      <c r="AY401" s="152" t="s">
        <v>262</v>
      </c>
    </row>
    <row r="402" spans="2:51" s="12" customFormat="1" ht="11.25">
      <c r="B402" s="150"/>
      <c r="D402" s="151" t="s">
        <v>270</v>
      </c>
      <c r="E402" s="152" t="s">
        <v>1</v>
      </c>
      <c r="F402" s="153" t="s">
        <v>3056</v>
      </c>
      <c r="H402" s="154">
        <v>8.97</v>
      </c>
      <c r="I402" s="155"/>
      <c r="L402" s="150"/>
      <c r="M402" s="156"/>
      <c r="T402" s="157"/>
      <c r="AT402" s="152" t="s">
        <v>270</v>
      </c>
      <c r="AU402" s="152" t="s">
        <v>87</v>
      </c>
      <c r="AV402" s="12" t="s">
        <v>87</v>
      </c>
      <c r="AW402" s="12" t="s">
        <v>32</v>
      </c>
      <c r="AX402" s="12" t="s">
        <v>77</v>
      </c>
      <c r="AY402" s="152" t="s">
        <v>262</v>
      </c>
    </row>
    <row r="403" spans="2:51" s="12" customFormat="1" ht="11.25">
      <c r="B403" s="150"/>
      <c r="D403" s="151" t="s">
        <v>270</v>
      </c>
      <c r="E403" s="152" t="s">
        <v>1</v>
      </c>
      <c r="F403" s="153" t="s">
        <v>3057</v>
      </c>
      <c r="H403" s="154">
        <v>17.93</v>
      </c>
      <c r="I403" s="155"/>
      <c r="L403" s="150"/>
      <c r="M403" s="156"/>
      <c r="T403" s="157"/>
      <c r="AT403" s="152" t="s">
        <v>270</v>
      </c>
      <c r="AU403" s="152" t="s">
        <v>87</v>
      </c>
      <c r="AV403" s="12" t="s">
        <v>87</v>
      </c>
      <c r="AW403" s="12" t="s">
        <v>32</v>
      </c>
      <c r="AX403" s="12" t="s">
        <v>77</v>
      </c>
      <c r="AY403" s="152" t="s">
        <v>262</v>
      </c>
    </row>
    <row r="404" spans="2:51" s="12" customFormat="1" ht="11.25">
      <c r="B404" s="150"/>
      <c r="D404" s="151" t="s">
        <v>270</v>
      </c>
      <c r="E404" s="152" t="s">
        <v>1</v>
      </c>
      <c r="F404" s="153" t="s">
        <v>3058</v>
      </c>
      <c r="H404" s="154">
        <v>6.52</v>
      </c>
      <c r="I404" s="155"/>
      <c r="L404" s="150"/>
      <c r="M404" s="156"/>
      <c r="T404" s="157"/>
      <c r="AT404" s="152" t="s">
        <v>270</v>
      </c>
      <c r="AU404" s="152" t="s">
        <v>87</v>
      </c>
      <c r="AV404" s="12" t="s">
        <v>87</v>
      </c>
      <c r="AW404" s="12" t="s">
        <v>32</v>
      </c>
      <c r="AX404" s="12" t="s">
        <v>77</v>
      </c>
      <c r="AY404" s="152" t="s">
        <v>262</v>
      </c>
    </row>
    <row r="405" spans="2:51" s="15" customFormat="1" ht="11.25">
      <c r="B405" s="171"/>
      <c r="D405" s="151" t="s">
        <v>270</v>
      </c>
      <c r="E405" s="172" t="s">
        <v>1</v>
      </c>
      <c r="F405" s="173" t="s">
        <v>281</v>
      </c>
      <c r="H405" s="174">
        <v>86.4</v>
      </c>
      <c r="I405" s="175"/>
      <c r="L405" s="171"/>
      <c r="M405" s="176"/>
      <c r="T405" s="177"/>
      <c r="AT405" s="172" t="s">
        <v>270</v>
      </c>
      <c r="AU405" s="172" t="s">
        <v>87</v>
      </c>
      <c r="AV405" s="15" t="s">
        <v>103</v>
      </c>
      <c r="AW405" s="15" t="s">
        <v>32</v>
      </c>
      <c r="AX405" s="15" t="s">
        <v>77</v>
      </c>
      <c r="AY405" s="172" t="s">
        <v>262</v>
      </c>
    </row>
    <row r="406" spans="2:51" s="14" customFormat="1" ht="11.25">
      <c r="B406" s="165"/>
      <c r="D406" s="151" t="s">
        <v>270</v>
      </c>
      <c r="E406" s="166" t="s">
        <v>1</v>
      </c>
      <c r="F406" s="167" t="s">
        <v>289</v>
      </c>
      <c r="H406" s="166" t="s">
        <v>1</v>
      </c>
      <c r="I406" s="168"/>
      <c r="L406" s="165"/>
      <c r="M406" s="169"/>
      <c r="T406" s="170"/>
      <c r="AT406" s="166" t="s">
        <v>270</v>
      </c>
      <c r="AU406" s="166" t="s">
        <v>87</v>
      </c>
      <c r="AV406" s="14" t="s">
        <v>85</v>
      </c>
      <c r="AW406" s="14" t="s">
        <v>32</v>
      </c>
      <c r="AX406" s="14" t="s">
        <v>77</v>
      </c>
      <c r="AY406" s="166" t="s">
        <v>262</v>
      </c>
    </row>
    <row r="407" spans="2:51" s="12" customFormat="1" ht="11.25">
      <c r="B407" s="150"/>
      <c r="D407" s="151" t="s">
        <v>270</v>
      </c>
      <c r="E407" s="152" t="s">
        <v>1</v>
      </c>
      <c r="F407" s="153" t="s">
        <v>3059</v>
      </c>
      <c r="H407" s="154">
        <v>17.52</v>
      </c>
      <c r="I407" s="155"/>
      <c r="L407" s="150"/>
      <c r="M407" s="156"/>
      <c r="T407" s="157"/>
      <c r="AT407" s="152" t="s">
        <v>270</v>
      </c>
      <c r="AU407" s="152" t="s">
        <v>87</v>
      </c>
      <c r="AV407" s="12" t="s">
        <v>87</v>
      </c>
      <c r="AW407" s="12" t="s">
        <v>32</v>
      </c>
      <c r="AX407" s="12" t="s">
        <v>77</v>
      </c>
      <c r="AY407" s="152" t="s">
        <v>262</v>
      </c>
    </row>
    <row r="408" spans="2:51" s="12" customFormat="1" ht="11.25">
      <c r="B408" s="150"/>
      <c r="D408" s="151" t="s">
        <v>270</v>
      </c>
      <c r="E408" s="152" t="s">
        <v>1</v>
      </c>
      <c r="F408" s="153" t="s">
        <v>3060</v>
      </c>
      <c r="H408" s="154">
        <v>8.97</v>
      </c>
      <c r="I408" s="155"/>
      <c r="L408" s="150"/>
      <c r="M408" s="156"/>
      <c r="T408" s="157"/>
      <c r="AT408" s="152" t="s">
        <v>270</v>
      </c>
      <c r="AU408" s="152" t="s">
        <v>87</v>
      </c>
      <c r="AV408" s="12" t="s">
        <v>87</v>
      </c>
      <c r="AW408" s="12" t="s">
        <v>32</v>
      </c>
      <c r="AX408" s="12" t="s">
        <v>77</v>
      </c>
      <c r="AY408" s="152" t="s">
        <v>262</v>
      </c>
    </row>
    <row r="409" spans="2:51" s="12" customFormat="1" ht="11.25">
      <c r="B409" s="150"/>
      <c r="D409" s="151" t="s">
        <v>270</v>
      </c>
      <c r="E409" s="152" t="s">
        <v>1</v>
      </c>
      <c r="F409" s="153" t="s">
        <v>3061</v>
      </c>
      <c r="H409" s="154">
        <v>21.19</v>
      </c>
      <c r="I409" s="155"/>
      <c r="L409" s="150"/>
      <c r="M409" s="156"/>
      <c r="T409" s="157"/>
      <c r="AT409" s="152" t="s">
        <v>270</v>
      </c>
      <c r="AU409" s="152" t="s">
        <v>87</v>
      </c>
      <c r="AV409" s="12" t="s">
        <v>87</v>
      </c>
      <c r="AW409" s="12" t="s">
        <v>32</v>
      </c>
      <c r="AX409" s="12" t="s">
        <v>77</v>
      </c>
      <c r="AY409" s="152" t="s">
        <v>262</v>
      </c>
    </row>
    <row r="410" spans="2:51" s="12" customFormat="1" ht="11.25">
      <c r="B410" s="150"/>
      <c r="D410" s="151" t="s">
        <v>270</v>
      </c>
      <c r="E410" s="152" t="s">
        <v>1</v>
      </c>
      <c r="F410" s="153" t="s">
        <v>3062</v>
      </c>
      <c r="H410" s="154">
        <v>8.97</v>
      </c>
      <c r="I410" s="155"/>
      <c r="L410" s="150"/>
      <c r="M410" s="156"/>
      <c r="T410" s="157"/>
      <c r="AT410" s="152" t="s">
        <v>270</v>
      </c>
      <c r="AU410" s="152" t="s">
        <v>87</v>
      </c>
      <c r="AV410" s="12" t="s">
        <v>87</v>
      </c>
      <c r="AW410" s="12" t="s">
        <v>32</v>
      </c>
      <c r="AX410" s="12" t="s">
        <v>77</v>
      </c>
      <c r="AY410" s="152" t="s">
        <v>262</v>
      </c>
    </row>
    <row r="411" spans="2:51" s="12" customFormat="1" ht="11.25">
      <c r="B411" s="150"/>
      <c r="D411" s="151" t="s">
        <v>270</v>
      </c>
      <c r="E411" s="152" t="s">
        <v>1</v>
      </c>
      <c r="F411" s="153" t="s">
        <v>3063</v>
      </c>
      <c r="H411" s="154">
        <v>17.93</v>
      </c>
      <c r="I411" s="155"/>
      <c r="L411" s="150"/>
      <c r="M411" s="156"/>
      <c r="T411" s="157"/>
      <c r="AT411" s="152" t="s">
        <v>270</v>
      </c>
      <c r="AU411" s="152" t="s">
        <v>87</v>
      </c>
      <c r="AV411" s="12" t="s">
        <v>87</v>
      </c>
      <c r="AW411" s="12" t="s">
        <v>32</v>
      </c>
      <c r="AX411" s="12" t="s">
        <v>77</v>
      </c>
      <c r="AY411" s="152" t="s">
        <v>262</v>
      </c>
    </row>
    <row r="412" spans="2:51" s="12" customFormat="1" ht="11.25">
      <c r="B412" s="150"/>
      <c r="D412" s="151" t="s">
        <v>270</v>
      </c>
      <c r="E412" s="152" t="s">
        <v>1</v>
      </c>
      <c r="F412" s="153" t="s">
        <v>3064</v>
      </c>
      <c r="H412" s="154">
        <v>6.52</v>
      </c>
      <c r="I412" s="155"/>
      <c r="L412" s="150"/>
      <c r="M412" s="156"/>
      <c r="T412" s="157"/>
      <c r="AT412" s="152" t="s">
        <v>270</v>
      </c>
      <c r="AU412" s="152" t="s">
        <v>87</v>
      </c>
      <c r="AV412" s="12" t="s">
        <v>87</v>
      </c>
      <c r="AW412" s="12" t="s">
        <v>32</v>
      </c>
      <c r="AX412" s="12" t="s">
        <v>77</v>
      </c>
      <c r="AY412" s="152" t="s">
        <v>262</v>
      </c>
    </row>
    <row r="413" spans="2:51" s="15" customFormat="1" ht="11.25">
      <c r="B413" s="171"/>
      <c r="D413" s="151" t="s">
        <v>270</v>
      </c>
      <c r="E413" s="172" t="s">
        <v>1</v>
      </c>
      <c r="F413" s="173" t="s">
        <v>281</v>
      </c>
      <c r="H413" s="174">
        <v>81.1</v>
      </c>
      <c r="I413" s="175"/>
      <c r="L413" s="171"/>
      <c r="M413" s="176"/>
      <c r="T413" s="177"/>
      <c r="AT413" s="172" t="s">
        <v>270</v>
      </c>
      <c r="AU413" s="172" t="s">
        <v>87</v>
      </c>
      <c r="AV413" s="15" t="s">
        <v>103</v>
      </c>
      <c r="AW413" s="15" t="s">
        <v>32</v>
      </c>
      <c r="AX413" s="15" t="s">
        <v>77</v>
      </c>
      <c r="AY413" s="172" t="s">
        <v>262</v>
      </c>
    </row>
    <row r="414" spans="2:51" s="14" customFormat="1" ht="11.25">
      <c r="B414" s="165"/>
      <c r="D414" s="151" t="s">
        <v>270</v>
      </c>
      <c r="E414" s="166" t="s">
        <v>1</v>
      </c>
      <c r="F414" s="167" t="s">
        <v>292</v>
      </c>
      <c r="H414" s="166" t="s">
        <v>1</v>
      </c>
      <c r="I414" s="168"/>
      <c r="L414" s="165"/>
      <c r="M414" s="169"/>
      <c r="T414" s="170"/>
      <c r="AT414" s="166" t="s">
        <v>270</v>
      </c>
      <c r="AU414" s="166" t="s">
        <v>87</v>
      </c>
      <c r="AV414" s="14" t="s">
        <v>85</v>
      </c>
      <c r="AW414" s="14" t="s">
        <v>32</v>
      </c>
      <c r="AX414" s="14" t="s">
        <v>77</v>
      </c>
      <c r="AY414" s="166" t="s">
        <v>262</v>
      </c>
    </row>
    <row r="415" spans="2:51" s="12" customFormat="1" ht="11.25">
      <c r="B415" s="150"/>
      <c r="D415" s="151" t="s">
        <v>270</v>
      </c>
      <c r="E415" s="152" t="s">
        <v>1</v>
      </c>
      <c r="F415" s="153" t="s">
        <v>3065</v>
      </c>
      <c r="H415" s="154">
        <v>30.7</v>
      </c>
      <c r="I415" s="155"/>
      <c r="L415" s="150"/>
      <c r="M415" s="156"/>
      <c r="T415" s="157"/>
      <c r="AT415" s="152" t="s">
        <v>270</v>
      </c>
      <c r="AU415" s="152" t="s">
        <v>87</v>
      </c>
      <c r="AV415" s="12" t="s">
        <v>87</v>
      </c>
      <c r="AW415" s="12" t="s">
        <v>32</v>
      </c>
      <c r="AX415" s="12" t="s">
        <v>77</v>
      </c>
      <c r="AY415" s="152" t="s">
        <v>262</v>
      </c>
    </row>
    <row r="416" spans="2:51" s="12" customFormat="1" ht="11.25">
      <c r="B416" s="150"/>
      <c r="D416" s="151" t="s">
        <v>270</v>
      </c>
      <c r="E416" s="152" t="s">
        <v>1</v>
      </c>
      <c r="F416" s="153" t="s">
        <v>3066</v>
      </c>
      <c r="H416" s="154">
        <v>4.93</v>
      </c>
      <c r="I416" s="155"/>
      <c r="L416" s="150"/>
      <c r="M416" s="156"/>
      <c r="T416" s="157"/>
      <c r="AT416" s="152" t="s">
        <v>270</v>
      </c>
      <c r="AU416" s="152" t="s">
        <v>87</v>
      </c>
      <c r="AV416" s="12" t="s">
        <v>87</v>
      </c>
      <c r="AW416" s="12" t="s">
        <v>32</v>
      </c>
      <c r="AX416" s="12" t="s">
        <v>77</v>
      </c>
      <c r="AY416" s="152" t="s">
        <v>262</v>
      </c>
    </row>
    <row r="417" spans="2:51" s="12" customFormat="1" ht="11.25">
      <c r="B417" s="150"/>
      <c r="D417" s="151" t="s">
        <v>270</v>
      </c>
      <c r="E417" s="152" t="s">
        <v>1</v>
      </c>
      <c r="F417" s="153" t="s">
        <v>3067</v>
      </c>
      <c r="H417" s="154">
        <v>2.52</v>
      </c>
      <c r="I417" s="155"/>
      <c r="L417" s="150"/>
      <c r="M417" s="156"/>
      <c r="T417" s="157"/>
      <c r="AT417" s="152" t="s">
        <v>270</v>
      </c>
      <c r="AU417" s="152" t="s">
        <v>87</v>
      </c>
      <c r="AV417" s="12" t="s">
        <v>87</v>
      </c>
      <c r="AW417" s="12" t="s">
        <v>32</v>
      </c>
      <c r="AX417" s="12" t="s">
        <v>77</v>
      </c>
      <c r="AY417" s="152" t="s">
        <v>262</v>
      </c>
    </row>
    <row r="418" spans="2:51" s="12" customFormat="1" ht="11.25">
      <c r="B418" s="150"/>
      <c r="D418" s="151" t="s">
        <v>270</v>
      </c>
      <c r="E418" s="152" t="s">
        <v>1</v>
      </c>
      <c r="F418" s="153" t="s">
        <v>3068</v>
      </c>
      <c r="H418" s="154">
        <v>28.5</v>
      </c>
      <c r="I418" s="155"/>
      <c r="L418" s="150"/>
      <c r="M418" s="156"/>
      <c r="T418" s="157"/>
      <c r="AT418" s="152" t="s">
        <v>270</v>
      </c>
      <c r="AU418" s="152" t="s">
        <v>87</v>
      </c>
      <c r="AV418" s="12" t="s">
        <v>87</v>
      </c>
      <c r="AW418" s="12" t="s">
        <v>32</v>
      </c>
      <c r="AX418" s="12" t="s">
        <v>77</v>
      </c>
      <c r="AY418" s="152" t="s">
        <v>262</v>
      </c>
    </row>
    <row r="419" spans="2:51" s="12" customFormat="1" ht="11.25">
      <c r="B419" s="150"/>
      <c r="D419" s="151" t="s">
        <v>270</v>
      </c>
      <c r="E419" s="152" t="s">
        <v>1</v>
      </c>
      <c r="F419" s="153" t="s">
        <v>3069</v>
      </c>
      <c r="H419" s="154">
        <v>12.06</v>
      </c>
      <c r="I419" s="155"/>
      <c r="L419" s="150"/>
      <c r="M419" s="156"/>
      <c r="T419" s="157"/>
      <c r="AT419" s="152" t="s">
        <v>270</v>
      </c>
      <c r="AU419" s="152" t="s">
        <v>87</v>
      </c>
      <c r="AV419" s="12" t="s">
        <v>87</v>
      </c>
      <c r="AW419" s="12" t="s">
        <v>32</v>
      </c>
      <c r="AX419" s="12" t="s">
        <v>77</v>
      </c>
      <c r="AY419" s="152" t="s">
        <v>262</v>
      </c>
    </row>
    <row r="420" spans="2:51" s="12" customFormat="1" ht="11.25">
      <c r="B420" s="150"/>
      <c r="D420" s="151" t="s">
        <v>270</v>
      </c>
      <c r="E420" s="152" t="s">
        <v>1</v>
      </c>
      <c r="F420" s="153" t="s">
        <v>3070</v>
      </c>
      <c r="H420" s="154">
        <v>27.41</v>
      </c>
      <c r="I420" s="155"/>
      <c r="L420" s="150"/>
      <c r="M420" s="156"/>
      <c r="T420" s="157"/>
      <c r="AT420" s="152" t="s">
        <v>270</v>
      </c>
      <c r="AU420" s="152" t="s">
        <v>87</v>
      </c>
      <c r="AV420" s="12" t="s">
        <v>87</v>
      </c>
      <c r="AW420" s="12" t="s">
        <v>32</v>
      </c>
      <c r="AX420" s="12" t="s">
        <v>77</v>
      </c>
      <c r="AY420" s="152" t="s">
        <v>262</v>
      </c>
    </row>
    <row r="421" spans="2:51" s="12" customFormat="1" ht="11.25">
      <c r="B421" s="150"/>
      <c r="D421" s="151" t="s">
        <v>270</v>
      </c>
      <c r="E421" s="152" t="s">
        <v>1</v>
      </c>
      <c r="F421" s="153" t="s">
        <v>3071</v>
      </c>
      <c r="H421" s="154">
        <v>8.48</v>
      </c>
      <c r="I421" s="155"/>
      <c r="L421" s="150"/>
      <c r="M421" s="156"/>
      <c r="T421" s="157"/>
      <c r="AT421" s="152" t="s">
        <v>270</v>
      </c>
      <c r="AU421" s="152" t="s">
        <v>87</v>
      </c>
      <c r="AV421" s="12" t="s">
        <v>87</v>
      </c>
      <c r="AW421" s="12" t="s">
        <v>32</v>
      </c>
      <c r="AX421" s="12" t="s">
        <v>77</v>
      </c>
      <c r="AY421" s="152" t="s">
        <v>262</v>
      </c>
    </row>
    <row r="422" spans="2:51" s="15" customFormat="1" ht="11.25">
      <c r="B422" s="171"/>
      <c r="D422" s="151" t="s">
        <v>270</v>
      </c>
      <c r="E422" s="172" t="s">
        <v>1</v>
      </c>
      <c r="F422" s="173" t="s">
        <v>281</v>
      </c>
      <c r="H422" s="174">
        <v>114.6</v>
      </c>
      <c r="I422" s="175"/>
      <c r="L422" s="171"/>
      <c r="M422" s="176"/>
      <c r="T422" s="177"/>
      <c r="AT422" s="172" t="s">
        <v>270</v>
      </c>
      <c r="AU422" s="172" t="s">
        <v>87</v>
      </c>
      <c r="AV422" s="15" t="s">
        <v>103</v>
      </c>
      <c r="AW422" s="15" t="s">
        <v>32</v>
      </c>
      <c r="AX422" s="15" t="s">
        <v>77</v>
      </c>
      <c r="AY422" s="172" t="s">
        <v>262</v>
      </c>
    </row>
    <row r="423" spans="2:51" s="13" customFormat="1" ht="11.25">
      <c r="B423" s="158"/>
      <c r="D423" s="151" t="s">
        <v>270</v>
      </c>
      <c r="E423" s="159" t="s">
        <v>1</v>
      </c>
      <c r="F423" s="160" t="s">
        <v>273</v>
      </c>
      <c r="H423" s="161">
        <v>357.91</v>
      </c>
      <c r="I423" s="162"/>
      <c r="L423" s="158"/>
      <c r="M423" s="163"/>
      <c r="T423" s="164"/>
      <c r="AT423" s="159" t="s">
        <v>270</v>
      </c>
      <c r="AU423" s="159" t="s">
        <v>87</v>
      </c>
      <c r="AV423" s="13" t="s">
        <v>268</v>
      </c>
      <c r="AW423" s="13" t="s">
        <v>32</v>
      </c>
      <c r="AX423" s="13" t="s">
        <v>85</v>
      </c>
      <c r="AY423" s="159" t="s">
        <v>262</v>
      </c>
    </row>
    <row r="424" spans="2:65" s="1" customFormat="1" ht="24.2" customHeight="1">
      <c r="B424" s="32"/>
      <c r="C424" s="138" t="s">
        <v>567</v>
      </c>
      <c r="D424" s="138" t="s">
        <v>264</v>
      </c>
      <c r="E424" s="139" t="s">
        <v>3072</v>
      </c>
      <c r="F424" s="140" t="s">
        <v>3073</v>
      </c>
      <c r="G424" s="141" t="s">
        <v>152</v>
      </c>
      <c r="H424" s="142">
        <v>140.2</v>
      </c>
      <c r="I424" s="143"/>
      <c r="J424" s="142">
        <f>ROUND(I424*H424,2)</f>
        <v>0</v>
      </c>
      <c r="K424" s="140" t="s">
        <v>267</v>
      </c>
      <c r="L424" s="32"/>
      <c r="M424" s="144" t="s">
        <v>1</v>
      </c>
      <c r="N424" s="145" t="s">
        <v>42</v>
      </c>
      <c r="P424" s="146">
        <f>O424*H424</f>
        <v>0</v>
      </c>
      <c r="Q424" s="146">
        <v>0.00275</v>
      </c>
      <c r="R424" s="146">
        <f>Q424*H424</f>
        <v>0.38554999999999995</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3074</v>
      </c>
    </row>
    <row r="425" spans="2:51" s="14" customFormat="1" ht="11.25">
      <c r="B425" s="165"/>
      <c r="D425" s="151" t="s">
        <v>270</v>
      </c>
      <c r="E425" s="166" t="s">
        <v>1</v>
      </c>
      <c r="F425" s="167" t="s">
        <v>282</v>
      </c>
      <c r="H425" s="166" t="s">
        <v>1</v>
      </c>
      <c r="I425" s="168"/>
      <c r="L425" s="165"/>
      <c r="M425" s="169"/>
      <c r="T425" s="170"/>
      <c r="AT425" s="166" t="s">
        <v>270</v>
      </c>
      <c r="AU425" s="166" t="s">
        <v>87</v>
      </c>
      <c r="AV425" s="14" t="s">
        <v>85</v>
      </c>
      <c r="AW425" s="14" t="s">
        <v>32</v>
      </c>
      <c r="AX425" s="14" t="s">
        <v>77</v>
      </c>
      <c r="AY425" s="166" t="s">
        <v>262</v>
      </c>
    </row>
    <row r="426" spans="2:51" s="12" customFormat="1" ht="11.25">
      <c r="B426" s="150"/>
      <c r="D426" s="151" t="s">
        <v>270</v>
      </c>
      <c r="E426" s="152" t="s">
        <v>1</v>
      </c>
      <c r="F426" s="153" t="s">
        <v>3075</v>
      </c>
      <c r="H426" s="154">
        <v>32.6</v>
      </c>
      <c r="I426" s="155"/>
      <c r="L426" s="150"/>
      <c r="M426" s="156"/>
      <c r="T426" s="157"/>
      <c r="AT426" s="152" t="s">
        <v>270</v>
      </c>
      <c r="AU426" s="152" t="s">
        <v>87</v>
      </c>
      <c r="AV426" s="12" t="s">
        <v>87</v>
      </c>
      <c r="AW426" s="12" t="s">
        <v>32</v>
      </c>
      <c r="AX426" s="12" t="s">
        <v>77</v>
      </c>
      <c r="AY426" s="152" t="s">
        <v>262</v>
      </c>
    </row>
    <row r="427" spans="2:51" s="15" customFormat="1" ht="11.25">
      <c r="B427" s="171"/>
      <c r="D427" s="151" t="s">
        <v>270</v>
      </c>
      <c r="E427" s="172" t="s">
        <v>1</v>
      </c>
      <c r="F427" s="173" t="s">
        <v>281</v>
      </c>
      <c r="H427" s="174">
        <v>32.6</v>
      </c>
      <c r="I427" s="175"/>
      <c r="L427" s="171"/>
      <c r="M427" s="176"/>
      <c r="T427" s="177"/>
      <c r="AT427" s="172" t="s">
        <v>270</v>
      </c>
      <c r="AU427" s="172" t="s">
        <v>87</v>
      </c>
      <c r="AV427" s="15" t="s">
        <v>103</v>
      </c>
      <c r="AW427" s="15" t="s">
        <v>32</v>
      </c>
      <c r="AX427" s="15" t="s">
        <v>77</v>
      </c>
      <c r="AY427" s="172" t="s">
        <v>262</v>
      </c>
    </row>
    <row r="428" spans="2:51" s="14" customFormat="1" ht="11.25">
      <c r="B428" s="165"/>
      <c r="D428" s="151" t="s">
        <v>270</v>
      </c>
      <c r="E428" s="166" t="s">
        <v>1</v>
      </c>
      <c r="F428" s="167" t="s">
        <v>286</v>
      </c>
      <c r="H428" s="166" t="s">
        <v>1</v>
      </c>
      <c r="I428" s="168"/>
      <c r="L428" s="165"/>
      <c r="M428" s="169"/>
      <c r="T428" s="170"/>
      <c r="AT428" s="166" t="s">
        <v>270</v>
      </c>
      <c r="AU428" s="166" t="s">
        <v>87</v>
      </c>
      <c r="AV428" s="14" t="s">
        <v>85</v>
      </c>
      <c r="AW428" s="14" t="s">
        <v>32</v>
      </c>
      <c r="AX428" s="14" t="s">
        <v>77</v>
      </c>
      <c r="AY428" s="166" t="s">
        <v>262</v>
      </c>
    </row>
    <row r="429" spans="2:51" s="12" customFormat="1" ht="11.25">
      <c r="B429" s="150"/>
      <c r="D429" s="151" t="s">
        <v>270</v>
      </c>
      <c r="E429" s="152" t="s">
        <v>1</v>
      </c>
      <c r="F429" s="153" t="s">
        <v>3076</v>
      </c>
      <c r="H429" s="154">
        <v>32.6</v>
      </c>
      <c r="I429" s="155"/>
      <c r="L429" s="150"/>
      <c r="M429" s="156"/>
      <c r="T429" s="157"/>
      <c r="AT429" s="152" t="s">
        <v>270</v>
      </c>
      <c r="AU429" s="152" t="s">
        <v>87</v>
      </c>
      <c r="AV429" s="12" t="s">
        <v>87</v>
      </c>
      <c r="AW429" s="12" t="s">
        <v>32</v>
      </c>
      <c r="AX429" s="12" t="s">
        <v>77</v>
      </c>
      <c r="AY429" s="152" t="s">
        <v>262</v>
      </c>
    </row>
    <row r="430" spans="2:51" s="15" customFormat="1" ht="11.25">
      <c r="B430" s="171"/>
      <c r="D430" s="151" t="s">
        <v>270</v>
      </c>
      <c r="E430" s="172" t="s">
        <v>1</v>
      </c>
      <c r="F430" s="173" t="s">
        <v>281</v>
      </c>
      <c r="H430" s="174">
        <v>32.6</v>
      </c>
      <c r="I430" s="175"/>
      <c r="L430" s="171"/>
      <c r="M430" s="176"/>
      <c r="T430" s="177"/>
      <c r="AT430" s="172" t="s">
        <v>270</v>
      </c>
      <c r="AU430" s="172" t="s">
        <v>87</v>
      </c>
      <c r="AV430" s="15" t="s">
        <v>103</v>
      </c>
      <c r="AW430" s="15" t="s">
        <v>32</v>
      </c>
      <c r="AX430" s="15" t="s">
        <v>77</v>
      </c>
      <c r="AY430" s="172" t="s">
        <v>262</v>
      </c>
    </row>
    <row r="431" spans="2:51" s="14" customFormat="1" ht="11.25">
      <c r="B431" s="165"/>
      <c r="D431" s="151" t="s">
        <v>270</v>
      </c>
      <c r="E431" s="166" t="s">
        <v>1</v>
      </c>
      <c r="F431" s="167" t="s">
        <v>289</v>
      </c>
      <c r="H431" s="166" t="s">
        <v>1</v>
      </c>
      <c r="I431" s="168"/>
      <c r="L431" s="165"/>
      <c r="M431" s="169"/>
      <c r="T431" s="170"/>
      <c r="AT431" s="166" t="s">
        <v>270</v>
      </c>
      <c r="AU431" s="166" t="s">
        <v>87</v>
      </c>
      <c r="AV431" s="14" t="s">
        <v>85</v>
      </c>
      <c r="AW431" s="14" t="s">
        <v>32</v>
      </c>
      <c r="AX431" s="14" t="s">
        <v>77</v>
      </c>
      <c r="AY431" s="166" t="s">
        <v>262</v>
      </c>
    </row>
    <row r="432" spans="2:51" s="12" customFormat="1" ht="11.25">
      <c r="B432" s="150"/>
      <c r="D432" s="151" t="s">
        <v>270</v>
      </c>
      <c r="E432" s="152" t="s">
        <v>1</v>
      </c>
      <c r="F432" s="153" t="s">
        <v>3077</v>
      </c>
      <c r="H432" s="154">
        <v>32.6</v>
      </c>
      <c r="I432" s="155"/>
      <c r="L432" s="150"/>
      <c r="M432" s="156"/>
      <c r="T432" s="157"/>
      <c r="AT432" s="152" t="s">
        <v>270</v>
      </c>
      <c r="AU432" s="152" t="s">
        <v>87</v>
      </c>
      <c r="AV432" s="12" t="s">
        <v>87</v>
      </c>
      <c r="AW432" s="12" t="s">
        <v>32</v>
      </c>
      <c r="AX432" s="12" t="s">
        <v>77</v>
      </c>
      <c r="AY432" s="152" t="s">
        <v>262</v>
      </c>
    </row>
    <row r="433" spans="2:51" s="15" customFormat="1" ht="11.25">
      <c r="B433" s="171"/>
      <c r="D433" s="151" t="s">
        <v>270</v>
      </c>
      <c r="E433" s="172" t="s">
        <v>1</v>
      </c>
      <c r="F433" s="173" t="s">
        <v>281</v>
      </c>
      <c r="H433" s="174">
        <v>32.6</v>
      </c>
      <c r="I433" s="175"/>
      <c r="L433" s="171"/>
      <c r="M433" s="176"/>
      <c r="T433" s="177"/>
      <c r="AT433" s="172" t="s">
        <v>270</v>
      </c>
      <c r="AU433" s="172" t="s">
        <v>87</v>
      </c>
      <c r="AV433" s="15" t="s">
        <v>103</v>
      </c>
      <c r="AW433" s="15" t="s">
        <v>32</v>
      </c>
      <c r="AX433" s="15" t="s">
        <v>77</v>
      </c>
      <c r="AY433" s="172" t="s">
        <v>262</v>
      </c>
    </row>
    <row r="434" spans="2:51" s="14" customFormat="1" ht="11.25">
      <c r="B434" s="165"/>
      <c r="D434" s="151" t="s">
        <v>270</v>
      </c>
      <c r="E434" s="166" t="s">
        <v>1</v>
      </c>
      <c r="F434" s="167" t="s">
        <v>292</v>
      </c>
      <c r="H434" s="166" t="s">
        <v>1</v>
      </c>
      <c r="I434" s="168"/>
      <c r="L434" s="165"/>
      <c r="M434" s="169"/>
      <c r="T434" s="170"/>
      <c r="AT434" s="166" t="s">
        <v>270</v>
      </c>
      <c r="AU434" s="166" t="s">
        <v>87</v>
      </c>
      <c r="AV434" s="14" t="s">
        <v>85</v>
      </c>
      <c r="AW434" s="14" t="s">
        <v>32</v>
      </c>
      <c r="AX434" s="14" t="s">
        <v>77</v>
      </c>
      <c r="AY434" s="166" t="s">
        <v>262</v>
      </c>
    </row>
    <row r="435" spans="2:51" s="12" customFormat="1" ht="11.25">
      <c r="B435" s="150"/>
      <c r="D435" s="151" t="s">
        <v>270</v>
      </c>
      <c r="E435" s="152" t="s">
        <v>1</v>
      </c>
      <c r="F435" s="153" t="s">
        <v>3078</v>
      </c>
      <c r="H435" s="154">
        <v>42.4</v>
      </c>
      <c r="I435" s="155"/>
      <c r="L435" s="150"/>
      <c r="M435" s="156"/>
      <c r="T435" s="157"/>
      <c r="AT435" s="152" t="s">
        <v>270</v>
      </c>
      <c r="AU435" s="152" t="s">
        <v>87</v>
      </c>
      <c r="AV435" s="12" t="s">
        <v>87</v>
      </c>
      <c r="AW435" s="12" t="s">
        <v>32</v>
      </c>
      <c r="AX435" s="12" t="s">
        <v>77</v>
      </c>
      <c r="AY435" s="152" t="s">
        <v>262</v>
      </c>
    </row>
    <row r="436" spans="2:51" s="15" customFormat="1" ht="11.25">
      <c r="B436" s="171"/>
      <c r="D436" s="151" t="s">
        <v>270</v>
      </c>
      <c r="E436" s="172" t="s">
        <v>1</v>
      </c>
      <c r="F436" s="173" t="s">
        <v>281</v>
      </c>
      <c r="H436" s="174">
        <v>42.4</v>
      </c>
      <c r="I436" s="175"/>
      <c r="L436" s="171"/>
      <c r="M436" s="176"/>
      <c r="T436" s="177"/>
      <c r="AT436" s="172" t="s">
        <v>270</v>
      </c>
      <c r="AU436" s="172" t="s">
        <v>87</v>
      </c>
      <c r="AV436" s="15" t="s">
        <v>103</v>
      </c>
      <c r="AW436" s="15" t="s">
        <v>32</v>
      </c>
      <c r="AX436" s="15" t="s">
        <v>77</v>
      </c>
      <c r="AY436" s="172" t="s">
        <v>262</v>
      </c>
    </row>
    <row r="437" spans="2:51" s="13" customFormat="1" ht="11.25">
      <c r="B437" s="158"/>
      <c r="D437" s="151" t="s">
        <v>270</v>
      </c>
      <c r="E437" s="159" t="s">
        <v>1</v>
      </c>
      <c r="F437" s="160" t="s">
        <v>273</v>
      </c>
      <c r="H437" s="161">
        <v>140.2</v>
      </c>
      <c r="I437" s="162"/>
      <c r="L437" s="158"/>
      <c r="M437" s="163"/>
      <c r="T437" s="164"/>
      <c r="AT437" s="159" t="s">
        <v>270</v>
      </c>
      <c r="AU437" s="159" t="s">
        <v>87</v>
      </c>
      <c r="AV437" s="13" t="s">
        <v>268</v>
      </c>
      <c r="AW437" s="13" t="s">
        <v>32</v>
      </c>
      <c r="AX437" s="13" t="s">
        <v>85</v>
      </c>
      <c r="AY437" s="159" t="s">
        <v>262</v>
      </c>
    </row>
    <row r="438" spans="2:65" s="1" customFormat="1" ht="24.2" customHeight="1">
      <c r="B438" s="32"/>
      <c r="C438" s="138" t="s">
        <v>571</v>
      </c>
      <c r="D438" s="138" t="s">
        <v>264</v>
      </c>
      <c r="E438" s="139" t="s">
        <v>3079</v>
      </c>
      <c r="F438" s="140" t="s">
        <v>3080</v>
      </c>
      <c r="G438" s="141" t="s">
        <v>152</v>
      </c>
      <c r="H438" s="142">
        <v>140.2</v>
      </c>
      <c r="I438" s="143"/>
      <c r="J438" s="142">
        <f>ROUND(I438*H438,2)</f>
        <v>0</v>
      </c>
      <c r="K438" s="140" t="s">
        <v>267</v>
      </c>
      <c r="L438" s="32"/>
      <c r="M438" s="144" t="s">
        <v>1</v>
      </c>
      <c r="N438" s="145" t="s">
        <v>42</v>
      </c>
      <c r="P438" s="146">
        <f>O438*H438</f>
        <v>0</v>
      </c>
      <c r="Q438" s="146">
        <v>0</v>
      </c>
      <c r="R438" s="146">
        <f>Q438*H438</f>
        <v>0</v>
      </c>
      <c r="S438" s="146">
        <v>0</v>
      </c>
      <c r="T438" s="147">
        <f>S438*H438</f>
        <v>0</v>
      </c>
      <c r="AR438" s="148" t="s">
        <v>268</v>
      </c>
      <c r="AT438" s="148" t="s">
        <v>264</v>
      </c>
      <c r="AU438" s="148" t="s">
        <v>87</v>
      </c>
      <c r="AY438" s="17" t="s">
        <v>262</v>
      </c>
      <c r="BE438" s="149">
        <f>IF(N438="základní",J438,0)</f>
        <v>0</v>
      </c>
      <c r="BF438" s="149">
        <f>IF(N438="snížená",J438,0)</f>
        <v>0</v>
      </c>
      <c r="BG438" s="149">
        <f>IF(N438="zákl. přenesená",J438,0)</f>
        <v>0</v>
      </c>
      <c r="BH438" s="149">
        <f>IF(N438="sníž. přenesená",J438,0)</f>
        <v>0</v>
      </c>
      <c r="BI438" s="149">
        <f>IF(N438="nulová",J438,0)</f>
        <v>0</v>
      </c>
      <c r="BJ438" s="17" t="s">
        <v>85</v>
      </c>
      <c r="BK438" s="149">
        <f>ROUND(I438*H438,2)</f>
        <v>0</v>
      </c>
      <c r="BL438" s="17" t="s">
        <v>268</v>
      </c>
      <c r="BM438" s="148" t="s">
        <v>3081</v>
      </c>
    </row>
    <row r="439" spans="2:65" s="1" customFormat="1" ht="37.9" customHeight="1">
      <c r="B439" s="32"/>
      <c r="C439" s="138" t="s">
        <v>579</v>
      </c>
      <c r="D439" s="138" t="s">
        <v>264</v>
      </c>
      <c r="E439" s="139" t="s">
        <v>3082</v>
      </c>
      <c r="F439" s="140" t="s">
        <v>3083</v>
      </c>
      <c r="G439" s="141" t="s">
        <v>152</v>
      </c>
      <c r="H439" s="142">
        <v>1377.02</v>
      </c>
      <c r="I439" s="143"/>
      <c r="J439" s="142">
        <f>ROUND(I439*H439,2)</f>
        <v>0</v>
      </c>
      <c r="K439" s="140" t="s">
        <v>267</v>
      </c>
      <c r="L439" s="32"/>
      <c r="M439" s="144" t="s">
        <v>1</v>
      </c>
      <c r="N439" s="145" t="s">
        <v>42</v>
      </c>
      <c r="P439" s="146">
        <f>O439*H439</f>
        <v>0</v>
      </c>
      <c r="Q439" s="146">
        <v>0.00342</v>
      </c>
      <c r="R439" s="146">
        <f>Q439*H439</f>
        <v>4.7094084</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3084</v>
      </c>
    </row>
    <row r="440" spans="2:51" s="14" customFormat="1" ht="11.25">
      <c r="B440" s="165"/>
      <c r="D440" s="151" t="s">
        <v>270</v>
      </c>
      <c r="E440" s="166" t="s">
        <v>1</v>
      </c>
      <c r="F440" s="167" t="s">
        <v>282</v>
      </c>
      <c r="H440" s="166" t="s">
        <v>1</v>
      </c>
      <c r="I440" s="168"/>
      <c r="L440" s="165"/>
      <c r="M440" s="169"/>
      <c r="T440" s="170"/>
      <c r="AT440" s="166" t="s">
        <v>270</v>
      </c>
      <c r="AU440" s="166" t="s">
        <v>87</v>
      </c>
      <c r="AV440" s="14" t="s">
        <v>85</v>
      </c>
      <c r="AW440" s="14" t="s">
        <v>32</v>
      </c>
      <c r="AX440" s="14" t="s">
        <v>77</v>
      </c>
      <c r="AY440" s="166" t="s">
        <v>262</v>
      </c>
    </row>
    <row r="441" spans="2:51" s="12" customFormat="1" ht="11.25">
      <c r="B441" s="150"/>
      <c r="D441" s="151" t="s">
        <v>270</v>
      </c>
      <c r="E441" s="152" t="s">
        <v>1</v>
      </c>
      <c r="F441" s="153" t="s">
        <v>3085</v>
      </c>
      <c r="H441" s="154">
        <v>91.28</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3086</v>
      </c>
      <c r="H442" s="154">
        <v>8.15</v>
      </c>
      <c r="I442" s="155"/>
      <c r="L442" s="150"/>
      <c r="M442" s="156"/>
      <c r="T442" s="157"/>
      <c r="AT442" s="152" t="s">
        <v>270</v>
      </c>
      <c r="AU442" s="152" t="s">
        <v>87</v>
      </c>
      <c r="AV442" s="12" t="s">
        <v>87</v>
      </c>
      <c r="AW442" s="12" t="s">
        <v>32</v>
      </c>
      <c r="AX442" s="12" t="s">
        <v>77</v>
      </c>
      <c r="AY442" s="152" t="s">
        <v>262</v>
      </c>
    </row>
    <row r="443" spans="2:51" s="12" customFormat="1" ht="11.25">
      <c r="B443" s="150"/>
      <c r="D443" s="151" t="s">
        <v>270</v>
      </c>
      <c r="E443" s="152" t="s">
        <v>1</v>
      </c>
      <c r="F443" s="153" t="s">
        <v>3087</v>
      </c>
      <c r="H443" s="154">
        <v>27.71</v>
      </c>
      <c r="I443" s="155"/>
      <c r="L443" s="150"/>
      <c r="M443" s="156"/>
      <c r="T443" s="157"/>
      <c r="AT443" s="152" t="s">
        <v>270</v>
      </c>
      <c r="AU443" s="152" t="s">
        <v>87</v>
      </c>
      <c r="AV443" s="12" t="s">
        <v>87</v>
      </c>
      <c r="AW443" s="12" t="s">
        <v>32</v>
      </c>
      <c r="AX443" s="12" t="s">
        <v>77</v>
      </c>
      <c r="AY443" s="152" t="s">
        <v>262</v>
      </c>
    </row>
    <row r="444" spans="2:51" s="12" customFormat="1" ht="11.25">
      <c r="B444" s="150"/>
      <c r="D444" s="151" t="s">
        <v>270</v>
      </c>
      <c r="E444" s="152" t="s">
        <v>1</v>
      </c>
      <c r="F444" s="153" t="s">
        <v>3088</v>
      </c>
      <c r="H444" s="154">
        <v>81.5</v>
      </c>
      <c r="I444" s="155"/>
      <c r="L444" s="150"/>
      <c r="M444" s="156"/>
      <c r="T444" s="157"/>
      <c r="AT444" s="152" t="s">
        <v>270</v>
      </c>
      <c r="AU444" s="152" t="s">
        <v>87</v>
      </c>
      <c r="AV444" s="12" t="s">
        <v>87</v>
      </c>
      <c r="AW444" s="12" t="s">
        <v>32</v>
      </c>
      <c r="AX444" s="12" t="s">
        <v>77</v>
      </c>
      <c r="AY444" s="152" t="s">
        <v>262</v>
      </c>
    </row>
    <row r="445" spans="2:51" s="12" customFormat="1" ht="11.25">
      <c r="B445" s="150"/>
      <c r="D445" s="151" t="s">
        <v>270</v>
      </c>
      <c r="E445" s="152" t="s">
        <v>1</v>
      </c>
      <c r="F445" s="153" t="s">
        <v>3089</v>
      </c>
      <c r="H445" s="154">
        <v>35.86</v>
      </c>
      <c r="I445" s="155"/>
      <c r="L445" s="150"/>
      <c r="M445" s="156"/>
      <c r="T445" s="157"/>
      <c r="AT445" s="152" t="s">
        <v>270</v>
      </c>
      <c r="AU445" s="152" t="s">
        <v>87</v>
      </c>
      <c r="AV445" s="12" t="s">
        <v>87</v>
      </c>
      <c r="AW445" s="12" t="s">
        <v>32</v>
      </c>
      <c r="AX445" s="12" t="s">
        <v>77</v>
      </c>
      <c r="AY445" s="152" t="s">
        <v>262</v>
      </c>
    </row>
    <row r="446" spans="2:51" s="12" customFormat="1" ht="11.25">
      <c r="B446" s="150"/>
      <c r="D446" s="151" t="s">
        <v>270</v>
      </c>
      <c r="E446" s="152" t="s">
        <v>1</v>
      </c>
      <c r="F446" s="153" t="s">
        <v>3090</v>
      </c>
      <c r="H446" s="154">
        <v>48.9</v>
      </c>
      <c r="I446" s="155"/>
      <c r="L446" s="150"/>
      <c r="M446" s="156"/>
      <c r="T446" s="157"/>
      <c r="AT446" s="152" t="s">
        <v>270</v>
      </c>
      <c r="AU446" s="152" t="s">
        <v>87</v>
      </c>
      <c r="AV446" s="12" t="s">
        <v>87</v>
      </c>
      <c r="AW446" s="12" t="s">
        <v>32</v>
      </c>
      <c r="AX446" s="12" t="s">
        <v>77</v>
      </c>
      <c r="AY446" s="152" t="s">
        <v>262</v>
      </c>
    </row>
    <row r="447" spans="2:51" s="15" customFormat="1" ht="11.25">
      <c r="B447" s="171"/>
      <c r="D447" s="151" t="s">
        <v>270</v>
      </c>
      <c r="E447" s="172" t="s">
        <v>1</v>
      </c>
      <c r="F447" s="173" t="s">
        <v>281</v>
      </c>
      <c r="H447" s="174">
        <v>293.4</v>
      </c>
      <c r="I447" s="175"/>
      <c r="L447" s="171"/>
      <c r="M447" s="176"/>
      <c r="T447" s="177"/>
      <c r="AT447" s="172" t="s">
        <v>270</v>
      </c>
      <c r="AU447" s="172" t="s">
        <v>87</v>
      </c>
      <c r="AV447" s="15" t="s">
        <v>103</v>
      </c>
      <c r="AW447" s="15" t="s">
        <v>32</v>
      </c>
      <c r="AX447" s="15" t="s">
        <v>77</v>
      </c>
      <c r="AY447" s="172" t="s">
        <v>262</v>
      </c>
    </row>
    <row r="448" spans="2:51" s="14" customFormat="1" ht="11.25">
      <c r="B448" s="165"/>
      <c r="D448" s="151" t="s">
        <v>270</v>
      </c>
      <c r="E448" s="166" t="s">
        <v>1</v>
      </c>
      <c r="F448" s="167" t="s">
        <v>286</v>
      </c>
      <c r="H448" s="166" t="s">
        <v>1</v>
      </c>
      <c r="I448" s="168"/>
      <c r="L448" s="165"/>
      <c r="M448" s="169"/>
      <c r="T448" s="170"/>
      <c r="AT448" s="166" t="s">
        <v>270</v>
      </c>
      <c r="AU448" s="166" t="s">
        <v>87</v>
      </c>
      <c r="AV448" s="14" t="s">
        <v>85</v>
      </c>
      <c r="AW448" s="14" t="s">
        <v>32</v>
      </c>
      <c r="AX448" s="14" t="s">
        <v>77</v>
      </c>
      <c r="AY448" s="166" t="s">
        <v>262</v>
      </c>
    </row>
    <row r="449" spans="2:51" s="12" customFormat="1" ht="11.25">
      <c r="B449" s="150"/>
      <c r="D449" s="151" t="s">
        <v>270</v>
      </c>
      <c r="E449" s="152" t="s">
        <v>1</v>
      </c>
      <c r="F449" s="153" t="s">
        <v>3091</v>
      </c>
      <c r="H449" s="154">
        <v>91.28</v>
      </c>
      <c r="I449" s="155"/>
      <c r="L449" s="150"/>
      <c r="M449" s="156"/>
      <c r="T449" s="157"/>
      <c r="AT449" s="152" t="s">
        <v>270</v>
      </c>
      <c r="AU449" s="152" t="s">
        <v>87</v>
      </c>
      <c r="AV449" s="12" t="s">
        <v>87</v>
      </c>
      <c r="AW449" s="12" t="s">
        <v>32</v>
      </c>
      <c r="AX449" s="12" t="s">
        <v>77</v>
      </c>
      <c r="AY449" s="152" t="s">
        <v>262</v>
      </c>
    </row>
    <row r="450" spans="2:51" s="12" customFormat="1" ht="11.25">
      <c r="B450" s="150"/>
      <c r="D450" s="151" t="s">
        <v>270</v>
      </c>
      <c r="E450" s="152" t="s">
        <v>1</v>
      </c>
      <c r="F450" s="153" t="s">
        <v>3092</v>
      </c>
      <c r="H450" s="154">
        <v>35.86</v>
      </c>
      <c r="I450" s="155"/>
      <c r="L450" s="150"/>
      <c r="M450" s="156"/>
      <c r="T450" s="157"/>
      <c r="AT450" s="152" t="s">
        <v>270</v>
      </c>
      <c r="AU450" s="152" t="s">
        <v>87</v>
      </c>
      <c r="AV450" s="12" t="s">
        <v>87</v>
      </c>
      <c r="AW450" s="12" t="s">
        <v>32</v>
      </c>
      <c r="AX450" s="12" t="s">
        <v>77</v>
      </c>
      <c r="AY450" s="152" t="s">
        <v>262</v>
      </c>
    </row>
    <row r="451" spans="2:51" s="12" customFormat="1" ht="11.25">
      <c r="B451" s="150"/>
      <c r="D451" s="151" t="s">
        <v>270</v>
      </c>
      <c r="E451" s="152" t="s">
        <v>1</v>
      </c>
      <c r="F451" s="153" t="s">
        <v>3093</v>
      </c>
      <c r="H451" s="154">
        <v>91.28</v>
      </c>
      <c r="I451" s="155"/>
      <c r="L451" s="150"/>
      <c r="M451" s="156"/>
      <c r="T451" s="157"/>
      <c r="AT451" s="152" t="s">
        <v>270</v>
      </c>
      <c r="AU451" s="152" t="s">
        <v>87</v>
      </c>
      <c r="AV451" s="12" t="s">
        <v>87</v>
      </c>
      <c r="AW451" s="12" t="s">
        <v>32</v>
      </c>
      <c r="AX451" s="12" t="s">
        <v>77</v>
      </c>
      <c r="AY451" s="152" t="s">
        <v>262</v>
      </c>
    </row>
    <row r="452" spans="2:51" s="12" customFormat="1" ht="11.25">
      <c r="B452" s="150"/>
      <c r="D452" s="151" t="s">
        <v>270</v>
      </c>
      <c r="E452" s="152" t="s">
        <v>1</v>
      </c>
      <c r="F452" s="153" t="s">
        <v>3094</v>
      </c>
      <c r="H452" s="154">
        <v>35.86</v>
      </c>
      <c r="I452" s="155"/>
      <c r="L452" s="150"/>
      <c r="M452" s="156"/>
      <c r="T452" s="157"/>
      <c r="AT452" s="152" t="s">
        <v>270</v>
      </c>
      <c r="AU452" s="152" t="s">
        <v>87</v>
      </c>
      <c r="AV452" s="12" t="s">
        <v>87</v>
      </c>
      <c r="AW452" s="12" t="s">
        <v>32</v>
      </c>
      <c r="AX452" s="12" t="s">
        <v>77</v>
      </c>
      <c r="AY452" s="152" t="s">
        <v>262</v>
      </c>
    </row>
    <row r="453" spans="2:51" s="12" customFormat="1" ht="11.25">
      <c r="B453" s="150"/>
      <c r="D453" s="151" t="s">
        <v>270</v>
      </c>
      <c r="E453" s="152" t="s">
        <v>1</v>
      </c>
      <c r="F453" s="153" t="s">
        <v>3095</v>
      </c>
      <c r="H453" s="154">
        <v>81.5</v>
      </c>
      <c r="I453" s="155"/>
      <c r="L453" s="150"/>
      <c r="M453" s="156"/>
      <c r="T453" s="157"/>
      <c r="AT453" s="152" t="s">
        <v>270</v>
      </c>
      <c r="AU453" s="152" t="s">
        <v>87</v>
      </c>
      <c r="AV453" s="12" t="s">
        <v>87</v>
      </c>
      <c r="AW453" s="12" t="s">
        <v>32</v>
      </c>
      <c r="AX453" s="12" t="s">
        <v>77</v>
      </c>
      <c r="AY453" s="152" t="s">
        <v>262</v>
      </c>
    </row>
    <row r="454" spans="2:51" s="15" customFormat="1" ht="11.25">
      <c r="B454" s="171"/>
      <c r="D454" s="151" t="s">
        <v>270</v>
      </c>
      <c r="E454" s="172" t="s">
        <v>1</v>
      </c>
      <c r="F454" s="173" t="s">
        <v>281</v>
      </c>
      <c r="H454" s="174">
        <v>335.78</v>
      </c>
      <c r="I454" s="175"/>
      <c r="L454" s="171"/>
      <c r="M454" s="176"/>
      <c r="T454" s="177"/>
      <c r="AT454" s="172" t="s">
        <v>270</v>
      </c>
      <c r="AU454" s="172" t="s">
        <v>87</v>
      </c>
      <c r="AV454" s="15" t="s">
        <v>103</v>
      </c>
      <c r="AW454" s="15" t="s">
        <v>32</v>
      </c>
      <c r="AX454" s="15" t="s">
        <v>77</v>
      </c>
      <c r="AY454" s="172" t="s">
        <v>262</v>
      </c>
    </row>
    <row r="455" spans="2:51" s="14" customFormat="1" ht="11.25">
      <c r="B455" s="165"/>
      <c r="D455" s="151" t="s">
        <v>270</v>
      </c>
      <c r="E455" s="166" t="s">
        <v>1</v>
      </c>
      <c r="F455" s="167" t="s">
        <v>289</v>
      </c>
      <c r="H455" s="166" t="s">
        <v>1</v>
      </c>
      <c r="I455" s="168"/>
      <c r="L455" s="165"/>
      <c r="M455" s="169"/>
      <c r="T455" s="170"/>
      <c r="AT455" s="166" t="s">
        <v>270</v>
      </c>
      <c r="AU455" s="166" t="s">
        <v>87</v>
      </c>
      <c r="AV455" s="14" t="s">
        <v>85</v>
      </c>
      <c r="AW455" s="14" t="s">
        <v>32</v>
      </c>
      <c r="AX455" s="14" t="s">
        <v>77</v>
      </c>
      <c r="AY455" s="166" t="s">
        <v>262</v>
      </c>
    </row>
    <row r="456" spans="2:51" s="12" customFormat="1" ht="11.25">
      <c r="B456" s="150"/>
      <c r="D456" s="151" t="s">
        <v>270</v>
      </c>
      <c r="E456" s="152" t="s">
        <v>1</v>
      </c>
      <c r="F456" s="153" t="s">
        <v>3096</v>
      </c>
      <c r="H456" s="154">
        <v>70.09</v>
      </c>
      <c r="I456" s="155"/>
      <c r="L456" s="150"/>
      <c r="M456" s="156"/>
      <c r="T456" s="157"/>
      <c r="AT456" s="152" t="s">
        <v>270</v>
      </c>
      <c r="AU456" s="152" t="s">
        <v>87</v>
      </c>
      <c r="AV456" s="12" t="s">
        <v>87</v>
      </c>
      <c r="AW456" s="12" t="s">
        <v>32</v>
      </c>
      <c r="AX456" s="12" t="s">
        <v>77</v>
      </c>
      <c r="AY456" s="152" t="s">
        <v>262</v>
      </c>
    </row>
    <row r="457" spans="2:51" s="12" customFormat="1" ht="11.25">
      <c r="B457" s="150"/>
      <c r="D457" s="151" t="s">
        <v>270</v>
      </c>
      <c r="E457" s="152" t="s">
        <v>1</v>
      </c>
      <c r="F457" s="153" t="s">
        <v>3097</v>
      </c>
      <c r="H457" s="154">
        <v>35.86</v>
      </c>
      <c r="I457" s="155"/>
      <c r="L457" s="150"/>
      <c r="M457" s="156"/>
      <c r="T457" s="157"/>
      <c r="AT457" s="152" t="s">
        <v>270</v>
      </c>
      <c r="AU457" s="152" t="s">
        <v>87</v>
      </c>
      <c r="AV457" s="12" t="s">
        <v>87</v>
      </c>
      <c r="AW457" s="12" t="s">
        <v>32</v>
      </c>
      <c r="AX457" s="12" t="s">
        <v>77</v>
      </c>
      <c r="AY457" s="152" t="s">
        <v>262</v>
      </c>
    </row>
    <row r="458" spans="2:51" s="12" customFormat="1" ht="11.25">
      <c r="B458" s="150"/>
      <c r="D458" s="151" t="s">
        <v>270</v>
      </c>
      <c r="E458" s="152" t="s">
        <v>1</v>
      </c>
      <c r="F458" s="153" t="s">
        <v>3098</v>
      </c>
      <c r="H458" s="154">
        <v>91.28</v>
      </c>
      <c r="I458" s="155"/>
      <c r="L458" s="150"/>
      <c r="M458" s="156"/>
      <c r="T458" s="157"/>
      <c r="AT458" s="152" t="s">
        <v>270</v>
      </c>
      <c r="AU458" s="152" t="s">
        <v>87</v>
      </c>
      <c r="AV458" s="12" t="s">
        <v>87</v>
      </c>
      <c r="AW458" s="12" t="s">
        <v>32</v>
      </c>
      <c r="AX458" s="12" t="s">
        <v>77</v>
      </c>
      <c r="AY458" s="152" t="s">
        <v>262</v>
      </c>
    </row>
    <row r="459" spans="2:51" s="12" customFormat="1" ht="11.25">
      <c r="B459" s="150"/>
      <c r="D459" s="151" t="s">
        <v>270</v>
      </c>
      <c r="E459" s="152" t="s">
        <v>1</v>
      </c>
      <c r="F459" s="153" t="s">
        <v>3099</v>
      </c>
      <c r="H459" s="154">
        <v>35.86</v>
      </c>
      <c r="I459" s="155"/>
      <c r="L459" s="150"/>
      <c r="M459" s="156"/>
      <c r="T459" s="157"/>
      <c r="AT459" s="152" t="s">
        <v>270</v>
      </c>
      <c r="AU459" s="152" t="s">
        <v>87</v>
      </c>
      <c r="AV459" s="12" t="s">
        <v>87</v>
      </c>
      <c r="AW459" s="12" t="s">
        <v>32</v>
      </c>
      <c r="AX459" s="12" t="s">
        <v>77</v>
      </c>
      <c r="AY459" s="152" t="s">
        <v>262</v>
      </c>
    </row>
    <row r="460" spans="2:51" s="12" customFormat="1" ht="11.25">
      <c r="B460" s="150"/>
      <c r="D460" s="151" t="s">
        <v>270</v>
      </c>
      <c r="E460" s="152" t="s">
        <v>1</v>
      </c>
      <c r="F460" s="153" t="s">
        <v>3100</v>
      </c>
      <c r="H460" s="154">
        <v>81.5</v>
      </c>
      <c r="I460" s="155"/>
      <c r="L460" s="150"/>
      <c r="M460" s="156"/>
      <c r="T460" s="157"/>
      <c r="AT460" s="152" t="s">
        <v>270</v>
      </c>
      <c r="AU460" s="152" t="s">
        <v>87</v>
      </c>
      <c r="AV460" s="12" t="s">
        <v>87</v>
      </c>
      <c r="AW460" s="12" t="s">
        <v>32</v>
      </c>
      <c r="AX460" s="12" t="s">
        <v>77</v>
      </c>
      <c r="AY460" s="152" t="s">
        <v>262</v>
      </c>
    </row>
    <row r="461" spans="2:51" s="15" customFormat="1" ht="11.25">
      <c r="B461" s="171"/>
      <c r="D461" s="151" t="s">
        <v>270</v>
      </c>
      <c r="E461" s="172" t="s">
        <v>1</v>
      </c>
      <c r="F461" s="173" t="s">
        <v>281</v>
      </c>
      <c r="H461" s="174">
        <v>314.59</v>
      </c>
      <c r="I461" s="175"/>
      <c r="L461" s="171"/>
      <c r="M461" s="176"/>
      <c r="T461" s="177"/>
      <c r="AT461" s="172" t="s">
        <v>270</v>
      </c>
      <c r="AU461" s="172" t="s">
        <v>87</v>
      </c>
      <c r="AV461" s="15" t="s">
        <v>103</v>
      </c>
      <c r="AW461" s="15" t="s">
        <v>32</v>
      </c>
      <c r="AX461" s="15" t="s">
        <v>77</v>
      </c>
      <c r="AY461" s="172" t="s">
        <v>262</v>
      </c>
    </row>
    <row r="462" spans="2:51" s="14" customFormat="1" ht="11.25">
      <c r="B462" s="165"/>
      <c r="D462" s="151" t="s">
        <v>270</v>
      </c>
      <c r="E462" s="166" t="s">
        <v>1</v>
      </c>
      <c r="F462" s="167" t="s">
        <v>292</v>
      </c>
      <c r="H462" s="166" t="s">
        <v>1</v>
      </c>
      <c r="I462" s="168"/>
      <c r="L462" s="165"/>
      <c r="M462" s="169"/>
      <c r="T462" s="170"/>
      <c r="AT462" s="166" t="s">
        <v>270</v>
      </c>
      <c r="AU462" s="166" t="s">
        <v>87</v>
      </c>
      <c r="AV462" s="14" t="s">
        <v>85</v>
      </c>
      <c r="AW462" s="14" t="s">
        <v>32</v>
      </c>
      <c r="AX462" s="14" t="s">
        <v>77</v>
      </c>
      <c r="AY462" s="166" t="s">
        <v>262</v>
      </c>
    </row>
    <row r="463" spans="2:51" s="12" customFormat="1" ht="11.25">
      <c r="B463" s="150"/>
      <c r="D463" s="151" t="s">
        <v>270</v>
      </c>
      <c r="E463" s="152" t="s">
        <v>1</v>
      </c>
      <c r="F463" s="153" t="s">
        <v>3101</v>
      </c>
      <c r="H463" s="154">
        <v>122.78</v>
      </c>
      <c r="I463" s="155"/>
      <c r="L463" s="150"/>
      <c r="M463" s="156"/>
      <c r="T463" s="157"/>
      <c r="AT463" s="152" t="s">
        <v>270</v>
      </c>
      <c r="AU463" s="152" t="s">
        <v>87</v>
      </c>
      <c r="AV463" s="12" t="s">
        <v>87</v>
      </c>
      <c r="AW463" s="12" t="s">
        <v>32</v>
      </c>
      <c r="AX463" s="12" t="s">
        <v>77</v>
      </c>
      <c r="AY463" s="152" t="s">
        <v>262</v>
      </c>
    </row>
    <row r="464" spans="2:51" s="12" customFormat="1" ht="11.25">
      <c r="B464" s="150"/>
      <c r="D464" s="151" t="s">
        <v>270</v>
      </c>
      <c r="E464" s="152" t="s">
        <v>1</v>
      </c>
      <c r="F464" s="153" t="s">
        <v>3102</v>
      </c>
      <c r="H464" s="154">
        <v>19.73</v>
      </c>
      <c r="I464" s="155"/>
      <c r="L464" s="150"/>
      <c r="M464" s="156"/>
      <c r="T464" s="157"/>
      <c r="AT464" s="152" t="s">
        <v>270</v>
      </c>
      <c r="AU464" s="152" t="s">
        <v>87</v>
      </c>
      <c r="AV464" s="12" t="s">
        <v>87</v>
      </c>
      <c r="AW464" s="12" t="s">
        <v>32</v>
      </c>
      <c r="AX464" s="12" t="s">
        <v>77</v>
      </c>
      <c r="AY464" s="152" t="s">
        <v>262</v>
      </c>
    </row>
    <row r="465" spans="2:51" s="12" customFormat="1" ht="11.25">
      <c r="B465" s="150"/>
      <c r="D465" s="151" t="s">
        <v>270</v>
      </c>
      <c r="E465" s="152" t="s">
        <v>1</v>
      </c>
      <c r="F465" s="153" t="s">
        <v>3103</v>
      </c>
      <c r="H465" s="154">
        <v>10.09</v>
      </c>
      <c r="I465" s="155"/>
      <c r="L465" s="150"/>
      <c r="M465" s="156"/>
      <c r="T465" s="157"/>
      <c r="AT465" s="152" t="s">
        <v>270</v>
      </c>
      <c r="AU465" s="152" t="s">
        <v>87</v>
      </c>
      <c r="AV465" s="12" t="s">
        <v>87</v>
      </c>
      <c r="AW465" s="12" t="s">
        <v>32</v>
      </c>
      <c r="AX465" s="12" t="s">
        <v>77</v>
      </c>
      <c r="AY465" s="152" t="s">
        <v>262</v>
      </c>
    </row>
    <row r="466" spans="2:51" s="12" customFormat="1" ht="11.25">
      <c r="B466" s="150"/>
      <c r="D466" s="151" t="s">
        <v>270</v>
      </c>
      <c r="E466" s="152" t="s">
        <v>1</v>
      </c>
      <c r="F466" s="153" t="s">
        <v>3104</v>
      </c>
      <c r="H466" s="154">
        <v>122.78</v>
      </c>
      <c r="I466" s="155"/>
      <c r="L466" s="150"/>
      <c r="M466" s="156"/>
      <c r="T466" s="157"/>
      <c r="AT466" s="152" t="s">
        <v>270</v>
      </c>
      <c r="AU466" s="152" t="s">
        <v>87</v>
      </c>
      <c r="AV466" s="12" t="s">
        <v>87</v>
      </c>
      <c r="AW466" s="12" t="s">
        <v>32</v>
      </c>
      <c r="AX466" s="12" t="s">
        <v>77</v>
      </c>
      <c r="AY466" s="152" t="s">
        <v>262</v>
      </c>
    </row>
    <row r="467" spans="2:51" s="12" customFormat="1" ht="11.25">
      <c r="B467" s="150"/>
      <c r="D467" s="151" t="s">
        <v>270</v>
      </c>
      <c r="E467" s="152" t="s">
        <v>1</v>
      </c>
      <c r="F467" s="153" t="s">
        <v>3105</v>
      </c>
      <c r="H467" s="154">
        <v>48.24</v>
      </c>
      <c r="I467" s="155"/>
      <c r="L467" s="150"/>
      <c r="M467" s="156"/>
      <c r="T467" s="157"/>
      <c r="AT467" s="152" t="s">
        <v>270</v>
      </c>
      <c r="AU467" s="152" t="s">
        <v>87</v>
      </c>
      <c r="AV467" s="12" t="s">
        <v>87</v>
      </c>
      <c r="AW467" s="12" t="s">
        <v>32</v>
      </c>
      <c r="AX467" s="12" t="s">
        <v>77</v>
      </c>
      <c r="AY467" s="152" t="s">
        <v>262</v>
      </c>
    </row>
    <row r="468" spans="2:51" s="12" customFormat="1" ht="11.25">
      <c r="B468" s="150"/>
      <c r="D468" s="151" t="s">
        <v>270</v>
      </c>
      <c r="E468" s="152" t="s">
        <v>1</v>
      </c>
      <c r="F468" s="153" t="s">
        <v>3106</v>
      </c>
      <c r="H468" s="154">
        <v>109.63</v>
      </c>
      <c r="I468" s="155"/>
      <c r="L468" s="150"/>
      <c r="M468" s="156"/>
      <c r="T468" s="157"/>
      <c r="AT468" s="152" t="s">
        <v>270</v>
      </c>
      <c r="AU468" s="152" t="s">
        <v>87</v>
      </c>
      <c r="AV468" s="12" t="s">
        <v>87</v>
      </c>
      <c r="AW468" s="12" t="s">
        <v>32</v>
      </c>
      <c r="AX468" s="12" t="s">
        <v>77</v>
      </c>
      <c r="AY468" s="152" t="s">
        <v>262</v>
      </c>
    </row>
    <row r="469" spans="2:51" s="15" customFormat="1" ht="11.25">
      <c r="B469" s="171"/>
      <c r="D469" s="151" t="s">
        <v>270</v>
      </c>
      <c r="E469" s="172" t="s">
        <v>1</v>
      </c>
      <c r="F469" s="173" t="s">
        <v>281</v>
      </c>
      <c r="H469" s="174">
        <v>433.25</v>
      </c>
      <c r="I469" s="175"/>
      <c r="L469" s="171"/>
      <c r="M469" s="176"/>
      <c r="T469" s="177"/>
      <c r="AT469" s="172" t="s">
        <v>270</v>
      </c>
      <c r="AU469" s="172" t="s">
        <v>87</v>
      </c>
      <c r="AV469" s="15" t="s">
        <v>103</v>
      </c>
      <c r="AW469" s="15" t="s">
        <v>32</v>
      </c>
      <c r="AX469" s="15" t="s">
        <v>77</v>
      </c>
      <c r="AY469" s="172" t="s">
        <v>262</v>
      </c>
    </row>
    <row r="470" spans="2:51" s="13" customFormat="1" ht="11.25">
      <c r="B470" s="158"/>
      <c r="D470" s="151" t="s">
        <v>270</v>
      </c>
      <c r="E470" s="159" t="s">
        <v>1</v>
      </c>
      <c r="F470" s="160" t="s">
        <v>273</v>
      </c>
      <c r="H470" s="161">
        <v>1377.02</v>
      </c>
      <c r="I470" s="162"/>
      <c r="L470" s="158"/>
      <c r="M470" s="163"/>
      <c r="T470" s="164"/>
      <c r="AT470" s="159" t="s">
        <v>270</v>
      </c>
      <c r="AU470" s="159" t="s">
        <v>87</v>
      </c>
      <c r="AV470" s="13" t="s">
        <v>268</v>
      </c>
      <c r="AW470" s="13" t="s">
        <v>32</v>
      </c>
      <c r="AX470" s="13" t="s">
        <v>85</v>
      </c>
      <c r="AY470" s="159" t="s">
        <v>262</v>
      </c>
    </row>
    <row r="471" spans="2:65" s="1" customFormat="1" ht="37.9" customHeight="1">
      <c r="B471" s="32"/>
      <c r="C471" s="138" t="s">
        <v>592</v>
      </c>
      <c r="D471" s="138" t="s">
        <v>264</v>
      </c>
      <c r="E471" s="139" t="s">
        <v>3107</v>
      </c>
      <c r="F471" s="140" t="s">
        <v>3108</v>
      </c>
      <c r="G471" s="141" t="s">
        <v>152</v>
      </c>
      <c r="H471" s="142">
        <v>1377.01</v>
      </c>
      <c r="I471" s="143"/>
      <c r="J471" s="142">
        <f>ROUND(I471*H471,2)</f>
        <v>0</v>
      </c>
      <c r="K471" s="140" t="s">
        <v>267</v>
      </c>
      <c r="L471" s="32"/>
      <c r="M471" s="144" t="s">
        <v>1</v>
      </c>
      <c r="N471" s="145" t="s">
        <v>42</v>
      </c>
      <c r="P471" s="146">
        <f>O471*H471</f>
        <v>0</v>
      </c>
      <c r="Q471" s="146">
        <v>0</v>
      </c>
      <c r="R471" s="146">
        <f>Q471*H471</f>
        <v>0</v>
      </c>
      <c r="S471" s="146">
        <v>0</v>
      </c>
      <c r="T471" s="147">
        <f>S471*H471</f>
        <v>0</v>
      </c>
      <c r="AR471" s="148" t="s">
        <v>268</v>
      </c>
      <c r="AT471" s="148" t="s">
        <v>264</v>
      </c>
      <c r="AU471" s="148" t="s">
        <v>87</v>
      </c>
      <c r="AY471" s="17" t="s">
        <v>262</v>
      </c>
      <c r="BE471" s="149">
        <f>IF(N471="základní",J471,0)</f>
        <v>0</v>
      </c>
      <c r="BF471" s="149">
        <f>IF(N471="snížená",J471,0)</f>
        <v>0</v>
      </c>
      <c r="BG471" s="149">
        <f>IF(N471="zákl. přenesená",J471,0)</f>
        <v>0</v>
      </c>
      <c r="BH471" s="149">
        <f>IF(N471="sníž. přenesená",J471,0)</f>
        <v>0</v>
      </c>
      <c r="BI471" s="149">
        <f>IF(N471="nulová",J471,0)</f>
        <v>0</v>
      </c>
      <c r="BJ471" s="17" t="s">
        <v>85</v>
      </c>
      <c r="BK471" s="149">
        <f>ROUND(I471*H471,2)</f>
        <v>0</v>
      </c>
      <c r="BL471" s="17" t="s">
        <v>268</v>
      </c>
      <c r="BM471" s="148" t="s">
        <v>3109</v>
      </c>
    </row>
    <row r="472" spans="2:65" s="1" customFormat="1" ht="24.2" customHeight="1">
      <c r="B472" s="32"/>
      <c r="C472" s="138" t="s">
        <v>597</v>
      </c>
      <c r="D472" s="138" t="s">
        <v>264</v>
      </c>
      <c r="E472" s="139" t="s">
        <v>3110</v>
      </c>
      <c r="F472" s="140" t="s">
        <v>3111</v>
      </c>
      <c r="G472" s="141" t="s">
        <v>152</v>
      </c>
      <c r="H472" s="142">
        <v>2754.02</v>
      </c>
      <c r="I472" s="143"/>
      <c r="J472" s="142">
        <f>ROUND(I472*H472,2)</f>
        <v>0</v>
      </c>
      <c r="K472" s="140" t="s">
        <v>267</v>
      </c>
      <c r="L472" s="32"/>
      <c r="M472" s="144" t="s">
        <v>1</v>
      </c>
      <c r="N472" s="145" t="s">
        <v>42</v>
      </c>
      <c r="P472" s="146">
        <f>O472*H472</f>
        <v>0</v>
      </c>
      <c r="Q472" s="146">
        <v>0.0025</v>
      </c>
      <c r="R472" s="146">
        <f>Q472*H472</f>
        <v>6.88505</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3112</v>
      </c>
    </row>
    <row r="473" spans="2:51" s="12" customFormat="1" ht="11.25">
      <c r="B473" s="150"/>
      <c r="D473" s="151" t="s">
        <v>270</v>
      </c>
      <c r="E473" s="152" t="s">
        <v>1</v>
      </c>
      <c r="F473" s="153" t="s">
        <v>3113</v>
      </c>
      <c r="H473" s="154">
        <v>2754.02</v>
      </c>
      <c r="I473" s="155"/>
      <c r="L473" s="150"/>
      <c r="M473" s="156"/>
      <c r="T473" s="157"/>
      <c r="AT473" s="152" t="s">
        <v>270</v>
      </c>
      <c r="AU473" s="152" t="s">
        <v>87</v>
      </c>
      <c r="AV473" s="12" t="s">
        <v>87</v>
      </c>
      <c r="AW473" s="12" t="s">
        <v>32</v>
      </c>
      <c r="AX473" s="12" t="s">
        <v>85</v>
      </c>
      <c r="AY473" s="152" t="s">
        <v>262</v>
      </c>
    </row>
    <row r="474" spans="2:65" s="1" customFormat="1" ht="37.9" customHeight="1">
      <c r="B474" s="32"/>
      <c r="C474" s="138" t="s">
        <v>615</v>
      </c>
      <c r="D474" s="138" t="s">
        <v>264</v>
      </c>
      <c r="E474" s="139" t="s">
        <v>3114</v>
      </c>
      <c r="F474" s="140" t="s">
        <v>3115</v>
      </c>
      <c r="G474" s="141" t="s">
        <v>303</v>
      </c>
      <c r="H474" s="142">
        <v>44.8</v>
      </c>
      <c r="I474" s="143"/>
      <c r="J474" s="142">
        <f>ROUND(I474*H474,2)</f>
        <v>0</v>
      </c>
      <c r="K474" s="140" t="s">
        <v>267</v>
      </c>
      <c r="L474" s="32"/>
      <c r="M474" s="144" t="s">
        <v>1</v>
      </c>
      <c r="N474" s="145" t="s">
        <v>42</v>
      </c>
      <c r="P474" s="146">
        <f>O474*H474</f>
        <v>0</v>
      </c>
      <c r="Q474" s="146">
        <v>1.04922</v>
      </c>
      <c r="R474" s="146">
        <f>Q474*H474</f>
        <v>47.005055999999996</v>
      </c>
      <c r="S474" s="146">
        <v>0</v>
      </c>
      <c r="T474" s="147">
        <f>S474*H474</f>
        <v>0</v>
      </c>
      <c r="AR474" s="148" t="s">
        <v>268</v>
      </c>
      <c r="AT474" s="148" t="s">
        <v>264</v>
      </c>
      <c r="AU474" s="148" t="s">
        <v>87</v>
      </c>
      <c r="AY474" s="17" t="s">
        <v>262</v>
      </c>
      <c r="BE474" s="149">
        <f>IF(N474="základní",J474,0)</f>
        <v>0</v>
      </c>
      <c r="BF474" s="149">
        <f>IF(N474="snížená",J474,0)</f>
        <v>0</v>
      </c>
      <c r="BG474" s="149">
        <f>IF(N474="zákl. přenesená",J474,0)</f>
        <v>0</v>
      </c>
      <c r="BH474" s="149">
        <f>IF(N474="sníž. přenesená",J474,0)</f>
        <v>0</v>
      </c>
      <c r="BI474" s="149">
        <f>IF(N474="nulová",J474,0)</f>
        <v>0</v>
      </c>
      <c r="BJ474" s="17" t="s">
        <v>85</v>
      </c>
      <c r="BK474" s="149">
        <f>ROUND(I474*H474,2)</f>
        <v>0</v>
      </c>
      <c r="BL474" s="17" t="s">
        <v>268</v>
      </c>
      <c r="BM474" s="148" t="s">
        <v>3116</v>
      </c>
    </row>
    <row r="475" spans="2:51" s="14" customFormat="1" ht="11.25">
      <c r="B475" s="165"/>
      <c r="D475" s="151" t="s">
        <v>270</v>
      </c>
      <c r="E475" s="166" t="s">
        <v>1</v>
      </c>
      <c r="F475" s="167" t="s">
        <v>282</v>
      </c>
      <c r="H475" s="166" t="s">
        <v>1</v>
      </c>
      <c r="I475" s="168"/>
      <c r="L475" s="165"/>
      <c r="M475" s="169"/>
      <c r="T475" s="170"/>
      <c r="AT475" s="166" t="s">
        <v>270</v>
      </c>
      <c r="AU475" s="166" t="s">
        <v>87</v>
      </c>
      <c r="AV475" s="14" t="s">
        <v>85</v>
      </c>
      <c r="AW475" s="14" t="s">
        <v>32</v>
      </c>
      <c r="AX475" s="14" t="s">
        <v>77</v>
      </c>
      <c r="AY475" s="166" t="s">
        <v>262</v>
      </c>
    </row>
    <row r="476" spans="2:51" s="14" customFormat="1" ht="11.25">
      <c r="B476" s="165"/>
      <c r="D476" s="151" t="s">
        <v>270</v>
      </c>
      <c r="E476" s="166" t="s">
        <v>1</v>
      </c>
      <c r="F476" s="167" t="s">
        <v>3117</v>
      </c>
      <c r="H476" s="166" t="s">
        <v>1</v>
      </c>
      <c r="I476" s="168"/>
      <c r="L476" s="165"/>
      <c r="M476" s="169"/>
      <c r="T476" s="170"/>
      <c r="AT476" s="166" t="s">
        <v>270</v>
      </c>
      <c r="AU476" s="166" t="s">
        <v>87</v>
      </c>
      <c r="AV476" s="14" t="s">
        <v>85</v>
      </c>
      <c r="AW476" s="14" t="s">
        <v>32</v>
      </c>
      <c r="AX476" s="14" t="s">
        <v>77</v>
      </c>
      <c r="AY476" s="166" t="s">
        <v>262</v>
      </c>
    </row>
    <row r="477" spans="2:51" s="12" customFormat="1" ht="11.25">
      <c r="B477" s="150"/>
      <c r="D477" s="151" t="s">
        <v>270</v>
      </c>
      <c r="E477" s="152" t="s">
        <v>1</v>
      </c>
      <c r="F477" s="153" t="s">
        <v>3118</v>
      </c>
      <c r="H477" s="154">
        <v>2.79</v>
      </c>
      <c r="I477" s="155"/>
      <c r="L477" s="150"/>
      <c r="M477" s="156"/>
      <c r="T477" s="157"/>
      <c r="AT477" s="152" t="s">
        <v>270</v>
      </c>
      <c r="AU477" s="152" t="s">
        <v>87</v>
      </c>
      <c r="AV477" s="12" t="s">
        <v>87</v>
      </c>
      <c r="AW477" s="12" t="s">
        <v>32</v>
      </c>
      <c r="AX477" s="12" t="s">
        <v>77</v>
      </c>
      <c r="AY477" s="152" t="s">
        <v>262</v>
      </c>
    </row>
    <row r="478" spans="2:51" s="14" customFormat="1" ht="11.25">
      <c r="B478" s="165"/>
      <c r="D478" s="151" t="s">
        <v>270</v>
      </c>
      <c r="E478" s="166" t="s">
        <v>1</v>
      </c>
      <c r="F478" s="167" t="s">
        <v>3119</v>
      </c>
      <c r="H478" s="166" t="s">
        <v>1</v>
      </c>
      <c r="I478" s="168"/>
      <c r="L478" s="165"/>
      <c r="M478" s="169"/>
      <c r="T478" s="170"/>
      <c r="AT478" s="166" t="s">
        <v>270</v>
      </c>
      <c r="AU478" s="166" t="s">
        <v>87</v>
      </c>
      <c r="AV478" s="14" t="s">
        <v>85</v>
      </c>
      <c r="AW478" s="14" t="s">
        <v>32</v>
      </c>
      <c r="AX478" s="14" t="s">
        <v>77</v>
      </c>
      <c r="AY478" s="166" t="s">
        <v>262</v>
      </c>
    </row>
    <row r="479" spans="2:51" s="12" customFormat="1" ht="11.25">
      <c r="B479" s="150"/>
      <c r="D479" s="151" t="s">
        <v>270</v>
      </c>
      <c r="E479" s="152" t="s">
        <v>1</v>
      </c>
      <c r="F479" s="153" t="s">
        <v>3120</v>
      </c>
      <c r="H479" s="154">
        <v>0.27</v>
      </c>
      <c r="I479" s="155"/>
      <c r="L479" s="150"/>
      <c r="M479" s="156"/>
      <c r="T479" s="157"/>
      <c r="AT479" s="152" t="s">
        <v>270</v>
      </c>
      <c r="AU479" s="152" t="s">
        <v>87</v>
      </c>
      <c r="AV479" s="12" t="s">
        <v>87</v>
      </c>
      <c r="AW479" s="12" t="s">
        <v>32</v>
      </c>
      <c r="AX479" s="12" t="s">
        <v>77</v>
      </c>
      <c r="AY479" s="152" t="s">
        <v>262</v>
      </c>
    </row>
    <row r="480" spans="2:51" s="14" customFormat="1" ht="11.25">
      <c r="B480" s="165"/>
      <c r="D480" s="151" t="s">
        <v>270</v>
      </c>
      <c r="E480" s="166" t="s">
        <v>1</v>
      </c>
      <c r="F480" s="167" t="s">
        <v>3121</v>
      </c>
      <c r="H480" s="166" t="s">
        <v>1</v>
      </c>
      <c r="I480" s="168"/>
      <c r="L480" s="165"/>
      <c r="M480" s="169"/>
      <c r="T480" s="170"/>
      <c r="AT480" s="166" t="s">
        <v>270</v>
      </c>
      <c r="AU480" s="166" t="s">
        <v>87</v>
      </c>
      <c r="AV480" s="14" t="s">
        <v>85</v>
      </c>
      <c r="AW480" s="14" t="s">
        <v>32</v>
      </c>
      <c r="AX480" s="14" t="s">
        <v>77</v>
      </c>
      <c r="AY480" s="166" t="s">
        <v>262</v>
      </c>
    </row>
    <row r="481" spans="2:51" s="12" customFormat="1" ht="11.25">
      <c r="B481" s="150"/>
      <c r="D481" s="151" t="s">
        <v>270</v>
      </c>
      <c r="E481" s="152" t="s">
        <v>1</v>
      </c>
      <c r="F481" s="153" t="s">
        <v>3122</v>
      </c>
      <c r="H481" s="154">
        <v>0.87</v>
      </c>
      <c r="I481" s="155"/>
      <c r="L481" s="150"/>
      <c r="M481" s="156"/>
      <c r="T481" s="157"/>
      <c r="AT481" s="152" t="s">
        <v>270</v>
      </c>
      <c r="AU481" s="152" t="s">
        <v>87</v>
      </c>
      <c r="AV481" s="12" t="s">
        <v>87</v>
      </c>
      <c r="AW481" s="12" t="s">
        <v>32</v>
      </c>
      <c r="AX481" s="12" t="s">
        <v>77</v>
      </c>
      <c r="AY481" s="152" t="s">
        <v>262</v>
      </c>
    </row>
    <row r="482" spans="2:51" s="14" customFormat="1" ht="11.25">
      <c r="B482" s="165"/>
      <c r="D482" s="151" t="s">
        <v>270</v>
      </c>
      <c r="E482" s="166" t="s">
        <v>1</v>
      </c>
      <c r="F482" s="167" t="s">
        <v>3123</v>
      </c>
      <c r="H482" s="166" t="s">
        <v>1</v>
      </c>
      <c r="I482" s="168"/>
      <c r="L482" s="165"/>
      <c r="M482" s="169"/>
      <c r="T482" s="170"/>
      <c r="AT482" s="166" t="s">
        <v>270</v>
      </c>
      <c r="AU482" s="166" t="s">
        <v>87</v>
      </c>
      <c r="AV482" s="14" t="s">
        <v>85</v>
      </c>
      <c r="AW482" s="14" t="s">
        <v>32</v>
      </c>
      <c r="AX482" s="14" t="s">
        <v>77</v>
      </c>
      <c r="AY482" s="166" t="s">
        <v>262</v>
      </c>
    </row>
    <row r="483" spans="2:51" s="12" customFormat="1" ht="11.25">
      <c r="B483" s="150"/>
      <c r="D483" s="151" t="s">
        <v>270</v>
      </c>
      <c r="E483" s="152" t="s">
        <v>1</v>
      </c>
      <c r="F483" s="153" t="s">
        <v>3124</v>
      </c>
      <c r="H483" s="154">
        <v>2.53</v>
      </c>
      <c r="I483" s="155"/>
      <c r="L483" s="150"/>
      <c r="M483" s="156"/>
      <c r="T483" s="157"/>
      <c r="AT483" s="152" t="s">
        <v>270</v>
      </c>
      <c r="AU483" s="152" t="s">
        <v>87</v>
      </c>
      <c r="AV483" s="12" t="s">
        <v>87</v>
      </c>
      <c r="AW483" s="12" t="s">
        <v>32</v>
      </c>
      <c r="AX483" s="12" t="s">
        <v>77</v>
      </c>
      <c r="AY483" s="152" t="s">
        <v>262</v>
      </c>
    </row>
    <row r="484" spans="2:51" s="14" customFormat="1" ht="11.25">
      <c r="B484" s="165"/>
      <c r="D484" s="151" t="s">
        <v>270</v>
      </c>
      <c r="E484" s="166" t="s">
        <v>1</v>
      </c>
      <c r="F484" s="167" t="s">
        <v>3125</v>
      </c>
      <c r="H484" s="166" t="s">
        <v>1</v>
      </c>
      <c r="I484" s="168"/>
      <c r="L484" s="165"/>
      <c r="M484" s="169"/>
      <c r="T484" s="170"/>
      <c r="AT484" s="166" t="s">
        <v>270</v>
      </c>
      <c r="AU484" s="166" t="s">
        <v>87</v>
      </c>
      <c r="AV484" s="14" t="s">
        <v>85</v>
      </c>
      <c r="AW484" s="14" t="s">
        <v>32</v>
      </c>
      <c r="AX484" s="14" t="s">
        <v>77</v>
      </c>
      <c r="AY484" s="166" t="s">
        <v>262</v>
      </c>
    </row>
    <row r="485" spans="2:51" s="12" customFormat="1" ht="11.25">
      <c r="B485" s="150"/>
      <c r="D485" s="151" t="s">
        <v>270</v>
      </c>
      <c r="E485" s="152" t="s">
        <v>1</v>
      </c>
      <c r="F485" s="153" t="s">
        <v>3126</v>
      </c>
      <c r="H485" s="154">
        <v>1.14</v>
      </c>
      <c r="I485" s="155"/>
      <c r="L485" s="150"/>
      <c r="M485" s="156"/>
      <c r="T485" s="157"/>
      <c r="AT485" s="152" t="s">
        <v>270</v>
      </c>
      <c r="AU485" s="152" t="s">
        <v>87</v>
      </c>
      <c r="AV485" s="12" t="s">
        <v>87</v>
      </c>
      <c r="AW485" s="12" t="s">
        <v>32</v>
      </c>
      <c r="AX485" s="12" t="s">
        <v>77</v>
      </c>
      <c r="AY485" s="152" t="s">
        <v>262</v>
      </c>
    </row>
    <row r="486" spans="2:51" s="14" customFormat="1" ht="11.25">
      <c r="B486" s="165"/>
      <c r="D486" s="151" t="s">
        <v>270</v>
      </c>
      <c r="E486" s="166" t="s">
        <v>1</v>
      </c>
      <c r="F486" s="167" t="s">
        <v>3127</v>
      </c>
      <c r="H486" s="166" t="s">
        <v>1</v>
      </c>
      <c r="I486" s="168"/>
      <c r="L486" s="165"/>
      <c r="M486" s="169"/>
      <c r="T486" s="170"/>
      <c r="AT486" s="166" t="s">
        <v>270</v>
      </c>
      <c r="AU486" s="166" t="s">
        <v>87</v>
      </c>
      <c r="AV486" s="14" t="s">
        <v>85</v>
      </c>
      <c r="AW486" s="14" t="s">
        <v>32</v>
      </c>
      <c r="AX486" s="14" t="s">
        <v>77</v>
      </c>
      <c r="AY486" s="166" t="s">
        <v>262</v>
      </c>
    </row>
    <row r="487" spans="2:51" s="12" customFormat="1" ht="11.25">
      <c r="B487" s="150"/>
      <c r="D487" s="151" t="s">
        <v>270</v>
      </c>
      <c r="E487" s="152" t="s">
        <v>1</v>
      </c>
      <c r="F487" s="153" t="s">
        <v>3128</v>
      </c>
      <c r="H487" s="154">
        <v>0.38</v>
      </c>
      <c r="I487" s="155"/>
      <c r="L487" s="150"/>
      <c r="M487" s="156"/>
      <c r="T487" s="157"/>
      <c r="AT487" s="152" t="s">
        <v>270</v>
      </c>
      <c r="AU487" s="152" t="s">
        <v>87</v>
      </c>
      <c r="AV487" s="12" t="s">
        <v>87</v>
      </c>
      <c r="AW487" s="12" t="s">
        <v>32</v>
      </c>
      <c r="AX487" s="12" t="s">
        <v>77</v>
      </c>
      <c r="AY487" s="152" t="s">
        <v>262</v>
      </c>
    </row>
    <row r="488" spans="2:51" s="12" customFormat="1" ht="11.25">
      <c r="B488" s="150"/>
      <c r="D488" s="151" t="s">
        <v>270</v>
      </c>
      <c r="E488" s="152" t="s">
        <v>1</v>
      </c>
      <c r="F488" s="153" t="s">
        <v>3129</v>
      </c>
      <c r="H488" s="154">
        <v>1.21</v>
      </c>
      <c r="I488" s="155"/>
      <c r="L488" s="150"/>
      <c r="M488" s="156"/>
      <c r="T488" s="157"/>
      <c r="AT488" s="152" t="s">
        <v>270</v>
      </c>
      <c r="AU488" s="152" t="s">
        <v>87</v>
      </c>
      <c r="AV488" s="12" t="s">
        <v>87</v>
      </c>
      <c r="AW488" s="12" t="s">
        <v>32</v>
      </c>
      <c r="AX488" s="12" t="s">
        <v>77</v>
      </c>
      <c r="AY488" s="152" t="s">
        <v>262</v>
      </c>
    </row>
    <row r="489" spans="2:51" s="12" customFormat="1" ht="11.25">
      <c r="B489" s="150"/>
      <c r="D489" s="151" t="s">
        <v>270</v>
      </c>
      <c r="E489" s="152" t="s">
        <v>1</v>
      </c>
      <c r="F489" s="153" t="s">
        <v>3130</v>
      </c>
      <c r="H489" s="154">
        <v>0.71</v>
      </c>
      <c r="I489" s="155"/>
      <c r="L489" s="150"/>
      <c r="M489" s="156"/>
      <c r="T489" s="157"/>
      <c r="AT489" s="152" t="s">
        <v>270</v>
      </c>
      <c r="AU489" s="152" t="s">
        <v>87</v>
      </c>
      <c r="AV489" s="12" t="s">
        <v>87</v>
      </c>
      <c r="AW489" s="12" t="s">
        <v>32</v>
      </c>
      <c r="AX489" s="12" t="s">
        <v>77</v>
      </c>
      <c r="AY489" s="152" t="s">
        <v>262</v>
      </c>
    </row>
    <row r="490" spans="2:51" s="14" customFormat="1" ht="11.25">
      <c r="B490" s="165"/>
      <c r="D490" s="151" t="s">
        <v>270</v>
      </c>
      <c r="E490" s="166" t="s">
        <v>1</v>
      </c>
      <c r="F490" s="167" t="s">
        <v>3131</v>
      </c>
      <c r="H490" s="166" t="s">
        <v>1</v>
      </c>
      <c r="I490" s="168"/>
      <c r="L490" s="165"/>
      <c r="M490" s="169"/>
      <c r="T490" s="170"/>
      <c r="AT490" s="166" t="s">
        <v>270</v>
      </c>
      <c r="AU490" s="166" t="s">
        <v>87</v>
      </c>
      <c r="AV490" s="14" t="s">
        <v>85</v>
      </c>
      <c r="AW490" s="14" t="s">
        <v>32</v>
      </c>
      <c r="AX490" s="14" t="s">
        <v>77</v>
      </c>
      <c r="AY490" s="166" t="s">
        <v>262</v>
      </c>
    </row>
    <row r="491" spans="2:51" s="12" customFormat="1" ht="11.25">
      <c r="B491" s="150"/>
      <c r="D491" s="151" t="s">
        <v>270</v>
      </c>
      <c r="E491" s="152" t="s">
        <v>1</v>
      </c>
      <c r="F491" s="153" t="s">
        <v>3132</v>
      </c>
      <c r="H491" s="154">
        <v>0.63</v>
      </c>
      <c r="I491" s="155"/>
      <c r="L491" s="150"/>
      <c r="M491" s="156"/>
      <c r="T491" s="157"/>
      <c r="AT491" s="152" t="s">
        <v>270</v>
      </c>
      <c r="AU491" s="152" t="s">
        <v>87</v>
      </c>
      <c r="AV491" s="12" t="s">
        <v>87</v>
      </c>
      <c r="AW491" s="12" t="s">
        <v>32</v>
      </c>
      <c r="AX491" s="12" t="s">
        <v>77</v>
      </c>
      <c r="AY491" s="152" t="s">
        <v>262</v>
      </c>
    </row>
    <row r="492" spans="2:51" s="15" customFormat="1" ht="11.25">
      <c r="B492" s="171"/>
      <c r="D492" s="151" t="s">
        <v>270</v>
      </c>
      <c r="E492" s="172" t="s">
        <v>1</v>
      </c>
      <c r="F492" s="173" t="s">
        <v>281</v>
      </c>
      <c r="H492" s="174">
        <v>10.53</v>
      </c>
      <c r="I492" s="175"/>
      <c r="L492" s="171"/>
      <c r="M492" s="176"/>
      <c r="T492" s="177"/>
      <c r="AT492" s="172" t="s">
        <v>270</v>
      </c>
      <c r="AU492" s="172" t="s">
        <v>87</v>
      </c>
      <c r="AV492" s="15" t="s">
        <v>103</v>
      </c>
      <c r="AW492" s="15" t="s">
        <v>32</v>
      </c>
      <c r="AX492" s="15" t="s">
        <v>77</v>
      </c>
      <c r="AY492" s="172" t="s">
        <v>262</v>
      </c>
    </row>
    <row r="493" spans="2:51" s="14" customFormat="1" ht="11.25">
      <c r="B493" s="165"/>
      <c r="D493" s="151" t="s">
        <v>270</v>
      </c>
      <c r="E493" s="166" t="s">
        <v>1</v>
      </c>
      <c r="F493" s="167" t="s">
        <v>286</v>
      </c>
      <c r="H493" s="166" t="s">
        <v>1</v>
      </c>
      <c r="I493" s="168"/>
      <c r="L493" s="165"/>
      <c r="M493" s="169"/>
      <c r="T493" s="170"/>
      <c r="AT493" s="166" t="s">
        <v>270</v>
      </c>
      <c r="AU493" s="166" t="s">
        <v>87</v>
      </c>
      <c r="AV493" s="14" t="s">
        <v>85</v>
      </c>
      <c r="AW493" s="14" t="s">
        <v>32</v>
      </c>
      <c r="AX493" s="14" t="s">
        <v>77</v>
      </c>
      <c r="AY493" s="166" t="s">
        <v>262</v>
      </c>
    </row>
    <row r="494" spans="2:51" s="14" customFormat="1" ht="11.25">
      <c r="B494" s="165"/>
      <c r="D494" s="151" t="s">
        <v>270</v>
      </c>
      <c r="E494" s="166" t="s">
        <v>1</v>
      </c>
      <c r="F494" s="167" t="s">
        <v>3133</v>
      </c>
      <c r="H494" s="166" t="s">
        <v>1</v>
      </c>
      <c r="I494" s="168"/>
      <c r="L494" s="165"/>
      <c r="M494" s="169"/>
      <c r="T494" s="170"/>
      <c r="AT494" s="166" t="s">
        <v>270</v>
      </c>
      <c r="AU494" s="166" t="s">
        <v>87</v>
      </c>
      <c r="AV494" s="14" t="s">
        <v>85</v>
      </c>
      <c r="AW494" s="14" t="s">
        <v>32</v>
      </c>
      <c r="AX494" s="14" t="s">
        <v>77</v>
      </c>
      <c r="AY494" s="166" t="s">
        <v>262</v>
      </c>
    </row>
    <row r="495" spans="2:51" s="12" customFormat="1" ht="11.25">
      <c r="B495" s="150"/>
      <c r="D495" s="151" t="s">
        <v>270</v>
      </c>
      <c r="E495" s="152" t="s">
        <v>1</v>
      </c>
      <c r="F495" s="153" t="s">
        <v>3118</v>
      </c>
      <c r="H495" s="154">
        <v>2.79</v>
      </c>
      <c r="I495" s="155"/>
      <c r="L495" s="150"/>
      <c r="M495" s="156"/>
      <c r="T495" s="157"/>
      <c r="AT495" s="152" t="s">
        <v>270</v>
      </c>
      <c r="AU495" s="152" t="s">
        <v>87</v>
      </c>
      <c r="AV495" s="12" t="s">
        <v>87</v>
      </c>
      <c r="AW495" s="12" t="s">
        <v>32</v>
      </c>
      <c r="AX495" s="12" t="s">
        <v>77</v>
      </c>
      <c r="AY495" s="152" t="s">
        <v>262</v>
      </c>
    </row>
    <row r="496" spans="2:51" s="14" customFormat="1" ht="11.25">
      <c r="B496" s="165"/>
      <c r="D496" s="151" t="s">
        <v>270</v>
      </c>
      <c r="E496" s="166" t="s">
        <v>1</v>
      </c>
      <c r="F496" s="167" t="s">
        <v>3134</v>
      </c>
      <c r="H496" s="166" t="s">
        <v>1</v>
      </c>
      <c r="I496" s="168"/>
      <c r="L496" s="165"/>
      <c r="M496" s="169"/>
      <c r="T496" s="170"/>
      <c r="AT496" s="166" t="s">
        <v>270</v>
      </c>
      <c r="AU496" s="166" t="s">
        <v>87</v>
      </c>
      <c r="AV496" s="14" t="s">
        <v>85</v>
      </c>
      <c r="AW496" s="14" t="s">
        <v>32</v>
      </c>
      <c r="AX496" s="14" t="s">
        <v>77</v>
      </c>
      <c r="AY496" s="166" t="s">
        <v>262</v>
      </c>
    </row>
    <row r="497" spans="2:51" s="12" customFormat="1" ht="11.25">
      <c r="B497" s="150"/>
      <c r="D497" s="151" t="s">
        <v>270</v>
      </c>
      <c r="E497" s="152" t="s">
        <v>1</v>
      </c>
      <c r="F497" s="153" t="s">
        <v>3126</v>
      </c>
      <c r="H497" s="154">
        <v>1.14</v>
      </c>
      <c r="I497" s="155"/>
      <c r="L497" s="150"/>
      <c r="M497" s="156"/>
      <c r="T497" s="157"/>
      <c r="AT497" s="152" t="s">
        <v>270</v>
      </c>
      <c r="AU497" s="152" t="s">
        <v>87</v>
      </c>
      <c r="AV497" s="12" t="s">
        <v>87</v>
      </c>
      <c r="AW497" s="12" t="s">
        <v>32</v>
      </c>
      <c r="AX497" s="12" t="s">
        <v>77</v>
      </c>
      <c r="AY497" s="152" t="s">
        <v>262</v>
      </c>
    </row>
    <row r="498" spans="2:51" s="14" customFormat="1" ht="11.25">
      <c r="B498" s="165"/>
      <c r="D498" s="151" t="s">
        <v>270</v>
      </c>
      <c r="E498" s="166" t="s">
        <v>1</v>
      </c>
      <c r="F498" s="167" t="s">
        <v>3135</v>
      </c>
      <c r="H498" s="166" t="s">
        <v>1</v>
      </c>
      <c r="I498" s="168"/>
      <c r="L498" s="165"/>
      <c r="M498" s="169"/>
      <c r="T498" s="170"/>
      <c r="AT498" s="166" t="s">
        <v>270</v>
      </c>
      <c r="AU498" s="166" t="s">
        <v>87</v>
      </c>
      <c r="AV498" s="14" t="s">
        <v>85</v>
      </c>
      <c r="AW498" s="14" t="s">
        <v>32</v>
      </c>
      <c r="AX498" s="14" t="s">
        <v>77</v>
      </c>
      <c r="AY498" s="166" t="s">
        <v>262</v>
      </c>
    </row>
    <row r="499" spans="2:51" s="12" customFormat="1" ht="11.25">
      <c r="B499" s="150"/>
      <c r="D499" s="151" t="s">
        <v>270</v>
      </c>
      <c r="E499" s="152" t="s">
        <v>1</v>
      </c>
      <c r="F499" s="153" t="s">
        <v>3136</v>
      </c>
      <c r="H499" s="154">
        <v>2.83</v>
      </c>
      <c r="I499" s="155"/>
      <c r="L499" s="150"/>
      <c r="M499" s="156"/>
      <c r="T499" s="157"/>
      <c r="AT499" s="152" t="s">
        <v>270</v>
      </c>
      <c r="AU499" s="152" t="s">
        <v>87</v>
      </c>
      <c r="AV499" s="12" t="s">
        <v>87</v>
      </c>
      <c r="AW499" s="12" t="s">
        <v>32</v>
      </c>
      <c r="AX499" s="12" t="s">
        <v>77</v>
      </c>
      <c r="AY499" s="152" t="s">
        <v>262</v>
      </c>
    </row>
    <row r="500" spans="2:51" s="14" customFormat="1" ht="11.25">
      <c r="B500" s="165"/>
      <c r="D500" s="151" t="s">
        <v>270</v>
      </c>
      <c r="E500" s="166" t="s">
        <v>1</v>
      </c>
      <c r="F500" s="167" t="s">
        <v>3137</v>
      </c>
      <c r="H500" s="166" t="s">
        <v>1</v>
      </c>
      <c r="I500" s="168"/>
      <c r="L500" s="165"/>
      <c r="M500" s="169"/>
      <c r="T500" s="170"/>
      <c r="AT500" s="166" t="s">
        <v>270</v>
      </c>
      <c r="AU500" s="166" t="s">
        <v>87</v>
      </c>
      <c r="AV500" s="14" t="s">
        <v>85</v>
      </c>
      <c r="AW500" s="14" t="s">
        <v>32</v>
      </c>
      <c r="AX500" s="14" t="s">
        <v>77</v>
      </c>
      <c r="AY500" s="166" t="s">
        <v>262</v>
      </c>
    </row>
    <row r="501" spans="2:51" s="12" customFormat="1" ht="11.25">
      <c r="B501" s="150"/>
      <c r="D501" s="151" t="s">
        <v>270</v>
      </c>
      <c r="E501" s="152" t="s">
        <v>1</v>
      </c>
      <c r="F501" s="153" t="s">
        <v>3126</v>
      </c>
      <c r="H501" s="154">
        <v>1.14</v>
      </c>
      <c r="I501" s="155"/>
      <c r="L501" s="150"/>
      <c r="M501" s="156"/>
      <c r="T501" s="157"/>
      <c r="AT501" s="152" t="s">
        <v>270</v>
      </c>
      <c r="AU501" s="152" t="s">
        <v>87</v>
      </c>
      <c r="AV501" s="12" t="s">
        <v>87</v>
      </c>
      <c r="AW501" s="12" t="s">
        <v>32</v>
      </c>
      <c r="AX501" s="12" t="s">
        <v>77</v>
      </c>
      <c r="AY501" s="152" t="s">
        <v>262</v>
      </c>
    </row>
    <row r="502" spans="2:51" s="14" customFormat="1" ht="11.25">
      <c r="B502" s="165"/>
      <c r="D502" s="151" t="s">
        <v>270</v>
      </c>
      <c r="E502" s="166" t="s">
        <v>1</v>
      </c>
      <c r="F502" s="167" t="s">
        <v>3138</v>
      </c>
      <c r="H502" s="166" t="s">
        <v>1</v>
      </c>
      <c r="I502" s="168"/>
      <c r="L502" s="165"/>
      <c r="M502" s="169"/>
      <c r="T502" s="170"/>
      <c r="AT502" s="166" t="s">
        <v>270</v>
      </c>
      <c r="AU502" s="166" t="s">
        <v>87</v>
      </c>
      <c r="AV502" s="14" t="s">
        <v>85</v>
      </c>
      <c r="AW502" s="14" t="s">
        <v>32</v>
      </c>
      <c r="AX502" s="14" t="s">
        <v>77</v>
      </c>
      <c r="AY502" s="166" t="s">
        <v>262</v>
      </c>
    </row>
    <row r="503" spans="2:51" s="12" customFormat="1" ht="11.25">
      <c r="B503" s="150"/>
      <c r="D503" s="151" t="s">
        <v>270</v>
      </c>
      <c r="E503" s="152" t="s">
        <v>1</v>
      </c>
      <c r="F503" s="153" t="s">
        <v>3139</v>
      </c>
      <c r="H503" s="154">
        <v>0.71</v>
      </c>
      <c r="I503" s="155"/>
      <c r="L503" s="150"/>
      <c r="M503" s="156"/>
      <c r="T503" s="157"/>
      <c r="AT503" s="152" t="s">
        <v>270</v>
      </c>
      <c r="AU503" s="152" t="s">
        <v>87</v>
      </c>
      <c r="AV503" s="12" t="s">
        <v>87</v>
      </c>
      <c r="AW503" s="12" t="s">
        <v>32</v>
      </c>
      <c r="AX503" s="12" t="s">
        <v>77</v>
      </c>
      <c r="AY503" s="152" t="s">
        <v>262</v>
      </c>
    </row>
    <row r="504" spans="2:51" s="12" customFormat="1" ht="11.25">
      <c r="B504" s="150"/>
      <c r="D504" s="151" t="s">
        <v>270</v>
      </c>
      <c r="E504" s="152" t="s">
        <v>1</v>
      </c>
      <c r="F504" s="153" t="s">
        <v>3140</v>
      </c>
      <c r="H504" s="154">
        <v>2.06</v>
      </c>
      <c r="I504" s="155"/>
      <c r="L504" s="150"/>
      <c r="M504" s="156"/>
      <c r="T504" s="157"/>
      <c r="AT504" s="152" t="s">
        <v>270</v>
      </c>
      <c r="AU504" s="152" t="s">
        <v>87</v>
      </c>
      <c r="AV504" s="12" t="s">
        <v>87</v>
      </c>
      <c r="AW504" s="12" t="s">
        <v>32</v>
      </c>
      <c r="AX504" s="12" t="s">
        <v>77</v>
      </c>
      <c r="AY504" s="152" t="s">
        <v>262</v>
      </c>
    </row>
    <row r="505" spans="2:51" s="12" customFormat="1" ht="11.25">
      <c r="B505" s="150"/>
      <c r="D505" s="151" t="s">
        <v>270</v>
      </c>
      <c r="E505" s="152" t="s">
        <v>1</v>
      </c>
      <c r="F505" s="153" t="s">
        <v>3141</v>
      </c>
      <c r="H505" s="154">
        <v>1.18</v>
      </c>
      <c r="I505" s="155"/>
      <c r="L505" s="150"/>
      <c r="M505" s="156"/>
      <c r="T505" s="157"/>
      <c r="AT505" s="152" t="s">
        <v>270</v>
      </c>
      <c r="AU505" s="152" t="s">
        <v>87</v>
      </c>
      <c r="AV505" s="12" t="s">
        <v>87</v>
      </c>
      <c r="AW505" s="12" t="s">
        <v>32</v>
      </c>
      <c r="AX505" s="12" t="s">
        <v>77</v>
      </c>
      <c r="AY505" s="152" t="s">
        <v>262</v>
      </c>
    </row>
    <row r="506" spans="2:51" s="14" customFormat="1" ht="11.25">
      <c r="B506" s="165"/>
      <c r="D506" s="151" t="s">
        <v>270</v>
      </c>
      <c r="E506" s="166" t="s">
        <v>1</v>
      </c>
      <c r="F506" s="167" t="s">
        <v>3142</v>
      </c>
      <c r="H506" s="166" t="s">
        <v>1</v>
      </c>
      <c r="I506" s="168"/>
      <c r="L506" s="165"/>
      <c r="M506" s="169"/>
      <c r="T506" s="170"/>
      <c r="AT506" s="166" t="s">
        <v>270</v>
      </c>
      <c r="AU506" s="166" t="s">
        <v>87</v>
      </c>
      <c r="AV506" s="14" t="s">
        <v>85</v>
      </c>
      <c r="AW506" s="14" t="s">
        <v>32</v>
      </c>
      <c r="AX506" s="14" t="s">
        <v>77</v>
      </c>
      <c r="AY506" s="166" t="s">
        <v>262</v>
      </c>
    </row>
    <row r="507" spans="2:51" s="12" customFormat="1" ht="11.25">
      <c r="B507" s="150"/>
      <c r="D507" s="151" t="s">
        <v>270</v>
      </c>
      <c r="E507" s="152" t="s">
        <v>1</v>
      </c>
      <c r="F507" s="153" t="s">
        <v>3132</v>
      </c>
      <c r="H507" s="154">
        <v>0.63</v>
      </c>
      <c r="I507" s="155"/>
      <c r="L507" s="150"/>
      <c r="M507" s="156"/>
      <c r="T507" s="157"/>
      <c r="AT507" s="152" t="s">
        <v>270</v>
      </c>
      <c r="AU507" s="152" t="s">
        <v>87</v>
      </c>
      <c r="AV507" s="12" t="s">
        <v>87</v>
      </c>
      <c r="AW507" s="12" t="s">
        <v>32</v>
      </c>
      <c r="AX507" s="12" t="s">
        <v>77</v>
      </c>
      <c r="AY507" s="152" t="s">
        <v>262</v>
      </c>
    </row>
    <row r="508" spans="2:51" s="15" customFormat="1" ht="11.25">
      <c r="B508" s="171"/>
      <c r="D508" s="151" t="s">
        <v>270</v>
      </c>
      <c r="E508" s="172" t="s">
        <v>1</v>
      </c>
      <c r="F508" s="173" t="s">
        <v>281</v>
      </c>
      <c r="H508" s="174">
        <v>12.48</v>
      </c>
      <c r="I508" s="175"/>
      <c r="L508" s="171"/>
      <c r="M508" s="176"/>
      <c r="T508" s="177"/>
      <c r="AT508" s="172" t="s">
        <v>270</v>
      </c>
      <c r="AU508" s="172" t="s">
        <v>87</v>
      </c>
      <c r="AV508" s="15" t="s">
        <v>103</v>
      </c>
      <c r="AW508" s="15" t="s">
        <v>32</v>
      </c>
      <c r="AX508" s="15" t="s">
        <v>77</v>
      </c>
      <c r="AY508" s="172" t="s">
        <v>262</v>
      </c>
    </row>
    <row r="509" spans="2:51" s="14" customFormat="1" ht="11.25">
      <c r="B509" s="165"/>
      <c r="D509" s="151" t="s">
        <v>270</v>
      </c>
      <c r="E509" s="166" t="s">
        <v>1</v>
      </c>
      <c r="F509" s="167" t="s">
        <v>289</v>
      </c>
      <c r="H509" s="166" t="s">
        <v>1</v>
      </c>
      <c r="I509" s="168"/>
      <c r="L509" s="165"/>
      <c r="M509" s="169"/>
      <c r="T509" s="170"/>
      <c r="AT509" s="166" t="s">
        <v>270</v>
      </c>
      <c r="AU509" s="166" t="s">
        <v>87</v>
      </c>
      <c r="AV509" s="14" t="s">
        <v>85</v>
      </c>
      <c r="AW509" s="14" t="s">
        <v>32</v>
      </c>
      <c r="AX509" s="14" t="s">
        <v>77</v>
      </c>
      <c r="AY509" s="166" t="s">
        <v>262</v>
      </c>
    </row>
    <row r="510" spans="2:51" s="14" customFormat="1" ht="11.25">
      <c r="B510" s="165"/>
      <c r="D510" s="151" t="s">
        <v>270</v>
      </c>
      <c r="E510" s="166" t="s">
        <v>1</v>
      </c>
      <c r="F510" s="167" t="s">
        <v>3143</v>
      </c>
      <c r="H510" s="166" t="s">
        <v>1</v>
      </c>
      <c r="I510" s="168"/>
      <c r="L510" s="165"/>
      <c r="M510" s="169"/>
      <c r="T510" s="170"/>
      <c r="AT510" s="166" t="s">
        <v>270</v>
      </c>
      <c r="AU510" s="166" t="s">
        <v>87</v>
      </c>
      <c r="AV510" s="14" t="s">
        <v>85</v>
      </c>
      <c r="AW510" s="14" t="s">
        <v>32</v>
      </c>
      <c r="AX510" s="14" t="s">
        <v>77</v>
      </c>
      <c r="AY510" s="166" t="s">
        <v>262</v>
      </c>
    </row>
    <row r="511" spans="2:51" s="12" customFormat="1" ht="11.25">
      <c r="B511" s="150"/>
      <c r="D511" s="151" t="s">
        <v>270</v>
      </c>
      <c r="E511" s="152" t="s">
        <v>1</v>
      </c>
      <c r="F511" s="153" t="s">
        <v>3144</v>
      </c>
      <c r="H511" s="154">
        <v>2.19</v>
      </c>
      <c r="I511" s="155"/>
      <c r="L511" s="150"/>
      <c r="M511" s="156"/>
      <c r="T511" s="157"/>
      <c r="AT511" s="152" t="s">
        <v>270</v>
      </c>
      <c r="AU511" s="152" t="s">
        <v>87</v>
      </c>
      <c r="AV511" s="12" t="s">
        <v>87</v>
      </c>
      <c r="AW511" s="12" t="s">
        <v>32</v>
      </c>
      <c r="AX511" s="12" t="s">
        <v>77</v>
      </c>
      <c r="AY511" s="152" t="s">
        <v>262</v>
      </c>
    </row>
    <row r="512" spans="2:51" s="14" customFormat="1" ht="11.25">
      <c r="B512" s="165"/>
      <c r="D512" s="151" t="s">
        <v>270</v>
      </c>
      <c r="E512" s="166" t="s">
        <v>1</v>
      </c>
      <c r="F512" s="167" t="s">
        <v>3145</v>
      </c>
      <c r="H512" s="166" t="s">
        <v>1</v>
      </c>
      <c r="I512" s="168"/>
      <c r="L512" s="165"/>
      <c r="M512" s="169"/>
      <c r="T512" s="170"/>
      <c r="AT512" s="166" t="s">
        <v>270</v>
      </c>
      <c r="AU512" s="166" t="s">
        <v>87</v>
      </c>
      <c r="AV512" s="14" t="s">
        <v>85</v>
      </c>
      <c r="AW512" s="14" t="s">
        <v>32</v>
      </c>
      <c r="AX512" s="14" t="s">
        <v>77</v>
      </c>
      <c r="AY512" s="166" t="s">
        <v>262</v>
      </c>
    </row>
    <row r="513" spans="2:51" s="12" customFormat="1" ht="11.25">
      <c r="B513" s="150"/>
      <c r="D513" s="151" t="s">
        <v>270</v>
      </c>
      <c r="E513" s="152" t="s">
        <v>1</v>
      </c>
      <c r="F513" s="153" t="s">
        <v>3126</v>
      </c>
      <c r="H513" s="154">
        <v>1.14</v>
      </c>
      <c r="I513" s="155"/>
      <c r="L513" s="150"/>
      <c r="M513" s="156"/>
      <c r="T513" s="157"/>
      <c r="AT513" s="152" t="s">
        <v>270</v>
      </c>
      <c r="AU513" s="152" t="s">
        <v>87</v>
      </c>
      <c r="AV513" s="12" t="s">
        <v>87</v>
      </c>
      <c r="AW513" s="12" t="s">
        <v>32</v>
      </c>
      <c r="AX513" s="12" t="s">
        <v>77</v>
      </c>
      <c r="AY513" s="152" t="s">
        <v>262</v>
      </c>
    </row>
    <row r="514" spans="2:51" s="14" customFormat="1" ht="11.25">
      <c r="B514" s="165"/>
      <c r="D514" s="151" t="s">
        <v>270</v>
      </c>
      <c r="E514" s="166" t="s">
        <v>1</v>
      </c>
      <c r="F514" s="167" t="s">
        <v>3146</v>
      </c>
      <c r="H514" s="166" t="s">
        <v>1</v>
      </c>
      <c r="I514" s="168"/>
      <c r="L514" s="165"/>
      <c r="M514" s="169"/>
      <c r="T514" s="170"/>
      <c r="AT514" s="166" t="s">
        <v>270</v>
      </c>
      <c r="AU514" s="166" t="s">
        <v>87</v>
      </c>
      <c r="AV514" s="14" t="s">
        <v>85</v>
      </c>
      <c r="AW514" s="14" t="s">
        <v>32</v>
      </c>
      <c r="AX514" s="14" t="s">
        <v>77</v>
      </c>
      <c r="AY514" s="166" t="s">
        <v>262</v>
      </c>
    </row>
    <row r="515" spans="2:51" s="12" customFormat="1" ht="11.25">
      <c r="B515" s="150"/>
      <c r="D515" s="151" t="s">
        <v>270</v>
      </c>
      <c r="E515" s="152" t="s">
        <v>1</v>
      </c>
      <c r="F515" s="153" t="s">
        <v>3136</v>
      </c>
      <c r="H515" s="154">
        <v>2.83</v>
      </c>
      <c r="I515" s="155"/>
      <c r="L515" s="150"/>
      <c r="M515" s="156"/>
      <c r="T515" s="157"/>
      <c r="AT515" s="152" t="s">
        <v>270</v>
      </c>
      <c r="AU515" s="152" t="s">
        <v>87</v>
      </c>
      <c r="AV515" s="12" t="s">
        <v>87</v>
      </c>
      <c r="AW515" s="12" t="s">
        <v>32</v>
      </c>
      <c r="AX515" s="12" t="s">
        <v>77</v>
      </c>
      <c r="AY515" s="152" t="s">
        <v>262</v>
      </c>
    </row>
    <row r="516" spans="2:51" s="14" customFormat="1" ht="11.25">
      <c r="B516" s="165"/>
      <c r="D516" s="151" t="s">
        <v>270</v>
      </c>
      <c r="E516" s="166" t="s">
        <v>1</v>
      </c>
      <c r="F516" s="167" t="s">
        <v>3147</v>
      </c>
      <c r="H516" s="166" t="s">
        <v>1</v>
      </c>
      <c r="I516" s="168"/>
      <c r="L516" s="165"/>
      <c r="M516" s="169"/>
      <c r="T516" s="170"/>
      <c r="AT516" s="166" t="s">
        <v>270</v>
      </c>
      <c r="AU516" s="166" t="s">
        <v>87</v>
      </c>
      <c r="AV516" s="14" t="s">
        <v>85</v>
      </c>
      <c r="AW516" s="14" t="s">
        <v>32</v>
      </c>
      <c r="AX516" s="14" t="s">
        <v>77</v>
      </c>
      <c r="AY516" s="166" t="s">
        <v>262</v>
      </c>
    </row>
    <row r="517" spans="2:51" s="12" customFormat="1" ht="11.25">
      <c r="B517" s="150"/>
      <c r="D517" s="151" t="s">
        <v>270</v>
      </c>
      <c r="E517" s="152" t="s">
        <v>1</v>
      </c>
      <c r="F517" s="153" t="s">
        <v>3126</v>
      </c>
      <c r="H517" s="154">
        <v>1.14</v>
      </c>
      <c r="I517" s="155"/>
      <c r="L517" s="150"/>
      <c r="M517" s="156"/>
      <c r="T517" s="157"/>
      <c r="AT517" s="152" t="s">
        <v>270</v>
      </c>
      <c r="AU517" s="152" t="s">
        <v>87</v>
      </c>
      <c r="AV517" s="12" t="s">
        <v>87</v>
      </c>
      <c r="AW517" s="12" t="s">
        <v>32</v>
      </c>
      <c r="AX517" s="12" t="s">
        <v>77</v>
      </c>
      <c r="AY517" s="152" t="s">
        <v>262</v>
      </c>
    </row>
    <row r="518" spans="2:51" s="14" customFormat="1" ht="11.25">
      <c r="B518" s="165"/>
      <c r="D518" s="151" t="s">
        <v>270</v>
      </c>
      <c r="E518" s="166" t="s">
        <v>1</v>
      </c>
      <c r="F518" s="167" t="s">
        <v>3148</v>
      </c>
      <c r="H518" s="166" t="s">
        <v>1</v>
      </c>
      <c r="I518" s="168"/>
      <c r="L518" s="165"/>
      <c r="M518" s="169"/>
      <c r="T518" s="170"/>
      <c r="AT518" s="166" t="s">
        <v>270</v>
      </c>
      <c r="AU518" s="166" t="s">
        <v>87</v>
      </c>
      <c r="AV518" s="14" t="s">
        <v>85</v>
      </c>
      <c r="AW518" s="14" t="s">
        <v>32</v>
      </c>
      <c r="AX518" s="14" t="s">
        <v>77</v>
      </c>
      <c r="AY518" s="166" t="s">
        <v>262</v>
      </c>
    </row>
    <row r="519" spans="2:51" s="12" customFormat="1" ht="11.25">
      <c r="B519" s="150"/>
      <c r="D519" s="151" t="s">
        <v>270</v>
      </c>
      <c r="E519" s="152" t="s">
        <v>1</v>
      </c>
      <c r="F519" s="153" t="s">
        <v>3149</v>
      </c>
      <c r="H519" s="154">
        <v>2.54</v>
      </c>
      <c r="I519" s="155"/>
      <c r="L519" s="150"/>
      <c r="M519" s="156"/>
      <c r="T519" s="157"/>
      <c r="AT519" s="152" t="s">
        <v>270</v>
      </c>
      <c r="AU519" s="152" t="s">
        <v>87</v>
      </c>
      <c r="AV519" s="12" t="s">
        <v>87</v>
      </c>
      <c r="AW519" s="12" t="s">
        <v>32</v>
      </c>
      <c r="AX519" s="12" t="s">
        <v>77</v>
      </c>
      <c r="AY519" s="152" t="s">
        <v>262</v>
      </c>
    </row>
    <row r="520" spans="2:51" s="14" customFormat="1" ht="11.25">
      <c r="B520" s="165"/>
      <c r="D520" s="151" t="s">
        <v>270</v>
      </c>
      <c r="E520" s="166" t="s">
        <v>1</v>
      </c>
      <c r="F520" s="167" t="s">
        <v>3150</v>
      </c>
      <c r="H520" s="166" t="s">
        <v>1</v>
      </c>
      <c r="I520" s="168"/>
      <c r="L520" s="165"/>
      <c r="M520" s="169"/>
      <c r="T520" s="170"/>
      <c r="AT520" s="166" t="s">
        <v>270</v>
      </c>
      <c r="AU520" s="166" t="s">
        <v>87</v>
      </c>
      <c r="AV520" s="14" t="s">
        <v>85</v>
      </c>
      <c r="AW520" s="14" t="s">
        <v>32</v>
      </c>
      <c r="AX520" s="14" t="s">
        <v>77</v>
      </c>
      <c r="AY520" s="166" t="s">
        <v>262</v>
      </c>
    </row>
    <row r="521" spans="2:51" s="12" customFormat="1" ht="11.25">
      <c r="B521" s="150"/>
      <c r="D521" s="151" t="s">
        <v>270</v>
      </c>
      <c r="E521" s="152" t="s">
        <v>1</v>
      </c>
      <c r="F521" s="153" t="s">
        <v>3132</v>
      </c>
      <c r="H521" s="154">
        <v>0.63</v>
      </c>
      <c r="I521" s="155"/>
      <c r="L521" s="150"/>
      <c r="M521" s="156"/>
      <c r="T521" s="157"/>
      <c r="AT521" s="152" t="s">
        <v>270</v>
      </c>
      <c r="AU521" s="152" t="s">
        <v>87</v>
      </c>
      <c r="AV521" s="12" t="s">
        <v>87</v>
      </c>
      <c r="AW521" s="12" t="s">
        <v>32</v>
      </c>
      <c r="AX521" s="12" t="s">
        <v>77</v>
      </c>
      <c r="AY521" s="152" t="s">
        <v>262</v>
      </c>
    </row>
    <row r="522" spans="2:51" s="12" customFormat="1" ht="11.25">
      <c r="B522" s="150"/>
      <c r="D522" s="151" t="s">
        <v>270</v>
      </c>
      <c r="E522" s="152" t="s">
        <v>1</v>
      </c>
      <c r="F522" s="153" t="s">
        <v>3151</v>
      </c>
      <c r="H522" s="154">
        <v>0.8</v>
      </c>
      <c r="I522" s="155"/>
      <c r="L522" s="150"/>
      <c r="M522" s="156"/>
      <c r="T522" s="157"/>
      <c r="AT522" s="152" t="s">
        <v>270</v>
      </c>
      <c r="AU522" s="152" t="s">
        <v>87</v>
      </c>
      <c r="AV522" s="12" t="s">
        <v>87</v>
      </c>
      <c r="AW522" s="12" t="s">
        <v>32</v>
      </c>
      <c r="AX522" s="12" t="s">
        <v>77</v>
      </c>
      <c r="AY522" s="152" t="s">
        <v>262</v>
      </c>
    </row>
    <row r="523" spans="2:51" s="15" customFormat="1" ht="11.25">
      <c r="B523" s="171"/>
      <c r="D523" s="151" t="s">
        <v>270</v>
      </c>
      <c r="E523" s="172" t="s">
        <v>1</v>
      </c>
      <c r="F523" s="173" t="s">
        <v>281</v>
      </c>
      <c r="H523" s="174">
        <v>11.27</v>
      </c>
      <c r="I523" s="175"/>
      <c r="L523" s="171"/>
      <c r="M523" s="176"/>
      <c r="T523" s="177"/>
      <c r="AT523" s="172" t="s">
        <v>270</v>
      </c>
      <c r="AU523" s="172" t="s">
        <v>87</v>
      </c>
      <c r="AV523" s="15" t="s">
        <v>103</v>
      </c>
      <c r="AW523" s="15" t="s">
        <v>32</v>
      </c>
      <c r="AX523" s="15" t="s">
        <v>77</v>
      </c>
      <c r="AY523" s="172" t="s">
        <v>262</v>
      </c>
    </row>
    <row r="524" spans="2:51" s="14" customFormat="1" ht="11.25">
      <c r="B524" s="165"/>
      <c r="D524" s="151" t="s">
        <v>270</v>
      </c>
      <c r="E524" s="166" t="s">
        <v>1</v>
      </c>
      <c r="F524" s="167" t="s">
        <v>292</v>
      </c>
      <c r="H524" s="166" t="s">
        <v>1</v>
      </c>
      <c r="I524" s="168"/>
      <c r="L524" s="165"/>
      <c r="M524" s="169"/>
      <c r="T524" s="170"/>
      <c r="AT524" s="166" t="s">
        <v>270</v>
      </c>
      <c r="AU524" s="166" t="s">
        <v>87</v>
      </c>
      <c r="AV524" s="14" t="s">
        <v>85</v>
      </c>
      <c r="AW524" s="14" t="s">
        <v>32</v>
      </c>
      <c r="AX524" s="14" t="s">
        <v>77</v>
      </c>
      <c r="AY524" s="166" t="s">
        <v>262</v>
      </c>
    </row>
    <row r="525" spans="2:51" s="14" customFormat="1" ht="11.25">
      <c r="B525" s="165"/>
      <c r="D525" s="151" t="s">
        <v>270</v>
      </c>
      <c r="E525" s="166" t="s">
        <v>1</v>
      </c>
      <c r="F525" s="167" t="s">
        <v>3152</v>
      </c>
      <c r="H525" s="166" t="s">
        <v>1</v>
      </c>
      <c r="I525" s="168"/>
      <c r="L525" s="165"/>
      <c r="M525" s="169"/>
      <c r="T525" s="170"/>
      <c r="AT525" s="166" t="s">
        <v>270</v>
      </c>
      <c r="AU525" s="166" t="s">
        <v>87</v>
      </c>
      <c r="AV525" s="14" t="s">
        <v>85</v>
      </c>
      <c r="AW525" s="14" t="s">
        <v>32</v>
      </c>
      <c r="AX525" s="14" t="s">
        <v>77</v>
      </c>
      <c r="AY525" s="166" t="s">
        <v>262</v>
      </c>
    </row>
    <row r="526" spans="2:51" s="12" customFormat="1" ht="11.25">
      <c r="B526" s="150"/>
      <c r="D526" s="151" t="s">
        <v>270</v>
      </c>
      <c r="E526" s="152" t="s">
        <v>1</v>
      </c>
      <c r="F526" s="153" t="s">
        <v>3153</v>
      </c>
      <c r="H526" s="154">
        <v>2.73</v>
      </c>
      <c r="I526" s="155"/>
      <c r="L526" s="150"/>
      <c r="M526" s="156"/>
      <c r="T526" s="157"/>
      <c r="AT526" s="152" t="s">
        <v>270</v>
      </c>
      <c r="AU526" s="152" t="s">
        <v>87</v>
      </c>
      <c r="AV526" s="12" t="s">
        <v>87</v>
      </c>
      <c r="AW526" s="12" t="s">
        <v>32</v>
      </c>
      <c r="AX526" s="12" t="s">
        <v>77</v>
      </c>
      <c r="AY526" s="152" t="s">
        <v>262</v>
      </c>
    </row>
    <row r="527" spans="2:51" s="14" customFormat="1" ht="11.25">
      <c r="B527" s="165"/>
      <c r="D527" s="151" t="s">
        <v>270</v>
      </c>
      <c r="E527" s="166" t="s">
        <v>1</v>
      </c>
      <c r="F527" s="167" t="s">
        <v>3154</v>
      </c>
      <c r="H527" s="166" t="s">
        <v>1</v>
      </c>
      <c r="I527" s="168"/>
      <c r="L527" s="165"/>
      <c r="M527" s="169"/>
      <c r="T527" s="170"/>
      <c r="AT527" s="166" t="s">
        <v>270</v>
      </c>
      <c r="AU527" s="166" t="s">
        <v>87</v>
      </c>
      <c r="AV527" s="14" t="s">
        <v>85</v>
      </c>
      <c r="AW527" s="14" t="s">
        <v>32</v>
      </c>
      <c r="AX527" s="14" t="s">
        <v>77</v>
      </c>
      <c r="AY527" s="166" t="s">
        <v>262</v>
      </c>
    </row>
    <row r="528" spans="2:51" s="12" customFormat="1" ht="11.25">
      <c r="B528" s="150"/>
      <c r="D528" s="151" t="s">
        <v>270</v>
      </c>
      <c r="E528" s="152" t="s">
        <v>1</v>
      </c>
      <c r="F528" s="153" t="s">
        <v>3155</v>
      </c>
      <c r="H528" s="154">
        <v>0.48</v>
      </c>
      <c r="I528" s="155"/>
      <c r="L528" s="150"/>
      <c r="M528" s="156"/>
      <c r="T528" s="157"/>
      <c r="AT528" s="152" t="s">
        <v>270</v>
      </c>
      <c r="AU528" s="152" t="s">
        <v>87</v>
      </c>
      <c r="AV528" s="12" t="s">
        <v>87</v>
      </c>
      <c r="AW528" s="12" t="s">
        <v>32</v>
      </c>
      <c r="AX528" s="12" t="s">
        <v>77</v>
      </c>
      <c r="AY528" s="152" t="s">
        <v>262</v>
      </c>
    </row>
    <row r="529" spans="2:51" s="14" customFormat="1" ht="11.25">
      <c r="B529" s="165"/>
      <c r="D529" s="151" t="s">
        <v>270</v>
      </c>
      <c r="E529" s="166" t="s">
        <v>1</v>
      </c>
      <c r="F529" s="167" t="s">
        <v>3156</v>
      </c>
      <c r="H529" s="166" t="s">
        <v>1</v>
      </c>
      <c r="I529" s="168"/>
      <c r="L529" s="165"/>
      <c r="M529" s="169"/>
      <c r="T529" s="170"/>
      <c r="AT529" s="166" t="s">
        <v>270</v>
      </c>
      <c r="AU529" s="166" t="s">
        <v>87</v>
      </c>
      <c r="AV529" s="14" t="s">
        <v>85</v>
      </c>
      <c r="AW529" s="14" t="s">
        <v>32</v>
      </c>
      <c r="AX529" s="14" t="s">
        <v>77</v>
      </c>
      <c r="AY529" s="166" t="s">
        <v>262</v>
      </c>
    </row>
    <row r="530" spans="2:51" s="12" customFormat="1" ht="11.25">
      <c r="B530" s="150"/>
      <c r="D530" s="151" t="s">
        <v>270</v>
      </c>
      <c r="E530" s="152" t="s">
        <v>1</v>
      </c>
      <c r="F530" s="153" t="s">
        <v>3157</v>
      </c>
      <c r="H530" s="154">
        <v>0.16</v>
      </c>
      <c r="I530" s="155"/>
      <c r="L530" s="150"/>
      <c r="M530" s="156"/>
      <c r="T530" s="157"/>
      <c r="AT530" s="152" t="s">
        <v>270</v>
      </c>
      <c r="AU530" s="152" t="s">
        <v>87</v>
      </c>
      <c r="AV530" s="12" t="s">
        <v>87</v>
      </c>
      <c r="AW530" s="12" t="s">
        <v>32</v>
      </c>
      <c r="AX530" s="12" t="s">
        <v>77</v>
      </c>
      <c r="AY530" s="152" t="s">
        <v>262</v>
      </c>
    </row>
    <row r="531" spans="2:51" s="14" customFormat="1" ht="11.25">
      <c r="B531" s="165"/>
      <c r="D531" s="151" t="s">
        <v>270</v>
      </c>
      <c r="E531" s="166" t="s">
        <v>1</v>
      </c>
      <c r="F531" s="167" t="s">
        <v>3158</v>
      </c>
      <c r="H531" s="166" t="s">
        <v>1</v>
      </c>
      <c r="I531" s="168"/>
      <c r="L531" s="165"/>
      <c r="M531" s="169"/>
      <c r="T531" s="170"/>
      <c r="AT531" s="166" t="s">
        <v>270</v>
      </c>
      <c r="AU531" s="166" t="s">
        <v>87</v>
      </c>
      <c r="AV531" s="14" t="s">
        <v>85</v>
      </c>
      <c r="AW531" s="14" t="s">
        <v>32</v>
      </c>
      <c r="AX531" s="14" t="s">
        <v>77</v>
      </c>
      <c r="AY531" s="166" t="s">
        <v>262</v>
      </c>
    </row>
    <row r="532" spans="2:51" s="12" customFormat="1" ht="11.25">
      <c r="B532" s="150"/>
      <c r="D532" s="151" t="s">
        <v>270</v>
      </c>
      <c r="E532" s="152" t="s">
        <v>1</v>
      </c>
      <c r="F532" s="153" t="s">
        <v>3153</v>
      </c>
      <c r="H532" s="154">
        <v>2.73</v>
      </c>
      <c r="I532" s="155"/>
      <c r="L532" s="150"/>
      <c r="M532" s="156"/>
      <c r="T532" s="157"/>
      <c r="AT532" s="152" t="s">
        <v>270</v>
      </c>
      <c r="AU532" s="152" t="s">
        <v>87</v>
      </c>
      <c r="AV532" s="12" t="s">
        <v>87</v>
      </c>
      <c r="AW532" s="12" t="s">
        <v>32</v>
      </c>
      <c r="AX532" s="12" t="s">
        <v>77</v>
      </c>
      <c r="AY532" s="152" t="s">
        <v>262</v>
      </c>
    </row>
    <row r="533" spans="2:51" s="14" customFormat="1" ht="11.25">
      <c r="B533" s="165"/>
      <c r="D533" s="151" t="s">
        <v>270</v>
      </c>
      <c r="E533" s="166" t="s">
        <v>1</v>
      </c>
      <c r="F533" s="167" t="s">
        <v>3159</v>
      </c>
      <c r="H533" s="166" t="s">
        <v>1</v>
      </c>
      <c r="I533" s="168"/>
      <c r="L533" s="165"/>
      <c r="M533" s="169"/>
      <c r="T533" s="170"/>
      <c r="AT533" s="166" t="s">
        <v>270</v>
      </c>
      <c r="AU533" s="166" t="s">
        <v>87</v>
      </c>
      <c r="AV533" s="14" t="s">
        <v>85</v>
      </c>
      <c r="AW533" s="14" t="s">
        <v>32</v>
      </c>
      <c r="AX533" s="14" t="s">
        <v>77</v>
      </c>
      <c r="AY533" s="166" t="s">
        <v>262</v>
      </c>
    </row>
    <row r="534" spans="2:51" s="12" customFormat="1" ht="11.25">
      <c r="B534" s="150"/>
      <c r="D534" s="151" t="s">
        <v>270</v>
      </c>
      <c r="E534" s="152" t="s">
        <v>1</v>
      </c>
      <c r="F534" s="153" t="s">
        <v>3160</v>
      </c>
      <c r="H534" s="154">
        <v>1.1</v>
      </c>
      <c r="I534" s="155"/>
      <c r="L534" s="150"/>
      <c r="M534" s="156"/>
      <c r="T534" s="157"/>
      <c r="AT534" s="152" t="s">
        <v>270</v>
      </c>
      <c r="AU534" s="152" t="s">
        <v>87</v>
      </c>
      <c r="AV534" s="12" t="s">
        <v>87</v>
      </c>
      <c r="AW534" s="12" t="s">
        <v>32</v>
      </c>
      <c r="AX534" s="12" t="s">
        <v>77</v>
      </c>
      <c r="AY534" s="152" t="s">
        <v>262</v>
      </c>
    </row>
    <row r="535" spans="2:51" s="14" customFormat="1" ht="11.25">
      <c r="B535" s="165"/>
      <c r="D535" s="151" t="s">
        <v>270</v>
      </c>
      <c r="E535" s="166" t="s">
        <v>1</v>
      </c>
      <c r="F535" s="167" t="s">
        <v>3161</v>
      </c>
      <c r="H535" s="166" t="s">
        <v>1</v>
      </c>
      <c r="I535" s="168"/>
      <c r="L535" s="165"/>
      <c r="M535" s="169"/>
      <c r="T535" s="170"/>
      <c r="AT535" s="166" t="s">
        <v>270</v>
      </c>
      <c r="AU535" s="166" t="s">
        <v>87</v>
      </c>
      <c r="AV535" s="14" t="s">
        <v>85</v>
      </c>
      <c r="AW535" s="14" t="s">
        <v>32</v>
      </c>
      <c r="AX535" s="14" t="s">
        <v>77</v>
      </c>
      <c r="AY535" s="166" t="s">
        <v>262</v>
      </c>
    </row>
    <row r="536" spans="2:51" s="12" customFormat="1" ht="11.25">
      <c r="B536" s="150"/>
      <c r="D536" s="151" t="s">
        <v>270</v>
      </c>
      <c r="E536" s="152" t="s">
        <v>1</v>
      </c>
      <c r="F536" s="153" t="s">
        <v>3153</v>
      </c>
      <c r="H536" s="154">
        <v>2.73</v>
      </c>
      <c r="I536" s="155"/>
      <c r="L536" s="150"/>
      <c r="M536" s="156"/>
      <c r="T536" s="157"/>
      <c r="AT536" s="152" t="s">
        <v>270</v>
      </c>
      <c r="AU536" s="152" t="s">
        <v>87</v>
      </c>
      <c r="AV536" s="12" t="s">
        <v>87</v>
      </c>
      <c r="AW536" s="12" t="s">
        <v>32</v>
      </c>
      <c r="AX536" s="12" t="s">
        <v>77</v>
      </c>
      <c r="AY536" s="152" t="s">
        <v>262</v>
      </c>
    </row>
    <row r="537" spans="2:51" s="14" customFormat="1" ht="11.25">
      <c r="B537" s="165"/>
      <c r="D537" s="151" t="s">
        <v>270</v>
      </c>
      <c r="E537" s="166" t="s">
        <v>1</v>
      </c>
      <c r="F537" s="167" t="s">
        <v>3162</v>
      </c>
      <c r="H537" s="166" t="s">
        <v>1</v>
      </c>
      <c r="I537" s="168"/>
      <c r="L537" s="165"/>
      <c r="M537" s="169"/>
      <c r="T537" s="170"/>
      <c r="AT537" s="166" t="s">
        <v>270</v>
      </c>
      <c r="AU537" s="166" t="s">
        <v>87</v>
      </c>
      <c r="AV537" s="14" t="s">
        <v>85</v>
      </c>
      <c r="AW537" s="14" t="s">
        <v>32</v>
      </c>
      <c r="AX537" s="14" t="s">
        <v>77</v>
      </c>
      <c r="AY537" s="166" t="s">
        <v>262</v>
      </c>
    </row>
    <row r="538" spans="2:51" s="12" customFormat="1" ht="11.25">
      <c r="B538" s="150"/>
      <c r="D538" s="151" t="s">
        <v>270</v>
      </c>
      <c r="E538" s="152" t="s">
        <v>1</v>
      </c>
      <c r="F538" s="153" t="s">
        <v>3163</v>
      </c>
      <c r="H538" s="154">
        <v>0.59</v>
      </c>
      <c r="I538" s="155"/>
      <c r="L538" s="150"/>
      <c r="M538" s="156"/>
      <c r="T538" s="157"/>
      <c r="AT538" s="152" t="s">
        <v>270</v>
      </c>
      <c r="AU538" s="152" t="s">
        <v>87</v>
      </c>
      <c r="AV538" s="12" t="s">
        <v>87</v>
      </c>
      <c r="AW538" s="12" t="s">
        <v>32</v>
      </c>
      <c r="AX538" s="12" t="s">
        <v>77</v>
      </c>
      <c r="AY538" s="152" t="s">
        <v>262</v>
      </c>
    </row>
    <row r="539" spans="2:51" s="15" customFormat="1" ht="11.25">
      <c r="B539" s="171"/>
      <c r="D539" s="151" t="s">
        <v>270</v>
      </c>
      <c r="E539" s="172" t="s">
        <v>1</v>
      </c>
      <c r="F539" s="173" t="s">
        <v>281</v>
      </c>
      <c r="H539" s="174">
        <v>10.52</v>
      </c>
      <c r="I539" s="175"/>
      <c r="L539" s="171"/>
      <c r="M539" s="176"/>
      <c r="T539" s="177"/>
      <c r="AT539" s="172" t="s">
        <v>270</v>
      </c>
      <c r="AU539" s="172" t="s">
        <v>87</v>
      </c>
      <c r="AV539" s="15" t="s">
        <v>103</v>
      </c>
      <c r="AW539" s="15" t="s">
        <v>32</v>
      </c>
      <c r="AX539" s="15" t="s">
        <v>77</v>
      </c>
      <c r="AY539" s="172" t="s">
        <v>262</v>
      </c>
    </row>
    <row r="540" spans="2:51" s="13" customFormat="1" ht="11.25">
      <c r="B540" s="158"/>
      <c r="D540" s="151" t="s">
        <v>270</v>
      </c>
      <c r="E540" s="159" t="s">
        <v>1</v>
      </c>
      <c r="F540" s="160" t="s">
        <v>273</v>
      </c>
      <c r="H540" s="161">
        <v>44.8</v>
      </c>
      <c r="I540" s="162"/>
      <c r="L540" s="158"/>
      <c r="M540" s="163"/>
      <c r="T540" s="164"/>
      <c r="AT540" s="159" t="s">
        <v>270</v>
      </c>
      <c r="AU540" s="159" t="s">
        <v>87</v>
      </c>
      <c r="AV540" s="13" t="s">
        <v>268</v>
      </c>
      <c r="AW540" s="13" t="s">
        <v>32</v>
      </c>
      <c r="AX540" s="13" t="s">
        <v>85</v>
      </c>
      <c r="AY540" s="159" t="s">
        <v>262</v>
      </c>
    </row>
    <row r="541" spans="2:65" s="1" customFormat="1" ht="37.9" customHeight="1">
      <c r="B541" s="32"/>
      <c r="C541" s="138" t="s">
        <v>620</v>
      </c>
      <c r="D541" s="138" t="s">
        <v>264</v>
      </c>
      <c r="E541" s="139" t="s">
        <v>3164</v>
      </c>
      <c r="F541" s="140" t="s">
        <v>3165</v>
      </c>
      <c r="G541" s="141" t="s">
        <v>552</v>
      </c>
      <c r="H541" s="142">
        <v>0.9</v>
      </c>
      <c r="I541" s="143"/>
      <c r="J541" s="142">
        <f>ROUND(I541*H541,2)</f>
        <v>0</v>
      </c>
      <c r="K541" s="140" t="s">
        <v>267</v>
      </c>
      <c r="L541" s="32"/>
      <c r="M541" s="144" t="s">
        <v>1</v>
      </c>
      <c r="N541" s="145" t="s">
        <v>42</v>
      </c>
      <c r="P541" s="146">
        <f>O541*H541</f>
        <v>0</v>
      </c>
      <c r="Q541" s="146">
        <v>2.50187</v>
      </c>
      <c r="R541" s="146">
        <f>Q541*H541</f>
        <v>2.251683</v>
      </c>
      <c r="S541" s="146">
        <v>0</v>
      </c>
      <c r="T541" s="147">
        <f>S541*H541</f>
        <v>0</v>
      </c>
      <c r="AR541" s="148" t="s">
        <v>268</v>
      </c>
      <c r="AT541" s="148" t="s">
        <v>264</v>
      </c>
      <c r="AU541" s="148" t="s">
        <v>87</v>
      </c>
      <c r="AY541" s="17" t="s">
        <v>262</v>
      </c>
      <c r="BE541" s="149">
        <f>IF(N541="základní",J541,0)</f>
        <v>0</v>
      </c>
      <c r="BF541" s="149">
        <f>IF(N541="snížená",J541,0)</f>
        <v>0</v>
      </c>
      <c r="BG541" s="149">
        <f>IF(N541="zákl. přenesená",J541,0)</f>
        <v>0</v>
      </c>
      <c r="BH541" s="149">
        <f>IF(N541="sníž. přenesená",J541,0)</f>
        <v>0</v>
      </c>
      <c r="BI541" s="149">
        <f>IF(N541="nulová",J541,0)</f>
        <v>0</v>
      </c>
      <c r="BJ541" s="17" t="s">
        <v>85</v>
      </c>
      <c r="BK541" s="149">
        <f>ROUND(I541*H541,2)</f>
        <v>0</v>
      </c>
      <c r="BL541" s="17" t="s">
        <v>268</v>
      </c>
      <c r="BM541" s="148" t="s">
        <v>3166</v>
      </c>
    </row>
    <row r="542" spans="2:51" s="14" customFormat="1" ht="11.25">
      <c r="B542" s="165"/>
      <c r="D542" s="151" t="s">
        <v>270</v>
      </c>
      <c r="E542" s="166" t="s">
        <v>1</v>
      </c>
      <c r="F542" s="167" t="s">
        <v>278</v>
      </c>
      <c r="H542" s="166" t="s">
        <v>1</v>
      </c>
      <c r="I542" s="168"/>
      <c r="L542" s="165"/>
      <c r="M542" s="169"/>
      <c r="T542" s="170"/>
      <c r="AT542" s="166" t="s">
        <v>270</v>
      </c>
      <c r="AU542" s="166" t="s">
        <v>87</v>
      </c>
      <c r="AV542" s="14" t="s">
        <v>85</v>
      </c>
      <c r="AW542" s="14" t="s">
        <v>32</v>
      </c>
      <c r="AX542" s="14" t="s">
        <v>77</v>
      </c>
      <c r="AY542" s="166" t="s">
        <v>262</v>
      </c>
    </row>
    <row r="543" spans="2:51" s="12" customFormat="1" ht="11.25">
      <c r="B543" s="150"/>
      <c r="D543" s="151" t="s">
        <v>270</v>
      </c>
      <c r="E543" s="152" t="s">
        <v>1</v>
      </c>
      <c r="F543" s="153" t="s">
        <v>3167</v>
      </c>
      <c r="H543" s="154">
        <v>0.3</v>
      </c>
      <c r="I543" s="155"/>
      <c r="L543" s="150"/>
      <c r="M543" s="156"/>
      <c r="T543" s="157"/>
      <c r="AT543" s="152" t="s">
        <v>270</v>
      </c>
      <c r="AU543" s="152" t="s">
        <v>87</v>
      </c>
      <c r="AV543" s="12" t="s">
        <v>87</v>
      </c>
      <c r="AW543" s="12" t="s">
        <v>32</v>
      </c>
      <c r="AX543" s="12" t="s">
        <v>77</v>
      </c>
      <c r="AY543" s="152" t="s">
        <v>262</v>
      </c>
    </row>
    <row r="544" spans="2:51" s="12" customFormat="1" ht="11.25">
      <c r="B544" s="150"/>
      <c r="D544" s="151" t="s">
        <v>270</v>
      </c>
      <c r="E544" s="152" t="s">
        <v>1</v>
      </c>
      <c r="F544" s="153" t="s">
        <v>3168</v>
      </c>
      <c r="H544" s="154">
        <v>0.3</v>
      </c>
      <c r="I544" s="155"/>
      <c r="L544" s="150"/>
      <c r="M544" s="156"/>
      <c r="T544" s="157"/>
      <c r="AT544" s="152" t="s">
        <v>270</v>
      </c>
      <c r="AU544" s="152" t="s">
        <v>87</v>
      </c>
      <c r="AV544" s="12" t="s">
        <v>87</v>
      </c>
      <c r="AW544" s="12" t="s">
        <v>32</v>
      </c>
      <c r="AX544" s="12" t="s">
        <v>77</v>
      </c>
      <c r="AY544" s="152" t="s">
        <v>262</v>
      </c>
    </row>
    <row r="545" spans="2:51" s="12" customFormat="1" ht="11.25">
      <c r="B545" s="150"/>
      <c r="D545" s="151" t="s">
        <v>270</v>
      </c>
      <c r="E545" s="152" t="s">
        <v>1</v>
      </c>
      <c r="F545" s="153" t="s">
        <v>3169</v>
      </c>
      <c r="H545" s="154">
        <v>0.3</v>
      </c>
      <c r="I545" s="155"/>
      <c r="L545" s="150"/>
      <c r="M545" s="156"/>
      <c r="T545" s="157"/>
      <c r="AT545" s="152" t="s">
        <v>270</v>
      </c>
      <c r="AU545" s="152" t="s">
        <v>87</v>
      </c>
      <c r="AV545" s="12" t="s">
        <v>87</v>
      </c>
      <c r="AW545" s="12" t="s">
        <v>32</v>
      </c>
      <c r="AX545" s="12" t="s">
        <v>77</v>
      </c>
      <c r="AY545" s="152" t="s">
        <v>262</v>
      </c>
    </row>
    <row r="546" spans="2:51" s="13" customFormat="1" ht="11.25">
      <c r="B546" s="158"/>
      <c r="D546" s="151" t="s">
        <v>270</v>
      </c>
      <c r="E546" s="159" t="s">
        <v>1</v>
      </c>
      <c r="F546" s="160" t="s">
        <v>273</v>
      </c>
      <c r="H546" s="161">
        <v>0.9</v>
      </c>
      <c r="I546" s="162"/>
      <c r="L546" s="158"/>
      <c r="M546" s="163"/>
      <c r="T546" s="164"/>
      <c r="AT546" s="159" t="s">
        <v>270</v>
      </c>
      <c r="AU546" s="159" t="s">
        <v>87</v>
      </c>
      <c r="AV546" s="13" t="s">
        <v>268</v>
      </c>
      <c r="AW546" s="13" t="s">
        <v>32</v>
      </c>
      <c r="AX546" s="13" t="s">
        <v>85</v>
      </c>
      <c r="AY546" s="159" t="s">
        <v>262</v>
      </c>
    </row>
    <row r="547" spans="2:65" s="1" customFormat="1" ht="44.25" customHeight="1">
      <c r="B547" s="32"/>
      <c r="C547" s="138" t="s">
        <v>631</v>
      </c>
      <c r="D547" s="138" t="s">
        <v>264</v>
      </c>
      <c r="E547" s="139" t="s">
        <v>3170</v>
      </c>
      <c r="F547" s="140" t="s">
        <v>3171</v>
      </c>
      <c r="G547" s="141" t="s">
        <v>152</v>
      </c>
      <c r="H547" s="142">
        <v>11.13</v>
      </c>
      <c r="I547" s="143"/>
      <c r="J547" s="142">
        <f>ROUND(I547*H547,2)</f>
        <v>0</v>
      </c>
      <c r="K547" s="140" t="s">
        <v>267</v>
      </c>
      <c r="L547" s="32"/>
      <c r="M547" s="144" t="s">
        <v>1</v>
      </c>
      <c r="N547" s="145" t="s">
        <v>42</v>
      </c>
      <c r="P547" s="146">
        <f>O547*H547</f>
        <v>0</v>
      </c>
      <c r="Q547" s="146">
        <v>0.00311</v>
      </c>
      <c r="R547" s="146">
        <f>Q547*H547</f>
        <v>0.0346143</v>
      </c>
      <c r="S547" s="146">
        <v>0</v>
      </c>
      <c r="T547" s="147">
        <f>S547*H547</f>
        <v>0</v>
      </c>
      <c r="AR547" s="148" t="s">
        <v>268</v>
      </c>
      <c r="AT547" s="148" t="s">
        <v>264</v>
      </c>
      <c r="AU547" s="148" t="s">
        <v>87</v>
      </c>
      <c r="AY547" s="17" t="s">
        <v>262</v>
      </c>
      <c r="BE547" s="149">
        <f>IF(N547="základní",J547,0)</f>
        <v>0</v>
      </c>
      <c r="BF547" s="149">
        <f>IF(N547="snížená",J547,0)</f>
        <v>0</v>
      </c>
      <c r="BG547" s="149">
        <f>IF(N547="zákl. přenesená",J547,0)</f>
        <v>0</v>
      </c>
      <c r="BH547" s="149">
        <f>IF(N547="sníž. přenesená",J547,0)</f>
        <v>0</v>
      </c>
      <c r="BI547" s="149">
        <f>IF(N547="nulová",J547,0)</f>
        <v>0</v>
      </c>
      <c r="BJ547" s="17" t="s">
        <v>85</v>
      </c>
      <c r="BK547" s="149">
        <f>ROUND(I547*H547,2)</f>
        <v>0</v>
      </c>
      <c r="BL547" s="17" t="s">
        <v>268</v>
      </c>
      <c r="BM547" s="148" t="s">
        <v>3172</v>
      </c>
    </row>
    <row r="548" spans="2:51" s="14" customFormat="1" ht="11.25">
      <c r="B548" s="165"/>
      <c r="D548" s="151" t="s">
        <v>270</v>
      </c>
      <c r="E548" s="166" t="s">
        <v>1</v>
      </c>
      <c r="F548" s="167" t="s">
        <v>278</v>
      </c>
      <c r="H548" s="166" t="s">
        <v>1</v>
      </c>
      <c r="I548" s="168"/>
      <c r="L548" s="165"/>
      <c r="M548" s="169"/>
      <c r="T548" s="170"/>
      <c r="AT548" s="166" t="s">
        <v>270</v>
      </c>
      <c r="AU548" s="166" t="s">
        <v>87</v>
      </c>
      <c r="AV548" s="14" t="s">
        <v>85</v>
      </c>
      <c r="AW548" s="14" t="s">
        <v>32</v>
      </c>
      <c r="AX548" s="14" t="s">
        <v>77</v>
      </c>
      <c r="AY548" s="166" t="s">
        <v>262</v>
      </c>
    </row>
    <row r="549" spans="2:51" s="12" customFormat="1" ht="11.25">
      <c r="B549" s="150"/>
      <c r="D549" s="151" t="s">
        <v>270</v>
      </c>
      <c r="E549" s="152" t="s">
        <v>1</v>
      </c>
      <c r="F549" s="153" t="s">
        <v>3173</v>
      </c>
      <c r="H549" s="154">
        <v>3.71</v>
      </c>
      <c r="I549" s="155"/>
      <c r="L549" s="150"/>
      <c r="M549" s="156"/>
      <c r="T549" s="157"/>
      <c r="AT549" s="152" t="s">
        <v>270</v>
      </c>
      <c r="AU549" s="152" t="s">
        <v>87</v>
      </c>
      <c r="AV549" s="12" t="s">
        <v>87</v>
      </c>
      <c r="AW549" s="12" t="s">
        <v>32</v>
      </c>
      <c r="AX549" s="12" t="s">
        <v>77</v>
      </c>
      <c r="AY549" s="152" t="s">
        <v>262</v>
      </c>
    </row>
    <row r="550" spans="2:51" s="12" customFormat="1" ht="11.25">
      <c r="B550" s="150"/>
      <c r="D550" s="151" t="s">
        <v>270</v>
      </c>
      <c r="E550" s="152" t="s">
        <v>1</v>
      </c>
      <c r="F550" s="153" t="s">
        <v>3174</v>
      </c>
      <c r="H550" s="154">
        <v>3.71</v>
      </c>
      <c r="I550" s="155"/>
      <c r="L550" s="150"/>
      <c r="M550" s="156"/>
      <c r="T550" s="157"/>
      <c r="AT550" s="152" t="s">
        <v>270</v>
      </c>
      <c r="AU550" s="152" t="s">
        <v>87</v>
      </c>
      <c r="AV550" s="12" t="s">
        <v>87</v>
      </c>
      <c r="AW550" s="12" t="s">
        <v>32</v>
      </c>
      <c r="AX550" s="12" t="s">
        <v>77</v>
      </c>
      <c r="AY550" s="152" t="s">
        <v>262</v>
      </c>
    </row>
    <row r="551" spans="2:51" s="12" customFormat="1" ht="11.25">
      <c r="B551" s="150"/>
      <c r="D551" s="151" t="s">
        <v>270</v>
      </c>
      <c r="E551" s="152" t="s">
        <v>1</v>
      </c>
      <c r="F551" s="153" t="s">
        <v>3175</v>
      </c>
      <c r="H551" s="154">
        <v>3.71</v>
      </c>
      <c r="I551" s="155"/>
      <c r="L551" s="150"/>
      <c r="M551" s="156"/>
      <c r="T551" s="157"/>
      <c r="AT551" s="152" t="s">
        <v>270</v>
      </c>
      <c r="AU551" s="152" t="s">
        <v>87</v>
      </c>
      <c r="AV551" s="12" t="s">
        <v>87</v>
      </c>
      <c r="AW551" s="12" t="s">
        <v>32</v>
      </c>
      <c r="AX551" s="12" t="s">
        <v>77</v>
      </c>
      <c r="AY551" s="152" t="s">
        <v>262</v>
      </c>
    </row>
    <row r="552" spans="2:51" s="13" customFormat="1" ht="11.25">
      <c r="B552" s="158"/>
      <c r="D552" s="151" t="s">
        <v>270</v>
      </c>
      <c r="E552" s="159" t="s">
        <v>1</v>
      </c>
      <c r="F552" s="160" t="s">
        <v>273</v>
      </c>
      <c r="H552" s="161">
        <v>11.13</v>
      </c>
      <c r="I552" s="162"/>
      <c r="L552" s="158"/>
      <c r="M552" s="163"/>
      <c r="T552" s="164"/>
      <c r="AT552" s="159" t="s">
        <v>270</v>
      </c>
      <c r="AU552" s="159" t="s">
        <v>87</v>
      </c>
      <c r="AV552" s="13" t="s">
        <v>268</v>
      </c>
      <c r="AW552" s="13" t="s">
        <v>32</v>
      </c>
      <c r="AX552" s="13" t="s">
        <v>85</v>
      </c>
      <c r="AY552" s="159" t="s">
        <v>262</v>
      </c>
    </row>
    <row r="553" spans="2:65" s="1" customFormat="1" ht="44.25" customHeight="1">
      <c r="B553" s="32"/>
      <c r="C553" s="138" t="s">
        <v>636</v>
      </c>
      <c r="D553" s="138" t="s">
        <v>264</v>
      </c>
      <c r="E553" s="139" t="s">
        <v>3176</v>
      </c>
      <c r="F553" s="140" t="s">
        <v>3177</v>
      </c>
      <c r="G553" s="141" t="s">
        <v>152</v>
      </c>
      <c r="H553" s="142">
        <v>11.12</v>
      </c>
      <c r="I553" s="143"/>
      <c r="J553" s="142">
        <f>ROUND(I553*H553,2)</f>
        <v>0</v>
      </c>
      <c r="K553" s="140" t="s">
        <v>267</v>
      </c>
      <c r="L553" s="32"/>
      <c r="M553" s="144" t="s">
        <v>1</v>
      </c>
      <c r="N553" s="145" t="s">
        <v>42</v>
      </c>
      <c r="P553" s="146">
        <f>O553*H553</f>
        <v>0</v>
      </c>
      <c r="Q553" s="146">
        <v>0</v>
      </c>
      <c r="R553" s="146">
        <f>Q553*H553</f>
        <v>0</v>
      </c>
      <c r="S553" s="146">
        <v>0</v>
      </c>
      <c r="T553" s="147">
        <f>S553*H553</f>
        <v>0</v>
      </c>
      <c r="AR553" s="148" t="s">
        <v>268</v>
      </c>
      <c r="AT553" s="148" t="s">
        <v>264</v>
      </c>
      <c r="AU553" s="148" t="s">
        <v>87</v>
      </c>
      <c r="AY553" s="17" t="s">
        <v>262</v>
      </c>
      <c r="BE553" s="149">
        <f>IF(N553="základní",J553,0)</f>
        <v>0</v>
      </c>
      <c r="BF553" s="149">
        <f>IF(N553="snížená",J553,0)</f>
        <v>0</v>
      </c>
      <c r="BG553" s="149">
        <f>IF(N553="zákl. přenesená",J553,0)</f>
        <v>0</v>
      </c>
      <c r="BH553" s="149">
        <f>IF(N553="sníž. přenesená",J553,0)</f>
        <v>0</v>
      </c>
      <c r="BI553" s="149">
        <f>IF(N553="nulová",J553,0)</f>
        <v>0</v>
      </c>
      <c r="BJ553" s="17" t="s">
        <v>85</v>
      </c>
      <c r="BK553" s="149">
        <f>ROUND(I553*H553,2)</f>
        <v>0</v>
      </c>
      <c r="BL553" s="17" t="s">
        <v>268</v>
      </c>
      <c r="BM553" s="148" t="s">
        <v>3178</v>
      </c>
    </row>
    <row r="554" spans="2:65" s="1" customFormat="1" ht="24.2" customHeight="1">
      <c r="B554" s="32"/>
      <c r="C554" s="138" t="s">
        <v>646</v>
      </c>
      <c r="D554" s="138" t="s">
        <v>264</v>
      </c>
      <c r="E554" s="139" t="s">
        <v>3179</v>
      </c>
      <c r="F554" s="140" t="s">
        <v>3180</v>
      </c>
      <c r="G554" s="141" t="s">
        <v>152</v>
      </c>
      <c r="H554" s="142">
        <v>11.12</v>
      </c>
      <c r="I554" s="143"/>
      <c r="J554" s="142">
        <f>ROUND(I554*H554,2)</f>
        <v>0</v>
      </c>
      <c r="K554" s="140" t="s">
        <v>267</v>
      </c>
      <c r="L554" s="32"/>
      <c r="M554" s="144" t="s">
        <v>1</v>
      </c>
      <c r="N554" s="145" t="s">
        <v>42</v>
      </c>
      <c r="P554" s="146">
        <f>O554*H554</f>
        <v>0</v>
      </c>
      <c r="Q554" s="146">
        <v>0.0029</v>
      </c>
      <c r="R554" s="146">
        <f>Q554*H554</f>
        <v>0.032248</v>
      </c>
      <c r="S554" s="146">
        <v>0</v>
      </c>
      <c r="T554" s="147">
        <f>S554*H554</f>
        <v>0</v>
      </c>
      <c r="AR554" s="148" t="s">
        <v>268</v>
      </c>
      <c r="AT554" s="148" t="s">
        <v>264</v>
      </c>
      <c r="AU554" s="148" t="s">
        <v>87</v>
      </c>
      <c r="AY554" s="17" t="s">
        <v>262</v>
      </c>
      <c r="BE554" s="149">
        <f>IF(N554="základní",J554,0)</f>
        <v>0</v>
      </c>
      <c r="BF554" s="149">
        <f>IF(N554="snížená",J554,0)</f>
        <v>0</v>
      </c>
      <c r="BG554" s="149">
        <f>IF(N554="zákl. přenesená",J554,0)</f>
        <v>0</v>
      </c>
      <c r="BH554" s="149">
        <f>IF(N554="sníž. přenesená",J554,0)</f>
        <v>0</v>
      </c>
      <c r="BI554" s="149">
        <f>IF(N554="nulová",J554,0)</f>
        <v>0</v>
      </c>
      <c r="BJ554" s="17" t="s">
        <v>85</v>
      </c>
      <c r="BK554" s="149">
        <f>ROUND(I554*H554,2)</f>
        <v>0</v>
      </c>
      <c r="BL554" s="17" t="s">
        <v>268</v>
      </c>
      <c r="BM554" s="148" t="s">
        <v>3181</v>
      </c>
    </row>
    <row r="555" spans="2:65" s="1" customFormat="1" ht="44.25" customHeight="1">
      <c r="B555" s="32"/>
      <c r="C555" s="138" t="s">
        <v>652</v>
      </c>
      <c r="D555" s="138" t="s">
        <v>264</v>
      </c>
      <c r="E555" s="139" t="s">
        <v>3182</v>
      </c>
      <c r="F555" s="140" t="s">
        <v>3183</v>
      </c>
      <c r="G555" s="141" t="s">
        <v>303</v>
      </c>
      <c r="H555" s="142">
        <v>0.42</v>
      </c>
      <c r="I555" s="143"/>
      <c r="J555" s="142">
        <f>ROUND(I555*H555,2)</f>
        <v>0</v>
      </c>
      <c r="K555" s="140" t="s">
        <v>267</v>
      </c>
      <c r="L555" s="32"/>
      <c r="M555" s="144" t="s">
        <v>1</v>
      </c>
      <c r="N555" s="145" t="s">
        <v>42</v>
      </c>
      <c r="P555" s="146">
        <f>O555*H555</f>
        <v>0</v>
      </c>
      <c r="Q555" s="146">
        <v>1.05237</v>
      </c>
      <c r="R555" s="146">
        <f>Q555*H555</f>
        <v>0.4419954</v>
      </c>
      <c r="S555" s="146">
        <v>0</v>
      </c>
      <c r="T555" s="147">
        <f>S555*H555</f>
        <v>0</v>
      </c>
      <c r="AR555" s="148" t="s">
        <v>268</v>
      </c>
      <c r="AT555" s="148" t="s">
        <v>264</v>
      </c>
      <c r="AU555" s="148" t="s">
        <v>87</v>
      </c>
      <c r="AY555" s="17" t="s">
        <v>262</v>
      </c>
      <c r="BE555" s="149">
        <f>IF(N555="základní",J555,0)</f>
        <v>0</v>
      </c>
      <c r="BF555" s="149">
        <f>IF(N555="snížená",J555,0)</f>
        <v>0</v>
      </c>
      <c r="BG555" s="149">
        <f>IF(N555="zákl. přenesená",J555,0)</f>
        <v>0</v>
      </c>
      <c r="BH555" s="149">
        <f>IF(N555="sníž. přenesená",J555,0)</f>
        <v>0</v>
      </c>
      <c r="BI555" s="149">
        <f>IF(N555="nulová",J555,0)</f>
        <v>0</v>
      </c>
      <c r="BJ555" s="17" t="s">
        <v>85</v>
      </c>
      <c r="BK555" s="149">
        <f>ROUND(I555*H555,2)</f>
        <v>0</v>
      </c>
      <c r="BL555" s="17" t="s">
        <v>268</v>
      </c>
      <c r="BM555" s="148" t="s">
        <v>3184</v>
      </c>
    </row>
    <row r="556" spans="2:51" s="14" customFormat="1" ht="11.25">
      <c r="B556" s="165"/>
      <c r="D556" s="151" t="s">
        <v>270</v>
      </c>
      <c r="E556" s="166" t="s">
        <v>1</v>
      </c>
      <c r="F556" s="167" t="s">
        <v>3185</v>
      </c>
      <c r="H556" s="166" t="s">
        <v>1</v>
      </c>
      <c r="I556" s="168"/>
      <c r="L556" s="165"/>
      <c r="M556" s="169"/>
      <c r="T556" s="170"/>
      <c r="AT556" s="166" t="s">
        <v>270</v>
      </c>
      <c r="AU556" s="166" t="s">
        <v>87</v>
      </c>
      <c r="AV556" s="14" t="s">
        <v>85</v>
      </c>
      <c r="AW556" s="14" t="s">
        <v>32</v>
      </c>
      <c r="AX556" s="14" t="s">
        <v>77</v>
      </c>
      <c r="AY556" s="166" t="s">
        <v>262</v>
      </c>
    </row>
    <row r="557" spans="2:51" s="12" customFormat="1" ht="11.25">
      <c r="B557" s="150"/>
      <c r="D557" s="151" t="s">
        <v>270</v>
      </c>
      <c r="E557" s="152" t="s">
        <v>1</v>
      </c>
      <c r="F557" s="153" t="s">
        <v>3186</v>
      </c>
      <c r="H557" s="154">
        <v>0.13</v>
      </c>
      <c r="I557" s="155"/>
      <c r="L557" s="150"/>
      <c r="M557" s="156"/>
      <c r="T557" s="157"/>
      <c r="AT557" s="152" t="s">
        <v>270</v>
      </c>
      <c r="AU557" s="152" t="s">
        <v>87</v>
      </c>
      <c r="AV557" s="12" t="s">
        <v>87</v>
      </c>
      <c r="AW557" s="12" t="s">
        <v>32</v>
      </c>
      <c r="AX557" s="12" t="s">
        <v>77</v>
      </c>
      <c r="AY557" s="152" t="s">
        <v>262</v>
      </c>
    </row>
    <row r="558" spans="2:51" s="12" customFormat="1" ht="11.25">
      <c r="B558" s="150"/>
      <c r="D558" s="151" t="s">
        <v>270</v>
      </c>
      <c r="E558" s="152" t="s">
        <v>1</v>
      </c>
      <c r="F558" s="153" t="s">
        <v>3187</v>
      </c>
      <c r="H558" s="154">
        <v>0.01</v>
      </c>
      <c r="I558" s="155"/>
      <c r="L558" s="150"/>
      <c r="M558" s="156"/>
      <c r="T558" s="157"/>
      <c r="AT558" s="152" t="s">
        <v>270</v>
      </c>
      <c r="AU558" s="152" t="s">
        <v>87</v>
      </c>
      <c r="AV558" s="12" t="s">
        <v>87</v>
      </c>
      <c r="AW558" s="12" t="s">
        <v>32</v>
      </c>
      <c r="AX558" s="12" t="s">
        <v>77</v>
      </c>
      <c r="AY558" s="152" t="s">
        <v>262</v>
      </c>
    </row>
    <row r="559" spans="2:51" s="14" customFormat="1" ht="11.25">
      <c r="B559" s="165"/>
      <c r="D559" s="151" t="s">
        <v>270</v>
      </c>
      <c r="E559" s="166" t="s">
        <v>1</v>
      </c>
      <c r="F559" s="167" t="s">
        <v>3188</v>
      </c>
      <c r="H559" s="166" t="s">
        <v>1</v>
      </c>
      <c r="I559" s="168"/>
      <c r="L559" s="165"/>
      <c r="M559" s="169"/>
      <c r="T559" s="170"/>
      <c r="AT559" s="166" t="s">
        <v>270</v>
      </c>
      <c r="AU559" s="166" t="s">
        <v>87</v>
      </c>
      <c r="AV559" s="14" t="s">
        <v>85</v>
      </c>
      <c r="AW559" s="14" t="s">
        <v>32</v>
      </c>
      <c r="AX559" s="14" t="s">
        <v>77</v>
      </c>
      <c r="AY559" s="166" t="s">
        <v>262</v>
      </c>
    </row>
    <row r="560" spans="2:51" s="12" customFormat="1" ht="11.25">
      <c r="B560" s="150"/>
      <c r="D560" s="151" t="s">
        <v>270</v>
      </c>
      <c r="E560" s="152" t="s">
        <v>1</v>
      </c>
      <c r="F560" s="153" t="s">
        <v>3186</v>
      </c>
      <c r="H560" s="154">
        <v>0.13</v>
      </c>
      <c r="I560" s="155"/>
      <c r="L560" s="150"/>
      <c r="M560" s="156"/>
      <c r="T560" s="157"/>
      <c r="AT560" s="152" t="s">
        <v>270</v>
      </c>
      <c r="AU560" s="152" t="s">
        <v>87</v>
      </c>
      <c r="AV560" s="12" t="s">
        <v>87</v>
      </c>
      <c r="AW560" s="12" t="s">
        <v>32</v>
      </c>
      <c r="AX560" s="12" t="s">
        <v>77</v>
      </c>
      <c r="AY560" s="152" t="s">
        <v>262</v>
      </c>
    </row>
    <row r="561" spans="2:51" s="12" customFormat="1" ht="11.25">
      <c r="B561" s="150"/>
      <c r="D561" s="151" t="s">
        <v>270</v>
      </c>
      <c r="E561" s="152" t="s">
        <v>1</v>
      </c>
      <c r="F561" s="153" t="s">
        <v>3187</v>
      </c>
      <c r="H561" s="154">
        <v>0.01</v>
      </c>
      <c r="I561" s="155"/>
      <c r="L561" s="150"/>
      <c r="M561" s="156"/>
      <c r="T561" s="157"/>
      <c r="AT561" s="152" t="s">
        <v>270</v>
      </c>
      <c r="AU561" s="152" t="s">
        <v>87</v>
      </c>
      <c r="AV561" s="12" t="s">
        <v>87</v>
      </c>
      <c r="AW561" s="12" t="s">
        <v>32</v>
      </c>
      <c r="AX561" s="12" t="s">
        <v>77</v>
      </c>
      <c r="AY561" s="152" t="s">
        <v>262</v>
      </c>
    </row>
    <row r="562" spans="2:51" s="14" customFormat="1" ht="11.25">
      <c r="B562" s="165"/>
      <c r="D562" s="151" t="s">
        <v>270</v>
      </c>
      <c r="E562" s="166" t="s">
        <v>1</v>
      </c>
      <c r="F562" s="167" t="s">
        <v>3189</v>
      </c>
      <c r="H562" s="166" t="s">
        <v>1</v>
      </c>
      <c r="I562" s="168"/>
      <c r="L562" s="165"/>
      <c r="M562" s="169"/>
      <c r="T562" s="170"/>
      <c r="AT562" s="166" t="s">
        <v>270</v>
      </c>
      <c r="AU562" s="166" t="s">
        <v>87</v>
      </c>
      <c r="AV562" s="14" t="s">
        <v>85</v>
      </c>
      <c r="AW562" s="14" t="s">
        <v>32</v>
      </c>
      <c r="AX562" s="14" t="s">
        <v>77</v>
      </c>
      <c r="AY562" s="166" t="s">
        <v>262</v>
      </c>
    </row>
    <row r="563" spans="2:51" s="12" customFormat="1" ht="11.25">
      <c r="B563" s="150"/>
      <c r="D563" s="151" t="s">
        <v>270</v>
      </c>
      <c r="E563" s="152" t="s">
        <v>1</v>
      </c>
      <c r="F563" s="153" t="s">
        <v>3186</v>
      </c>
      <c r="H563" s="154">
        <v>0.13</v>
      </c>
      <c r="I563" s="155"/>
      <c r="L563" s="150"/>
      <c r="M563" s="156"/>
      <c r="T563" s="157"/>
      <c r="AT563" s="152" t="s">
        <v>270</v>
      </c>
      <c r="AU563" s="152" t="s">
        <v>87</v>
      </c>
      <c r="AV563" s="12" t="s">
        <v>87</v>
      </c>
      <c r="AW563" s="12" t="s">
        <v>32</v>
      </c>
      <c r="AX563" s="12" t="s">
        <v>77</v>
      </c>
      <c r="AY563" s="152" t="s">
        <v>262</v>
      </c>
    </row>
    <row r="564" spans="2:51" s="12" customFormat="1" ht="11.25">
      <c r="B564" s="150"/>
      <c r="D564" s="151" t="s">
        <v>270</v>
      </c>
      <c r="E564" s="152" t="s">
        <v>1</v>
      </c>
      <c r="F564" s="153" t="s">
        <v>3187</v>
      </c>
      <c r="H564" s="154">
        <v>0.01</v>
      </c>
      <c r="I564" s="155"/>
      <c r="L564" s="150"/>
      <c r="M564" s="156"/>
      <c r="T564" s="157"/>
      <c r="AT564" s="152" t="s">
        <v>270</v>
      </c>
      <c r="AU564" s="152" t="s">
        <v>87</v>
      </c>
      <c r="AV564" s="12" t="s">
        <v>87</v>
      </c>
      <c r="AW564" s="12" t="s">
        <v>32</v>
      </c>
      <c r="AX564" s="12" t="s">
        <v>77</v>
      </c>
      <c r="AY564" s="152" t="s">
        <v>262</v>
      </c>
    </row>
    <row r="565" spans="2:51" s="13" customFormat="1" ht="11.25">
      <c r="B565" s="158"/>
      <c r="D565" s="151" t="s">
        <v>270</v>
      </c>
      <c r="E565" s="159" t="s">
        <v>1</v>
      </c>
      <c r="F565" s="160" t="s">
        <v>273</v>
      </c>
      <c r="H565" s="161">
        <v>0.42</v>
      </c>
      <c r="I565" s="162"/>
      <c r="L565" s="158"/>
      <c r="M565" s="163"/>
      <c r="T565" s="164"/>
      <c r="AT565" s="159" t="s">
        <v>270</v>
      </c>
      <c r="AU565" s="159" t="s">
        <v>87</v>
      </c>
      <c r="AV565" s="13" t="s">
        <v>268</v>
      </c>
      <c r="AW565" s="13" t="s">
        <v>32</v>
      </c>
      <c r="AX565" s="13" t="s">
        <v>85</v>
      </c>
      <c r="AY565" s="159" t="s">
        <v>262</v>
      </c>
    </row>
    <row r="566" spans="2:63" s="11" customFormat="1" ht="22.9" customHeight="1">
      <c r="B566" s="126"/>
      <c r="D566" s="127" t="s">
        <v>76</v>
      </c>
      <c r="E566" s="136" t="s">
        <v>268</v>
      </c>
      <c r="F566" s="136" t="s">
        <v>3190</v>
      </c>
      <c r="I566" s="129"/>
      <c r="J566" s="137">
        <f>BK566</f>
        <v>0</v>
      </c>
      <c r="L566" s="126"/>
      <c r="M566" s="131"/>
      <c r="P566" s="132">
        <f>SUM(P567:P841)</f>
        <v>0</v>
      </c>
      <c r="R566" s="132">
        <f>SUM(R567:R841)</f>
        <v>927.1054647999999</v>
      </c>
      <c r="T566" s="133">
        <f>SUM(T567:T841)</f>
        <v>0</v>
      </c>
      <c r="AR566" s="127" t="s">
        <v>85</v>
      </c>
      <c r="AT566" s="134" t="s">
        <v>76</v>
      </c>
      <c r="AU566" s="134" t="s">
        <v>85</v>
      </c>
      <c r="AY566" s="127" t="s">
        <v>262</v>
      </c>
      <c r="BK566" s="135">
        <f>SUM(BK567:BK841)</f>
        <v>0</v>
      </c>
    </row>
    <row r="567" spans="2:65" s="1" customFormat="1" ht="49.15" customHeight="1">
      <c r="B567" s="32"/>
      <c r="C567" s="138" t="s">
        <v>656</v>
      </c>
      <c r="D567" s="138" t="s">
        <v>264</v>
      </c>
      <c r="E567" s="139" t="s">
        <v>3191</v>
      </c>
      <c r="F567" s="140" t="s">
        <v>3192</v>
      </c>
      <c r="G567" s="141" t="s">
        <v>552</v>
      </c>
      <c r="H567" s="142">
        <v>319.9</v>
      </c>
      <c r="I567" s="143"/>
      <c r="J567" s="142">
        <f>ROUND(I567*H567,2)</f>
        <v>0</v>
      </c>
      <c r="K567" s="140" t="s">
        <v>267</v>
      </c>
      <c r="L567" s="32"/>
      <c r="M567" s="144" t="s">
        <v>1</v>
      </c>
      <c r="N567" s="145" t="s">
        <v>42</v>
      </c>
      <c r="P567" s="146">
        <f>O567*H567</f>
        <v>0</v>
      </c>
      <c r="Q567" s="146">
        <v>2.50201</v>
      </c>
      <c r="R567" s="146">
        <f>Q567*H567</f>
        <v>800.3929989999999</v>
      </c>
      <c r="S567" s="146">
        <v>0</v>
      </c>
      <c r="T567" s="147">
        <f>S567*H567</f>
        <v>0</v>
      </c>
      <c r="AR567" s="148" t="s">
        <v>268</v>
      </c>
      <c r="AT567" s="148" t="s">
        <v>264</v>
      </c>
      <c r="AU567" s="148" t="s">
        <v>87</v>
      </c>
      <c r="AY567" s="17" t="s">
        <v>262</v>
      </c>
      <c r="BE567" s="149">
        <f>IF(N567="základní",J567,0)</f>
        <v>0</v>
      </c>
      <c r="BF567" s="149">
        <f>IF(N567="snížená",J567,0)</f>
        <v>0</v>
      </c>
      <c r="BG567" s="149">
        <f>IF(N567="zákl. přenesená",J567,0)</f>
        <v>0</v>
      </c>
      <c r="BH567" s="149">
        <f>IF(N567="sníž. přenesená",J567,0)</f>
        <v>0</v>
      </c>
      <c r="BI567" s="149">
        <f>IF(N567="nulová",J567,0)</f>
        <v>0</v>
      </c>
      <c r="BJ567" s="17" t="s">
        <v>85</v>
      </c>
      <c r="BK567" s="149">
        <f>ROUND(I567*H567,2)</f>
        <v>0</v>
      </c>
      <c r="BL567" s="17" t="s">
        <v>268</v>
      </c>
      <c r="BM567" s="148" t="s">
        <v>3193</v>
      </c>
    </row>
    <row r="568" spans="2:51" s="14" customFormat="1" ht="11.25">
      <c r="B568" s="165"/>
      <c r="D568" s="151" t="s">
        <v>270</v>
      </c>
      <c r="E568" s="166" t="s">
        <v>1</v>
      </c>
      <c r="F568" s="167" t="s">
        <v>278</v>
      </c>
      <c r="H568" s="166" t="s">
        <v>1</v>
      </c>
      <c r="I568" s="168"/>
      <c r="L568" s="165"/>
      <c r="M568" s="169"/>
      <c r="T568" s="170"/>
      <c r="AT568" s="166" t="s">
        <v>270</v>
      </c>
      <c r="AU568" s="166" t="s">
        <v>87</v>
      </c>
      <c r="AV568" s="14" t="s">
        <v>85</v>
      </c>
      <c r="AW568" s="14" t="s">
        <v>32</v>
      </c>
      <c r="AX568" s="14" t="s">
        <v>77</v>
      </c>
      <c r="AY568" s="166" t="s">
        <v>262</v>
      </c>
    </row>
    <row r="569" spans="2:51" s="12" customFormat="1" ht="11.25">
      <c r="B569" s="150"/>
      <c r="D569" s="151" t="s">
        <v>270</v>
      </c>
      <c r="E569" s="152" t="s">
        <v>1</v>
      </c>
      <c r="F569" s="153" t="s">
        <v>3194</v>
      </c>
      <c r="H569" s="154">
        <v>18</v>
      </c>
      <c r="I569" s="155"/>
      <c r="L569" s="150"/>
      <c r="M569" s="156"/>
      <c r="T569" s="157"/>
      <c r="AT569" s="152" t="s">
        <v>270</v>
      </c>
      <c r="AU569" s="152" t="s">
        <v>87</v>
      </c>
      <c r="AV569" s="12" t="s">
        <v>87</v>
      </c>
      <c r="AW569" s="12" t="s">
        <v>32</v>
      </c>
      <c r="AX569" s="12" t="s">
        <v>77</v>
      </c>
      <c r="AY569" s="152" t="s">
        <v>262</v>
      </c>
    </row>
    <row r="570" spans="2:51" s="12" customFormat="1" ht="11.25">
      <c r="B570" s="150"/>
      <c r="D570" s="151" t="s">
        <v>270</v>
      </c>
      <c r="E570" s="152" t="s">
        <v>1</v>
      </c>
      <c r="F570" s="153" t="s">
        <v>3195</v>
      </c>
      <c r="H570" s="154">
        <v>3.28</v>
      </c>
      <c r="I570" s="155"/>
      <c r="L570" s="150"/>
      <c r="M570" s="156"/>
      <c r="T570" s="157"/>
      <c r="AT570" s="152" t="s">
        <v>270</v>
      </c>
      <c r="AU570" s="152" t="s">
        <v>87</v>
      </c>
      <c r="AV570" s="12" t="s">
        <v>87</v>
      </c>
      <c r="AW570" s="12" t="s">
        <v>32</v>
      </c>
      <c r="AX570" s="12" t="s">
        <v>77</v>
      </c>
      <c r="AY570" s="152" t="s">
        <v>262</v>
      </c>
    </row>
    <row r="571" spans="2:51" s="12" customFormat="1" ht="11.25">
      <c r="B571" s="150"/>
      <c r="D571" s="151" t="s">
        <v>270</v>
      </c>
      <c r="E571" s="152" t="s">
        <v>1</v>
      </c>
      <c r="F571" s="153" t="s">
        <v>3196</v>
      </c>
      <c r="H571" s="154">
        <v>7.25</v>
      </c>
      <c r="I571" s="155"/>
      <c r="L571" s="150"/>
      <c r="M571" s="156"/>
      <c r="T571" s="157"/>
      <c r="AT571" s="152" t="s">
        <v>270</v>
      </c>
      <c r="AU571" s="152" t="s">
        <v>87</v>
      </c>
      <c r="AV571" s="12" t="s">
        <v>87</v>
      </c>
      <c r="AW571" s="12" t="s">
        <v>32</v>
      </c>
      <c r="AX571" s="12" t="s">
        <v>77</v>
      </c>
      <c r="AY571" s="152" t="s">
        <v>262</v>
      </c>
    </row>
    <row r="572" spans="2:51" s="12" customFormat="1" ht="11.25">
      <c r="B572" s="150"/>
      <c r="D572" s="151" t="s">
        <v>270</v>
      </c>
      <c r="E572" s="152" t="s">
        <v>1</v>
      </c>
      <c r="F572" s="153" t="s">
        <v>3197</v>
      </c>
      <c r="H572" s="154">
        <v>40.75</v>
      </c>
      <c r="I572" s="155"/>
      <c r="L572" s="150"/>
      <c r="M572" s="156"/>
      <c r="T572" s="157"/>
      <c r="AT572" s="152" t="s">
        <v>270</v>
      </c>
      <c r="AU572" s="152" t="s">
        <v>87</v>
      </c>
      <c r="AV572" s="12" t="s">
        <v>87</v>
      </c>
      <c r="AW572" s="12" t="s">
        <v>32</v>
      </c>
      <c r="AX572" s="12" t="s">
        <v>77</v>
      </c>
      <c r="AY572" s="152" t="s">
        <v>262</v>
      </c>
    </row>
    <row r="573" spans="2:51" s="12" customFormat="1" ht="11.25">
      <c r="B573" s="150"/>
      <c r="D573" s="151" t="s">
        <v>270</v>
      </c>
      <c r="E573" s="152" t="s">
        <v>1</v>
      </c>
      <c r="F573" s="153" t="s">
        <v>3198</v>
      </c>
      <c r="H573" s="154">
        <v>6.8</v>
      </c>
      <c r="I573" s="155"/>
      <c r="L573" s="150"/>
      <c r="M573" s="156"/>
      <c r="T573" s="157"/>
      <c r="AT573" s="152" t="s">
        <v>270</v>
      </c>
      <c r="AU573" s="152" t="s">
        <v>87</v>
      </c>
      <c r="AV573" s="12" t="s">
        <v>87</v>
      </c>
      <c r="AW573" s="12" t="s">
        <v>32</v>
      </c>
      <c r="AX573" s="12" t="s">
        <v>77</v>
      </c>
      <c r="AY573" s="152" t="s">
        <v>262</v>
      </c>
    </row>
    <row r="574" spans="2:51" s="12" customFormat="1" ht="11.25">
      <c r="B574" s="150"/>
      <c r="D574" s="151" t="s">
        <v>270</v>
      </c>
      <c r="E574" s="152" t="s">
        <v>1</v>
      </c>
      <c r="F574" s="153" t="s">
        <v>3199</v>
      </c>
      <c r="H574" s="154">
        <v>3.32</v>
      </c>
      <c r="I574" s="155"/>
      <c r="L574" s="150"/>
      <c r="M574" s="156"/>
      <c r="T574" s="157"/>
      <c r="AT574" s="152" t="s">
        <v>270</v>
      </c>
      <c r="AU574" s="152" t="s">
        <v>87</v>
      </c>
      <c r="AV574" s="12" t="s">
        <v>87</v>
      </c>
      <c r="AW574" s="12" t="s">
        <v>32</v>
      </c>
      <c r="AX574" s="12" t="s">
        <v>77</v>
      </c>
      <c r="AY574" s="152" t="s">
        <v>262</v>
      </c>
    </row>
    <row r="575" spans="2:51" s="12" customFormat="1" ht="11.25">
      <c r="B575" s="150"/>
      <c r="D575" s="151" t="s">
        <v>270</v>
      </c>
      <c r="E575" s="152" t="s">
        <v>1</v>
      </c>
      <c r="F575" s="153" t="s">
        <v>3200</v>
      </c>
      <c r="H575" s="154">
        <v>3.92</v>
      </c>
      <c r="I575" s="155"/>
      <c r="L575" s="150"/>
      <c r="M575" s="156"/>
      <c r="T575" s="157"/>
      <c r="AT575" s="152" t="s">
        <v>270</v>
      </c>
      <c r="AU575" s="152" t="s">
        <v>87</v>
      </c>
      <c r="AV575" s="12" t="s">
        <v>87</v>
      </c>
      <c r="AW575" s="12" t="s">
        <v>32</v>
      </c>
      <c r="AX575" s="12" t="s">
        <v>77</v>
      </c>
      <c r="AY575" s="152" t="s">
        <v>262</v>
      </c>
    </row>
    <row r="576" spans="2:51" s="12" customFormat="1" ht="11.25">
      <c r="B576" s="150"/>
      <c r="D576" s="151" t="s">
        <v>270</v>
      </c>
      <c r="E576" s="152" t="s">
        <v>1</v>
      </c>
      <c r="F576" s="153" t="s">
        <v>3201</v>
      </c>
      <c r="H576" s="154">
        <v>2.69</v>
      </c>
      <c r="I576" s="155"/>
      <c r="L576" s="150"/>
      <c r="M576" s="156"/>
      <c r="T576" s="157"/>
      <c r="AT576" s="152" t="s">
        <v>270</v>
      </c>
      <c r="AU576" s="152" t="s">
        <v>87</v>
      </c>
      <c r="AV576" s="12" t="s">
        <v>87</v>
      </c>
      <c r="AW576" s="12" t="s">
        <v>32</v>
      </c>
      <c r="AX576" s="12" t="s">
        <v>77</v>
      </c>
      <c r="AY576" s="152" t="s">
        <v>262</v>
      </c>
    </row>
    <row r="577" spans="2:51" s="12" customFormat="1" ht="11.25">
      <c r="B577" s="150"/>
      <c r="D577" s="151" t="s">
        <v>270</v>
      </c>
      <c r="E577" s="152" t="s">
        <v>1</v>
      </c>
      <c r="F577" s="153" t="s">
        <v>3202</v>
      </c>
      <c r="H577" s="154">
        <v>0.79</v>
      </c>
      <c r="I577" s="155"/>
      <c r="L577" s="150"/>
      <c r="M577" s="156"/>
      <c r="T577" s="157"/>
      <c r="AT577" s="152" t="s">
        <v>270</v>
      </c>
      <c r="AU577" s="152" t="s">
        <v>87</v>
      </c>
      <c r="AV577" s="12" t="s">
        <v>87</v>
      </c>
      <c r="AW577" s="12" t="s">
        <v>32</v>
      </c>
      <c r="AX577" s="12" t="s">
        <v>77</v>
      </c>
      <c r="AY577" s="152" t="s">
        <v>262</v>
      </c>
    </row>
    <row r="578" spans="2:51" s="15" customFormat="1" ht="11.25">
      <c r="B578" s="171"/>
      <c r="D578" s="151" t="s">
        <v>270</v>
      </c>
      <c r="E578" s="172" t="s">
        <v>1</v>
      </c>
      <c r="F578" s="173" t="s">
        <v>281</v>
      </c>
      <c r="H578" s="174">
        <v>86.8</v>
      </c>
      <c r="I578" s="175"/>
      <c r="L578" s="171"/>
      <c r="M578" s="176"/>
      <c r="T578" s="177"/>
      <c r="AT578" s="172" t="s">
        <v>270</v>
      </c>
      <c r="AU578" s="172" t="s">
        <v>87</v>
      </c>
      <c r="AV578" s="15" t="s">
        <v>103</v>
      </c>
      <c r="AW578" s="15" t="s">
        <v>32</v>
      </c>
      <c r="AX578" s="15" t="s">
        <v>77</v>
      </c>
      <c r="AY578" s="172" t="s">
        <v>262</v>
      </c>
    </row>
    <row r="579" spans="2:51" s="14" customFormat="1" ht="11.25">
      <c r="B579" s="165"/>
      <c r="D579" s="151" t="s">
        <v>270</v>
      </c>
      <c r="E579" s="166" t="s">
        <v>1</v>
      </c>
      <c r="F579" s="167" t="s">
        <v>282</v>
      </c>
      <c r="H579" s="166" t="s">
        <v>1</v>
      </c>
      <c r="I579" s="168"/>
      <c r="L579" s="165"/>
      <c r="M579" s="169"/>
      <c r="T579" s="170"/>
      <c r="AT579" s="166" t="s">
        <v>270</v>
      </c>
      <c r="AU579" s="166" t="s">
        <v>87</v>
      </c>
      <c r="AV579" s="14" t="s">
        <v>85</v>
      </c>
      <c r="AW579" s="14" t="s">
        <v>32</v>
      </c>
      <c r="AX579" s="14" t="s">
        <v>77</v>
      </c>
      <c r="AY579" s="166" t="s">
        <v>262</v>
      </c>
    </row>
    <row r="580" spans="2:51" s="12" customFormat="1" ht="11.25">
      <c r="B580" s="150"/>
      <c r="D580" s="151" t="s">
        <v>270</v>
      </c>
      <c r="E580" s="152" t="s">
        <v>1</v>
      </c>
      <c r="F580" s="153" t="s">
        <v>3203</v>
      </c>
      <c r="H580" s="154">
        <v>14.8</v>
      </c>
      <c r="I580" s="155"/>
      <c r="L580" s="150"/>
      <c r="M580" s="156"/>
      <c r="T580" s="157"/>
      <c r="AT580" s="152" t="s">
        <v>270</v>
      </c>
      <c r="AU580" s="152" t="s">
        <v>87</v>
      </c>
      <c r="AV580" s="12" t="s">
        <v>87</v>
      </c>
      <c r="AW580" s="12" t="s">
        <v>32</v>
      </c>
      <c r="AX580" s="12" t="s">
        <v>77</v>
      </c>
      <c r="AY580" s="152" t="s">
        <v>262</v>
      </c>
    </row>
    <row r="581" spans="2:51" s="12" customFormat="1" ht="11.25">
      <c r="B581" s="150"/>
      <c r="D581" s="151" t="s">
        <v>270</v>
      </c>
      <c r="E581" s="152" t="s">
        <v>1</v>
      </c>
      <c r="F581" s="153" t="s">
        <v>3204</v>
      </c>
      <c r="H581" s="154">
        <v>3.08</v>
      </c>
      <c r="I581" s="155"/>
      <c r="L581" s="150"/>
      <c r="M581" s="156"/>
      <c r="T581" s="157"/>
      <c r="AT581" s="152" t="s">
        <v>270</v>
      </c>
      <c r="AU581" s="152" t="s">
        <v>87</v>
      </c>
      <c r="AV581" s="12" t="s">
        <v>87</v>
      </c>
      <c r="AW581" s="12" t="s">
        <v>32</v>
      </c>
      <c r="AX581" s="12" t="s">
        <v>77</v>
      </c>
      <c r="AY581" s="152" t="s">
        <v>262</v>
      </c>
    </row>
    <row r="582" spans="2:51" s="12" customFormat="1" ht="11.25">
      <c r="B582" s="150"/>
      <c r="D582" s="151" t="s">
        <v>270</v>
      </c>
      <c r="E582" s="152" t="s">
        <v>1</v>
      </c>
      <c r="F582" s="153" t="s">
        <v>3205</v>
      </c>
      <c r="H582" s="154">
        <v>45</v>
      </c>
      <c r="I582" s="155"/>
      <c r="L582" s="150"/>
      <c r="M582" s="156"/>
      <c r="T582" s="157"/>
      <c r="AT582" s="152" t="s">
        <v>270</v>
      </c>
      <c r="AU582" s="152" t="s">
        <v>87</v>
      </c>
      <c r="AV582" s="12" t="s">
        <v>87</v>
      </c>
      <c r="AW582" s="12" t="s">
        <v>32</v>
      </c>
      <c r="AX582" s="12" t="s">
        <v>77</v>
      </c>
      <c r="AY582" s="152" t="s">
        <v>262</v>
      </c>
    </row>
    <row r="583" spans="2:51" s="12" customFormat="1" ht="11.25">
      <c r="B583" s="150"/>
      <c r="D583" s="151" t="s">
        <v>270</v>
      </c>
      <c r="E583" s="152" t="s">
        <v>1</v>
      </c>
      <c r="F583" s="153" t="s">
        <v>3206</v>
      </c>
      <c r="H583" s="154">
        <v>0.53</v>
      </c>
      <c r="I583" s="155"/>
      <c r="L583" s="150"/>
      <c r="M583" s="156"/>
      <c r="T583" s="157"/>
      <c r="AT583" s="152" t="s">
        <v>270</v>
      </c>
      <c r="AU583" s="152" t="s">
        <v>87</v>
      </c>
      <c r="AV583" s="12" t="s">
        <v>87</v>
      </c>
      <c r="AW583" s="12" t="s">
        <v>32</v>
      </c>
      <c r="AX583" s="12" t="s">
        <v>77</v>
      </c>
      <c r="AY583" s="152" t="s">
        <v>262</v>
      </c>
    </row>
    <row r="584" spans="2:51" s="15" customFormat="1" ht="11.25">
      <c r="B584" s="171"/>
      <c r="D584" s="151" t="s">
        <v>270</v>
      </c>
      <c r="E584" s="172" t="s">
        <v>1</v>
      </c>
      <c r="F584" s="173" t="s">
        <v>281</v>
      </c>
      <c r="H584" s="174">
        <v>63.41</v>
      </c>
      <c r="I584" s="175"/>
      <c r="L584" s="171"/>
      <c r="M584" s="176"/>
      <c r="T584" s="177"/>
      <c r="AT584" s="172" t="s">
        <v>270</v>
      </c>
      <c r="AU584" s="172" t="s">
        <v>87</v>
      </c>
      <c r="AV584" s="15" t="s">
        <v>103</v>
      </c>
      <c r="AW584" s="15" t="s">
        <v>32</v>
      </c>
      <c r="AX584" s="15" t="s">
        <v>77</v>
      </c>
      <c r="AY584" s="172" t="s">
        <v>262</v>
      </c>
    </row>
    <row r="585" spans="2:51" s="14" customFormat="1" ht="11.25">
      <c r="B585" s="165"/>
      <c r="D585" s="151" t="s">
        <v>270</v>
      </c>
      <c r="E585" s="166" t="s">
        <v>1</v>
      </c>
      <c r="F585" s="167" t="s">
        <v>286</v>
      </c>
      <c r="H585" s="166" t="s">
        <v>1</v>
      </c>
      <c r="I585" s="168"/>
      <c r="L585" s="165"/>
      <c r="M585" s="169"/>
      <c r="T585" s="170"/>
      <c r="AT585" s="166" t="s">
        <v>270</v>
      </c>
      <c r="AU585" s="166" t="s">
        <v>87</v>
      </c>
      <c r="AV585" s="14" t="s">
        <v>85</v>
      </c>
      <c r="AW585" s="14" t="s">
        <v>32</v>
      </c>
      <c r="AX585" s="14" t="s">
        <v>77</v>
      </c>
      <c r="AY585" s="166" t="s">
        <v>262</v>
      </c>
    </row>
    <row r="586" spans="2:51" s="12" customFormat="1" ht="11.25">
      <c r="B586" s="150"/>
      <c r="D586" s="151" t="s">
        <v>270</v>
      </c>
      <c r="E586" s="152" t="s">
        <v>1</v>
      </c>
      <c r="F586" s="153" t="s">
        <v>3207</v>
      </c>
      <c r="H586" s="154">
        <v>15</v>
      </c>
      <c r="I586" s="155"/>
      <c r="L586" s="150"/>
      <c r="M586" s="156"/>
      <c r="T586" s="157"/>
      <c r="AT586" s="152" t="s">
        <v>270</v>
      </c>
      <c r="AU586" s="152" t="s">
        <v>87</v>
      </c>
      <c r="AV586" s="12" t="s">
        <v>87</v>
      </c>
      <c r="AW586" s="12" t="s">
        <v>32</v>
      </c>
      <c r="AX586" s="12" t="s">
        <v>77</v>
      </c>
      <c r="AY586" s="152" t="s">
        <v>262</v>
      </c>
    </row>
    <row r="587" spans="2:51" s="12" customFormat="1" ht="11.25">
      <c r="B587" s="150"/>
      <c r="D587" s="151" t="s">
        <v>270</v>
      </c>
      <c r="E587" s="152" t="s">
        <v>1</v>
      </c>
      <c r="F587" s="153" t="s">
        <v>3208</v>
      </c>
      <c r="H587" s="154">
        <v>18.53</v>
      </c>
      <c r="I587" s="155"/>
      <c r="L587" s="150"/>
      <c r="M587" s="156"/>
      <c r="T587" s="157"/>
      <c r="AT587" s="152" t="s">
        <v>270</v>
      </c>
      <c r="AU587" s="152" t="s">
        <v>87</v>
      </c>
      <c r="AV587" s="12" t="s">
        <v>87</v>
      </c>
      <c r="AW587" s="12" t="s">
        <v>32</v>
      </c>
      <c r="AX587" s="12" t="s">
        <v>77</v>
      </c>
      <c r="AY587" s="152" t="s">
        <v>262</v>
      </c>
    </row>
    <row r="588" spans="2:51" s="12" customFormat="1" ht="11.25">
      <c r="B588" s="150"/>
      <c r="D588" s="151" t="s">
        <v>270</v>
      </c>
      <c r="E588" s="152" t="s">
        <v>1</v>
      </c>
      <c r="F588" s="153" t="s">
        <v>3209</v>
      </c>
      <c r="H588" s="154">
        <v>13.09</v>
      </c>
      <c r="I588" s="155"/>
      <c r="L588" s="150"/>
      <c r="M588" s="156"/>
      <c r="T588" s="157"/>
      <c r="AT588" s="152" t="s">
        <v>270</v>
      </c>
      <c r="AU588" s="152" t="s">
        <v>87</v>
      </c>
      <c r="AV588" s="12" t="s">
        <v>87</v>
      </c>
      <c r="AW588" s="12" t="s">
        <v>32</v>
      </c>
      <c r="AX588" s="12" t="s">
        <v>77</v>
      </c>
      <c r="AY588" s="152" t="s">
        <v>262</v>
      </c>
    </row>
    <row r="589" spans="2:51" s="12" customFormat="1" ht="11.25">
      <c r="B589" s="150"/>
      <c r="D589" s="151" t="s">
        <v>270</v>
      </c>
      <c r="E589" s="152" t="s">
        <v>1</v>
      </c>
      <c r="F589" s="153" t="s">
        <v>3210</v>
      </c>
      <c r="H589" s="154">
        <v>9.79</v>
      </c>
      <c r="I589" s="155"/>
      <c r="L589" s="150"/>
      <c r="M589" s="156"/>
      <c r="T589" s="157"/>
      <c r="AT589" s="152" t="s">
        <v>270</v>
      </c>
      <c r="AU589" s="152" t="s">
        <v>87</v>
      </c>
      <c r="AV589" s="12" t="s">
        <v>87</v>
      </c>
      <c r="AW589" s="12" t="s">
        <v>32</v>
      </c>
      <c r="AX589" s="12" t="s">
        <v>77</v>
      </c>
      <c r="AY589" s="152" t="s">
        <v>262</v>
      </c>
    </row>
    <row r="590" spans="2:51" s="12" customFormat="1" ht="11.25">
      <c r="B590" s="150"/>
      <c r="D590" s="151" t="s">
        <v>270</v>
      </c>
      <c r="E590" s="152" t="s">
        <v>1</v>
      </c>
      <c r="F590" s="153" t="s">
        <v>3211</v>
      </c>
      <c r="H590" s="154">
        <v>0.53</v>
      </c>
      <c r="I590" s="155"/>
      <c r="L590" s="150"/>
      <c r="M590" s="156"/>
      <c r="T590" s="157"/>
      <c r="AT590" s="152" t="s">
        <v>270</v>
      </c>
      <c r="AU590" s="152" t="s">
        <v>87</v>
      </c>
      <c r="AV590" s="12" t="s">
        <v>87</v>
      </c>
      <c r="AW590" s="12" t="s">
        <v>32</v>
      </c>
      <c r="AX590" s="12" t="s">
        <v>77</v>
      </c>
      <c r="AY590" s="152" t="s">
        <v>262</v>
      </c>
    </row>
    <row r="591" spans="2:51" s="12" customFormat="1" ht="11.25">
      <c r="B591" s="150"/>
      <c r="D591" s="151" t="s">
        <v>270</v>
      </c>
      <c r="E591" s="152" t="s">
        <v>1</v>
      </c>
      <c r="F591" s="153" t="s">
        <v>3212</v>
      </c>
      <c r="H591" s="154">
        <v>0.53</v>
      </c>
      <c r="I591" s="155"/>
      <c r="L591" s="150"/>
      <c r="M591" s="156"/>
      <c r="T591" s="157"/>
      <c r="AT591" s="152" t="s">
        <v>270</v>
      </c>
      <c r="AU591" s="152" t="s">
        <v>87</v>
      </c>
      <c r="AV591" s="12" t="s">
        <v>87</v>
      </c>
      <c r="AW591" s="12" t="s">
        <v>32</v>
      </c>
      <c r="AX591" s="12" t="s">
        <v>77</v>
      </c>
      <c r="AY591" s="152" t="s">
        <v>262</v>
      </c>
    </row>
    <row r="592" spans="2:51" s="15" customFormat="1" ht="11.25">
      <c r="B592" s="171"/>
      <c r="D592" s="151" t="s">
        <v>270</v>
      </c>
      <c r="E592" s="172" t="s">
        <v>1</v>
      </c>
      <c r="F592" s="173" t="s">
        <v>281</v>
      </c>
      <c r="H592" s="174">
        <v>57.47</v>
      </c>
      <c r="I592" s="175"/>
      <c r="L592" s="171"/>
      <c r="M592" s="176"/>
      <c r="T592" s="177"/>
      <c r="AT592" s="172" t="s">
        <v>270</v>
      </c>
      <c r="AU592" s="172" t="s">
        <v>87</v>
      </c>
      <c r="AV592" s="15" t="s">
        <v>103</v>
      </c>
      <c r="AW592" s="15" t="s">
        <v>32</v>
      </c>
      <c r="AX592" s="15" t="s">
        <v>77</v>
      </c>
      <c r="AY592" s="172" t="s">
        <v>262</v>
      </c>
    </row>
    <row r="593" spans="2:51" s="14" customFormat="1" ht="11.25">
      <c r="B593" s="165"/>
      <c r="D593" s="151" t="s">
        <v>270</v>
      </c>
      <c r="E593" s="166" t="s">
        <v>1</v>
      </c>
      <c r="F593" s="167" t="s">
        <v>289</v>
      </c>
      <c r="H593" s="166" t="s">
        <v>1</v>
      </c>
      <c r="I593" s="168"/>
      <c r="L593" s="165"/>
      <c r="M593" s="169"/>
      <c r="T593" s="170"/>
      <c r="AT593" s="166" t="s">
        <v>270</v>
      </c>
      <c r="AU593" s="166" t="s">
        <v>87</v>
      </c>
      <c r="AV593" s="14" t="s">
        <v>85</v>
      </c>
      <c r="AW593" s="14" t="s">
        <v>32</v>
      </c>
      <c r="AX593" s="14" t="s">
        <v>77</v>
      </c>
      <c r="AY593" s="166" t="s">
        <v>262</v>
      </c>
    </row>
    <row r="594" spans="2:51" s="12" customFormat="1" ht="11.25">
      <c r="B594" s="150"/>
      <c r="D594" s="151" t="s">
        <v>270</v>
      </c>
      <c r="E594" s="152" t="s">
        <v>1</v>
      </c>
      <c r="F594" s="153" t="s">
        <v>3213</v>
      </c>
      <c r="H594" s="154">
        <v>4.93</v>
      </c>
      <c r="I594" s="155"/>
      <c r="L594" s="150"/>
      <c r="M594" s="156"/>
      <c r="T594" s="157"/>
      <c r="AT594" s="152" t="s">
        <v>270</v>
      </c>
      <c r="AU594" s="152" t="s">
        <v>87</v>
      </c>
      <c r="AV594" s="12" t="s">
        <v>87</v>
      </c>
      <c r="AW594" s="12" t="s">
        <v>32</v>
      </c>
      <c r="AX594" s="12" t="s">
        <v>77</v>
      </c>
      <c r="AY594" s="152" t="s">
        <v>262</v>
      </c>
    </row>
    <row r="595" spans="2:51" s="12" customFormat="1" ht="11.25">
      <c r="B595" s="150"/>
      <c r="D595" s="151" t="s">
        <v>270</v>
      </c>
      <c r="E595" s="152" t="s">
        <v>1</v>
      </c>
      <c r="F595" s="153" t="s">
        <v>3214</v>
      </c>
      <c r="H595" s="154">
        <v>8.58</v>
      </c>
      <c r="I595" s="155"/>
      <c r="L595" s="150"/>
      <c r="M595" s="156"/>
      <c r="T595" s="157"/>
      <c r="AT595" s="152" t="s">
        <v>270</v>
      </c>
      <c r="AU595" s="152" t="s">
        <v>87</v>
      </c>
      <c r="AV595" s="12" t="s">
        <v>87</v>
      </c>
      <c r="AW595" s="12" t="s">
        <v>32</v>
      </c>
      <c r="AX595" s="12" t="s">
        <v>77</v>
      </c>
      <c r="AY595" s="152" t="s">
        <v>262</v>
      </c>
    </row>
    <row r="596" spans="2:51" s="12" customFormat="1" ht="11.25">
      <c r="B596" s="150"/>
      <c r="D596" s="151" t="s">
        <v>270</v>
      </c>
      <c r="E596" s="152" t="s">
        <v>1</v>
      </c>
      <c r="F596" s="153" t="s">
        <v>3215</v>
      </c>
      <c r="H596" s="154">
        <v>2.03</v>
      </c>
      <c r="I596" s="155"/>
      <c r="L596" s="150"/>
      <c r="M596" s="156"/>
      <c r="T596" s="157"/>
      <c r="AT596" s="152" t="s">
        <v>270</v>
      </c>
      <c r="AU596" s="152" t="s">
        <v>87</v>
      </c>
      <c r="AV596" s="12" t="s">
        <v>87</v>
      </c>
      <c r="AW596" s="12" t="s">
        <v>32</v>
      </c>
      <c r="AX596" s="12" t="s">
        <v>77</v>
      </c>
      <c r="AY596" s="152" t="s">
        <v>262</v>
      </c>
    </row>
    <row r="597" spans="2:51" s="12" customFormat="1" ht="11.25">
      <c r="B597" s="150"/>
      <c r="D597" s="151" t="s">
        <v>270</v>
      </c>
      <c r="E597" s="152" t="s">
        <v>1</v>
      </c>
      <c r="F597" s="153" t="s">
        <v>3216</v>
      </c>
      <c r="H597" s="154">
        <v>12.98</v>
      </c>
      <c r="I597" s="155"/>
      <c r="L597" s="150"/>
      <c r="M597" s="156"/>
      <c r="T597" s="157"/>
      <c r="AT597" s="152" t="s">
        <v>270</v>
      </c>
      <c r="AU597" s="152" t="s">
        <v>87</v>
      </c>
      <c r="AV597" s="12" t="s">
        <v>87</v>
      </c>
      <c r="AW597" s="12" t="s">
        <v>32</v>
      </c>
      <c r="AX597" s="12" t="s">
        <v>77</v>
      </c>
      <c r="AY597" s="152" t="s">
        <v>262</v>
      </c>
    </row>
    <row r="598" spans="2:51" s="12" customFormat="1" ht="11.25">
      <c r="B598" s="150"/>
      <c r="D598" s="151" t="s">
        <v>270</v>
      </c>
      <c r="E598" s="152" t="s">
        <v>1</v>
      </c>
      <c r="F598" s="153" t="s">
        <v>3217</v>
      </c>
      <c r="H598" s="154">
        <v>8.47</v>
      </c>
      <c r="I598" s="155"/>
      <c r="L598" s="150"/>
      <c r="M598" s="156"/>
      <c r="T598" s="157"/>
      <c r="AT598" s="152" t="s">
        <v>270</v>
      </c>
      <c r="AU598" s="152" t="s">
        <v>87</v>
      </c>
      <c r="AV598" s="12" t="s">
        <v>87</v>
      </c>
      <c r="AW598" s="12" t="s">
        <v>32</v>
      </c>
      <c r="AX598" s="12" t="s">
        <v>77</v>
      </c>
      <c r="AY598" s="152" t="s">
        <v>262</v>
      </c>
    </row>
    <row r="599" spans="2:51" s="12" customFormat="1" ht="11.25">
      <c r="B599" s="150"/>
      <c r="D599" s="151" t="s">
        <v>270</v>
      </c>
      <c r="E599" s="152" t="s">
        <v>1</v>
      </c>
      <c r="F599" s="153" t="s">
        <v>3218</v>
      </c>
      <c r="H599" s="154">
        <v>0.99</v>
      </c>
      <c r="I599" s="155"/>
      <c r="L599" s="150"/>
      <c r="M599" s="156"/>
      <c r="T599" s="157"/>
      <c r="AT599" s="152" t="s">
        <v>270</v>
      </c>
      <c r="AU599" s="152" t="s">
        <v>87</v>
      </c>
      <c r="AV599" s="12" t="s">
        <v>87</v>
      </c>
      <c r="AW599" s="12" t="s">
        <v>32</v>
      </c>
      <c r="AX599" s="12" t="s">
        <v>77</v>
      </c>
      <c r="AY599" s="152" t="s">
        <v>262</v>
      </c>
    </row>
    <row r="600" spans="2:51" s="12" customFormat="1" ht="11.25">
      <c r="B600" s="150"/>
      <c r="D600" s="151" t="s">
        <v>270</v>
      </c>
      <c r="E600" s="152" t="s">
        <v>1</v>
      </c>
      <c r="F600" s="153" t="s">
        <v>3219</v>
      </c>
      <c r="H600" s="154">
        <v>0.53</v>
      </c>
      <c r="I600" s="155"/>
      <c r="L600" s="150"/>
      <c r="M600" s="156"/>
      <c r="T600" s="157"/>
      <c r="AT600" s="152" t="s">
        <v>270</v>
      </c>
      <c r="AU600" s="152" t="s">
        <v>87</v>
      </c>
      <c r="AV600" s="12" t="s">
        <v>87</v>
      </c>
      <c r="AW600" s="12" t="s">
        <v>32</v>
      </c>
      <c r="AX600" s="12" t="s">
        <v>77</v>
      </c>
      <c r="AY600" s="152" t="s">
        <v>262</v>
      </c>
    </row>
    <row r="601" spans="2:51" s="12" customFormat="1" ht="11.25">
      <c r="B601" s="150"/>
      <c r="D601" s="151" t="s">
        <v>270</v>
      </c>
      <c r="E601" s="152" t="s">
        <v>1</v>
      </c>
      <c r="F601" s="153" t="s">
        <v>3220</v>
      </c>
      <c r="H601" s="154">
        <v>19.03</v>
      </c>
      <c r="I601" s="155"/>
      <c r="L601" s="150"/>
      <c r="M601" s="156"/>
      <c r="T601" s="157"/>
      <c r="AT601" s="152" t="s">
        <v>270</v>
      </c>
      <c r="AU601" s="152" t="s">
        <v>87</v>
      </c>
      <c r="AV601" s="12" t="s">
        <v>87</v>
      </c>
      <c r="AW601" s="12" t="s">
        <v>32</v>
      </c>
      <c r="AX601" s="12" t="s">
        <v>77</v>
      </c>
      <c r="AY601" s="152" t="s">
        <v>262</v>
      </c>
    </row>
    <row r="602" spans="2:51" s="15" customFormat="1" ht="11.25">
      <c r="B602" s="171"/>
      <c r="D602" s="151" t="s">
        <v>270</v>
      </c>
      <c r="E602" s="172" t="s">
        <v>1</v>
      </c>
      <c r="F602" s="173" t="s">
        <v>281</v>
      </c>
      <c r="H602" s="174">
        <v>57.54</v>
      </c>
      <c r="I602" s="175"/>
      <c r="L602" s="171"/>
      <c r="M602" s="176"/>
      <c r="T602" s="177"/>
      <c r="AT602" s="172" t="s">
        <v>270</v>
      </c>
      <c r="AU602" s="172" t="s">
        <v>87</v>
      </c>
      <c r="AV602" s="15" t="s">
        <v>103</v>
      </c>
      <c r="AW602" s="15" t="s">
        <v>32</v>
      </c>
      <c r="AX602" s="15" t="s">
        <v>77</v>
      </c>
      <c r="AY602" s="172" t="s">
        <v>262</v>
      </c>
    </row>
    <row r="603" spans="2:51" s="14" customFormat="1" ht="11.25">
      <c r="B603" s="165"/>
      <c r="D603" s="151" t="s">
        <v>270</v>
      </c>
      <c r="E603" s="166" t="s">
        <v>1</v>
      </c>
      <c r="F603" s="167" t="s">
        <v>292</v>
      </c>
      <c r="H603" s="166" t="s">
        <v>1</v>
      </c>
      <c r="I603" s="168"/>
      <c r="L603" s="165"/>
      <c r="M603" s="169"/>
      <c r="T603" s="170"/>
      <c r="AT603" s="166" t="s">
        <v>270</v>
      </c>
      <c r="AU603" s="166" t="s">
        <v>87</v>
      </c>
      <c r="AV603" s="14" t="s">
        <v>85</v>
      </c>
      <c r="AW603" s="14" t="s">
        <v>32</v>
      </c>
      <c r="AX603" s="14" t="s">
        <v>77</v>
      </c>
      <c r="AY603" s="166" t="s">
        <v>262</v>
      </c>
    </row>
    <row r="604" spans="2:51" s="12" customFormat="1" ht="11.25">
      <c r="B604" s="150"/>
      <c r="D604" s="151" t="s">
        <v>270</v>
      </c>
      <c r="E604" s="152" t="s">
        <v>1</v>
      </c>
      <c r="F604" s="153" t="s">
        <v>3221</v>
      </c>
      <c r="H604" s="154">
        <v>15.45</v>
      </c>
      <c r="I604" s="155"/>
      <c r="L604" s="150"/>
      <c r="M604" s="156"/>
      <c r="T604" s="157"/>
      <c r="AT604" s="152" t="s">
        <v>270</v>
      </c>
      <c r="AU604" s="152" t="s">
        <v>87</v>
      </c>
      <c r="AV604" s="12" t="s">
        <v>87</v>
      </c>
      <c r="AW604" s="12" t="s">
        <v>32</v>
      </c>
      <c r="AX604" s="12" t="s">
        <v>77</v>
      </c>
      <c r="AY604" s="152" t="s">
        <v>262</v>
      </c>
    </row>
    <row r="605" spans="2:51" s="12" customFormat="1" ht="11.25">
      <c r="B605" s="150"/>
      <c r="D605" s="151" t="s">
        <v>270</v>
      </c>
      <c r="E605" s="152" t="s">
        <v>1</v>
      </c>
      <c r="F605" s="153" t="s">
        <v>3222</v>
      </c>
      <c r="H605" s="154">
        <v>10.73</v>
      </c>
      <c r="I605" s="155"/>
      <c r="L605" s="150"/>
      <c r="M605" s="156"/>
      <c r="T605" s="157"/>
      <c r="AT605" s="152" t="s">
        <v>270</v>
      </c>
      <c r="AU605" s="152" t="s">
        <v>87</v>
      </c>
      <c r="AV605" s="12" t="s">
        <v>87</v>
      </c>
      <c r="AW605" s="12" t="s">
        <v>32</v>
      </c>
      <c r="AX605" s="12" t="s">
        <v>77</v>
      </c>
      <c r="AY605" s="152" t="s">
        <v>262</v>
      </c>
    </row>
    <row r="606" spans="2:51" s="12" customFormat="1" ht="11.25">
      <c r="B606" s="150"/>
      <c r="D606" s="151" t="s">
        <v>270</v>
      </c>
      <c r="E606" s="152" t="s">
        <v>1</v>
      </c>
      <c r="F606" s="153" t="s">
        <v>3223</v>
      </c>
      <c r="H606" s="154">
        <v>24.8</v>
      </c>
      <c r="I606" s="155"/>
      <c r="L606" s="150"/>
      <c r="M606" s="156"/>
      <c r="T606" s="157"/>
      <c r="AT606" s="152" t="s">
        <v>270</v>
      </c>
      <c r="AU606" s="152" t="s">
        <v>87</v>
      </c>
      <c r="AV606" s="12" t="s">
        <v>87</v>
      </c>
      <c r="AW606" s="12" t="s">
        <v>32</v>
      </c>
      <c r="AX606" s="12" t="s">
        <v>77</v>
      </c>
      <c r="AY606" s="152" t="s">
        <v>262</v>
      </c>
    </row>
    <row r="607" spans="2:51" s="12" customFormat="1" ht="11.25">
      <c r="B607" s="150"/>
      <c r="D607" s="151" t="s">
        <v>270</v>
      </c>
      <c r="E607" s="152" t="s">
        <v>1</v>
      </c>
      <c r="F607" s="153" t="s">
        <v>3224</v>
      </c>
      <c r="H607" s="154">
        <v>2.15</v>
      </c>
      <c r="I607" s="155"/>
      <c r="L607" s="150"/>
      <c r="M607" s="156"/>
      <c r="T607" s="157"/>
      <c r="AT607" s="152" t="s">
        <v>270</v>
      </c>
      <c r="AU607" s="152" t="s">
        <v>87</v>
      </c>
      <c r="AV607" s="12" t="s">
        <v>87</v>
      </c>
      <c r="AW607" s="12" t="s">
        <v>32</v>
      </c>
      <c r="AX607" s="12" t="s">
        <v>77</v>
      </c>
      <c r="AY607" s="152" t="s">
        <v>262</v>
      </c>
    </row>
    <row r="608" spans="2:51" s="12" customFormat="1" ht="11.25">
      <c r="B608" s="150"/>
      <c r="D608" s="151" t="s">
        <v>270</v>
      </c>
      <c r="E608" s="152" t="s">
        <v>1</v>
      </c>
      <c r="F608" s="153" t="s">
        <v>3225</v>
      </c>
      <c r="H608" s="154">
        <v>1.55</v>
      </c>
      <c r="I608" s="155"/>
      <c r="L608" s="150"/>
      <c r="M608" s="156"/>
      <c r="T608" s="157"/>
      <c r="AT608" s="152" t="s">
        <v>270</v>
      </c>
      <c r="AU608" s="152" t="s">
        <v>87</v>
      </c>
      <c r="AV608" s="12" t="s">
        <v>87</v>
      </c>
      <c r="AW608" s="12" t="s">
        <v>32</v>
      </c>
      <c r="AX608" s="12" t="s">
        <v>77</v>
      </c>
      <c r="AY608" s="152" t="s">
        <v>262</v>
      </c>
    </row>
    <row r="609" spans="2:51" s="15" customFormat="1" ht="11.25">
      <c r="B609" s="171"/>
      <c r="D609" s="151" t="s">
        <v>270</v>
      </c>
      <c r="E609" s="172" t="s">
        <v>1</v>
      </c>
      <c r="F609" s="173" t="s">
        <v>281</v>
      </c>
      <c r="H609" s="174">
        <v>54.68</v>
      </c>
      <c r="I609" s="175"/>
      <c r="L609" s="171"/>
      <c r="M609" s="176"/>
      <c r="T609" s="177"/>
      <c r="AT609" s="172" t="s">
        <v>270</v>
      </c>
      <c r="AU609" s="172" t="s">
        <v>87</v>
      </c>
      <c r="AV609" s="15" t="s">
        <v>103</v>
      </c>
      <c r="AW609" s="15" t="s">
        <v>32</v>
      </c>
      <c r="AX609" s="15" t="s">
        <v>77</v>
      </c>
      <c r="AY609" s="172" t="s">
        <v>262</v>
      </c>
    </row>
    <row r="610" spans="2:51" s="13" customFormat="1" ht="11.25">
      <c r="B610" s="158"/>
      <c r="D610" s="151" t="s">
        <v>270</v>
      </c>
      <c r="E610" s="159" t="s">
        <v>1</v>
      </c>
      <c r="F610" s="160" t="s">
        <v>273</v>
      </c>
      <c r="H610" s="161">
        <v>319.9</v>
      </c>
      <c r="I610" s="162"/>
      <c r="L610" s="158"/>
      <c r="M610" s="163"/>
      <c r="T610" s="164"/>
      <c r="AT610" s="159" t="s">
        <v>270</v>
      </c>
      <c r="AU610" s="159" t="s">
        <v>87</v>
      </c>
      <c r="AV610" s="13" t="s">
        <v>268</v>
      </c>
      <c r="AW610" s="13" t="s">
        <v>32</v>
      </c>
      <c r="AX610" s="13" t="s">
        <v>85</v>
      </c>
      <c r="AY610" s="159" t="s">
        <v>262</v>
      </c>
    </row>
    <row r="611" spans="2:65" s="1" customFormat="1" ht="37.9" customHeight="1">
      <c r="B611" s="32"/>
      <c r="C611" s="138" t="s">
        <v>660</v>
      </c>
      <c r="D611" s="138" t="s">
        <v>264</v>
      </c>
      <c r="E611" s="139" t="s">
        <v>3226</v>
      </c>
      <c r="F611" s="140" t="s">
        <v>3227</v>
      </c>
      <c r="G611" s="141" t="s">
        <v>152</v>
      </c>
      <c r="H611" s="142">
        <v>1326.5</v>
      </c>
      <c r="I611" s="143"/>
      <c r="J611" s="142">
        <f>ROUND(I611*H611,2)</f>
        <v>0</v>
      </c>
      <c r="K611" s="140" t="s">
        <v>267</v>
      </c>
      <c r="L611" s="32"/>
      <c r="M611" s="144" t="s">
        <v>1</v>
      </c>
      <c r="N611" s="145" t="s">
        <v>42</v>
      </c>
      <c r="P611" s="146">
        <f>O611*H611</f>
        <v>0</v>
      </c>
      <c r="Q611" s="146">
        <v>0.00533</v>
      </c>
      <c r="R611" s="146">
        <f>Q611*H611</f>
        <v>7.070245</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3228</v>
      </c>
    </row>
    <row r="612" spans="2:51" s="14" customFormat="1" ht="11.25">
      <c r="B612" s="165"/>
      <c r="D612" s="151" t="s">
        <v>270</v>
      </c>
      <c r="E612" s="166" t="s">
        <v>1</v>
      </c>
      <c r="F612" s="167" t="s">
        <v>278</v>
      </c>
      <c r="H612" s="166" t="s">
        <v>1</v>
      </c>
      <c r="I612" s="168"/>
      <c r="L612" s="165"/>
      <c r="M612" s="169"/>
      <c r="T612" s="170"/>
      <c r="AT612" s="166" t="s">
        <v>270</v>
      </c>
      <c r="AU612" s="166" t="s">
        <v>87</v>
      </c>
      <c r="AV612" s="14" t="s">
        <v>85</v>
      </c>
      <c r="AW612" s="14" t="s">
        <v>32</v>
      </c>
      <c r="AX612" s="14" t="s">
        <v>77</v>
      </c>
      <c r="AY612" s="166" t="s">
        <v>262</v>
      </c>
    </row>
    <row r="613" spans="2:51" s="12" customFormat="1" ht="11.25">
      <c r="B613" s="150"/>
      <c r="D613" s="151" t="s">
        <v>270</v>
      </c>
      <c r="E613" s="152" t="s">
        <v>1</v>
      </c>
      <c r="F613" s="153" t="s">
        <v>3229</v>
      </c>
      <c r="H613" s="154">
        <v>72</v>
      </c>
      <c r="I613" s="155"/>
      <c r="L613" s="150"/>
      <c r="M613" s="156"/>
      <c r="T613" s="157"/>
      <c r="AT613" s="152" t="s">
        <v>270</v>
      </c>
      <c r="AU613" s="152" t="s">
        <v>87</v>
      </c>
      <c r="AV613" s="12" t="s">
        <v>87</v>
      </c>
      <c r="AW613" s="12" t="s">
        <v>32</v>
      </c>
      <c r="AX613" s="12" t="s">
        <v>77</v>
      </c>
      <c r="AY613" s="152" t="s">
        <v>262</v>
      </c>
    </row>
    <row r="614" spans="2:51" s="12" customFormat="1" ht="11.25">
      <c r="B614" s="150"/>
      <c r="D614" s="151" t="s">
        <v>270</v>
      </c>
      <c r="E614" s="152" t="s">
        <v>1</v>
      </c>
      <c r="F614" s="153" t="s">
        <v>3230</v>
      </c>
      <c r="H614" s="154">
        <v>13.1</v>
      </c>
      <c r="I614" s="155"/>
      <c r="L614" s="150"/>
      <c r="M614" s="156"/>
      <c r="T614" s="157"/>
      <c r="AT614" s="152" t="s">
        <v>270</v>
      </c>
      <c r="AU614" s="152" t="s">
        <v>87</v>
      </c>
      <c r="AV614" s="12" t="s">
        <v>87</v>
      </c>
      <c r="AW614" s="12" t="s">
        <v>32</v>
      </c>
      <c r="AX614" s="12" t="s">
        <v>77</v>
      </c>
      <c r="AY614" s="152" t="s">
        <v>262</v>
      </c>
    </row>
    <row r="615" spans="2:51" s="12" customFormat="1" ht="11.25">
      <c r="B615" s="150"/>
      <c r="D615" s="151" t="s">
        <v>270</v>
      </c>
      <c r="E615" s="152" t="s">
        <v>1</v>
      </c>
      <c r="F615" s="153" t="s">
        <v>3231</v>
      </c>
      <c r="H615" s="154">
        <v>29</v>
      </c>
      <c r="I615" s="155"/>
      <c r="L615" s="150"/>
      <c r="M615" s="156"/>
      <c r="T615" s="157"/>
      <c r="AT615" s="152" t="s">
        <v>270</v>
      </c>
      <c r="AU615" s="152" t="s">
        <v>87</v>
      </c>
      <c r="AV615" s="12" t="s">
        <v>87</v>
      </c>
      <c r="AW615" s="12" t="s">
        <v>32</v>
      </c>
      <c r="AX615" s="12" t="s">
        <v>77</v>
      </c>
      <c r="AY615" s="152" t="s">
        <v>262</v>
      </c>
    </row>
    <row r="616" spans="2:51" s="12" customFormat="1" ht="11.25">
      <c r="B616" s="150"/>
      <c r="D616" s="151" t="s">
        <v>270</v>
      </c>
      <c r="E616" s="152" t="s">
        <v>1</v>
      </c>
      <c r="F616" s="153" t="s">
        <v>3232</v>
      </c>
      <c r="H616" s="154">
        <v>163</v>
      </c>
      <c r="I616" s="155"/>
      <c r="L616" s="150"/>
      <c r="M616" s="156"/>
      <c r="T616" s="157"/>
      <c r="AT616" s="152" t="s">
        <v>270</v>
      </c>
      <c r="AU616" s="152" t="s">
        <v>87</v>
      </c>
      <c r="AV616" s="12" t="s">
        <v>87</v>
      </c>
      <c r="AW616" s="12" t="s">
        <v>32</v>
      </c>
      <c r="AX616" s="12" t="s">
        <v>77</v>
      </c>
      <c r="AY616" s="152" t="s">
        <v>262</v>
      </c>
    </row>
    <row r="617" spans="2:51" s="12" customFormat="1" ht="11.25">
      <c r="B617" s="150"/>
      <c r="D617" s="151" t="s">
        <v>270</v>
      </c>
      <c r="E617" s="152" t="s">
        <v>1</v>
      </c>
      <c r="F617" s="153" t="s">
        <v>3233</v>
      </c>
      <c r="H617" s="154">
        <v>34</v>
      </c>
      <c r="I617" s="155"/>
      <c r="L617" s="150"/>
      <c r="M617" s="156"/>
      <c r="T617" s="157"/>
      <c r="AT617" s="152" t="s">
        <v>270</v>
      </c>
      <c r="AU617" s="152" t="s">
        <v>87</v>
      </c>
      <c r="AV617" s="12" t="s">
        <v>87</v>
      </c>
      <c r="AW617" s="12" t="s">
        <v>32</v>
      </c>
      <c r="AX617" s="12" t="s">
        <v>77</v>
      </c>
      <c r="AY617" s="152" t="s">
        <v>262</v>
      </c>
    </row>
    <row r="618" spans="2:51" s="12" customFormat="1" ht="11.25">
      <c r="B618" s="150"/>
      <c r="D618" s="151" t="s">
        <v>270</v>
      </c>
      <c r="E618" s="152" t="s">
        <v>1</v>
      </c>
      <c r="F618" s="153" t="s">
        <v>3234</v>
      </c>
      <c r="H618" s="154">
        <v>16.6</v>
      </c>
      <c r="I618" s="155"/>
      <c r="L618" s="150"/>
      <c r="M618" s="156"/>
      <c r="T618" s="157"/>
      <c r="AT618" s="152" t="s">
        <v>270</v>
      </c>
      <c r="AU618" s="152" t="s">
        <v>87</v>
      </c>
      <c r="AV618" s="12" t="s">
        <v>87</v>
      </c>
      <c r="AW618" s="12" t="s">
        <v>32</v>
      </c>
      <c r="AX618" s="12" t="s">
        <v>77</v>
      </c>
      <c r="AY618" s="152" t="s">
        <v>262</v>
      </c>
    </row>
    <row r="619" spans="2:51" s="12" customFormat="1" ht="11.25">
      <c r="B619" s="150"/>
      <c r="D619" s="151" t="s">
        <v>270</v>
      </c>
      <c r="E619" s="152" t="s">
        <v>1</v>
      </c>
      <c r="F619" s="153" t="s">
        <v>3235</v>
      </c>
      <c r="H619" s="154">
        <v>19.6</v>
      </c>
      <c r="I619" s="155"/>
      <c r="L619" s="150"/>
      <c r="M619" s="156"/>
      <c r="T619" s="157"/>
      <c r="AT619" s="152" t="s">
        <v>270</v>
      </c>
      <c r="AU619" s="152" t="s">
        <v>87</v>
      </c>
      <c r="AV619" s="12" t="s">
        <v>87</v>
      </c>
      <c r="AW619" s="12" t="s">
        <v>32</v>
      </c>
      <c r="AX619" s="12" t="s">
        <v>77</v>
      </c>
      <c r="AY619" s="152" t="s">
        <v>262</v>
      </c>
    </row>
    <row r="620" spans="2:51" s="12" customFormat="1" ht="11.25">
      <c r="B620" s="150"/>
      <c r="D620" s="151" t="s">
        <v>270</v>
      </c>
      <c r="E620" s="152" t="s">
        <v>1</v>
      </c>
      <c r="F620" s="153" t="s">
        <v>3236</v>
      </c>
      <c r="H620" s="154">
        <v>16.3</v>
      </c>
      <c r="I620" s="155"/>
      <c r="L620" s="150"/>
      <c r="M620" s="156"/>
      <c r="T620" s="157"/>
      <c r="AT620" s="152" t="s">
        <v>270</v>
      </c>
      <c r="AU620" s="152" t="s">
        <v>87</v>
      </c>
      <c r="AV620" s="12" t="s">
        <v>87</v>
      </c>
      <c r="AW620" s="12" t="s">
        <v>32</v>
      </c>
      <c r="AX620" s="12" t="s">
        <v>77</v>
      </c>
      <c r="AY620" s="152" t="s">
        <v>262</v>
      </c>
    </row>
    <row r="621" spans="2:51" s="12" customFormat="1" ht="11.25">
      <c r="B621" s="150"/>
      <c r="D621" s="151" t="s">
        <v>270</v>
      </c>
      <c r="E621" s="152" t="s">
        <v>1</v>
      </c>
      <c r="F621" s="153" t="s">
        <v>3237</v>
      </c>
      <c r="H621" s="154">
        <v>4.8</v>
      </c>
      <c r="I621" s="155"/>
      <c r="L621" s="150"/>
      <c r="M621" s="156"/>
      <c r="T621" s="157"/>
      <c r="AT621" s="152" t="s">
        <v>270</v>
      </c>
      <c r="AU621" s="152" t="s">
        <v>87</v>
      </c>
      <c r="AV621" s="12" t="s">
        <v>87</v>
      </c>
      <c r="AW621" s="12" t="s">
        <v>32</v>
      </c>
      <c r="AX621" s="12" t="s">
        <v>77</v>
      </c>
      <c r="AY621" s="152" t="s">
        <v>262</v>
      </c>
    </row>
    <row r="622" spans="2:51" s="15" customFormat="1" ht="11.25">
      <c r="B622" s="171"/>
      <c r="D622" s="151" t="s">
        <v>270</v>
      </c>
      <c r="E622" s="172" t="s">
        <v>1</v>
      </c>
      <c r="F622" s="173" t="s">
        <v>281</v>
      </c>
      <c r="H622" s="174">
        <v>368.4</v>
      </c>
      <c r="I622" s="175"/>
      <c r="L622" s="171"/>
      <c r="M622" s="176"/>
      <c r="T622" s="177"/>
      <c r="AT622" s="172" t="s">
        <v>270</v>
      </c>
      <c r="AU622" s="172" t="s">
        <v>87</v>
      </c>
      <c r="AV622" s="15" t="s">
        <v>103</v>
      </c>
      <c r="AW622" s="15" t="s">
        <v>32</v>
      </c>
      <c r="AX622" s="15" t="s">
        <v>77</v>
      </c>
      <c r="AY622" s="172" t="s">
        <v>262</v>
      </c>
    </row>
    <row r="623" spans="2:51" s="14" customFormat="1" ht="11.25">
      <c r="B623" s="165"/>
      <c r="D623" s="151" t="s">
        <v>270</v>
      </c>
      <c r="E623" s="166" t="s">
        <v>1</v>
      </c>
      <c r="F623" s="167" t="s">
        <v>282</v>
      </c>
      <c r="H623" s="166" t="s">
        <v>1</v>
      </c>
      <c r="I623" s="168"/>
      <c r="L623" s="165"/>
      <c r="M623" s="169"/>
      <c r="T623" s="170"/>
      <c r="AT623" s="166" t="s">
        <v>270</v>
      </c>
      <c r="AU623" s="166" t="s">
        <v>87</v>
      </c>
      <c r="AV623" s="14" t="s">
        <v>85</v>
      </c>
      <c r="AW623" s="14" t="s">
        <v>32</v>
      </c>
      <c r="AX623" s="14" t="s">
        <v>77</v>
      </c>
      <c r="AY623" s="166" t="s">
        <v>262</v>
      </c>
    </row>
    <row r="624" spans="2:51" s="12" customFormat="1" ht="11.25">
      <c r="B624" s="150"/>
      <c r="D624" s="151" t="s">
        <v>270</v>
      </c>
      <c r="E624" s="152" t="s">
        <v>1</v>
      </c>
      <c r="F624" s="153" t="s">
        <v>3238</v>
      </c>
      <c r="H624" s="154">
        <v>59.2</v>
      </c>
      <c r="I624" s="155"/>
      <c r="L624" s="150"/>
      <c r="M624" s="156"/>
      <c r="T624" s="157"/>
      <c r="AT624" s="152" t="s">
        <v>270</v>
      </c>
      <c r="AU624" s="152" t="s">
        <v>87</v>
      </c>
      <c r="AV624" s="12" t="s">
        <v>87</v>
      </c>
      <c r="AW624" s="12" t="s">
        <v>32</v>
      </c>
      <c r="AX624" s="12" t="s">
        <v>77</v>
      </c>
      <c r="AY624" s="152" t="s">
        <v>262</v>
      </c>
    </row>
    <row r="625" spans="2:51" s="12" customFormat="1" ht="11.25">
      <c r="B625" s="150"/>
      <c r="D625" s="151" t="s">
        <v>270</v>
      </c>
      <c r="E625" s="152" t="s">
        <v>1</v>
      </c>
      <c r="F625" s="153" t="s">
        <v>3239</v>
      </c>
      <c r="H625" s="154">
        <v>12.3</v>
      </c>
      <c r="I625" s="155"/>
      <c r="L625" s="150"/>
      <c r="M625" s="156"/>
      <c r="T625" s="157"/>
      <c r="AT625" s="152" t="s">
        <v>270</v>
      </c>
      <c r="AU625" s="152" t="s">
        <v>87</v>
      </c>
      <c r="AV625" s="12" t="s">
        <v>87</v>
      </c>
      <c r="AW625" s="12" t="s">
        <v>32</v>
      </c>
      <c r="AX625" s="12" t="s">
        <v>77</v>
      </c>
      <c r="AY625" s="152" t="s">
        <v>262</v>
      </c>
    </row>
    <row r="626" spans="2:51" s="12" customFormat="1" ht="11.25">
      <c r="B626" s="150"/>
      <c r="D626" s="151" t="s">
        <v>270</v>
      </c>
      <c r="E626" s="152" t="s">
        <v>1</v>
      </c>
      <c r="F626" s="153" t="s">
        <v>3240</v>
      </c>
      <c r="H626" s="154">
        <v>180</v>
      </c>
      <c r="I626" s="155"/>
      <c r="L626" s="150"/>
      <c r="M626" s="156"/>
      <c r="T626" s="157"/>
      <c r="AT626" s="152" t="s">
        <v>270</v>
      </c>
      <c r="AU626" s="152" t="s">
        <v>87</v>
      </c>
      <c r="AV626" s="12" t="s">
        <v>87</v>
      </c>
      <c r="AW626" s="12" t="s">
        <v>32</v>
      </c>
      <c r="AX626" s="12" t="s">
        <v>77</v>
      </c>
      <c r="AY626" s="152" t="s">
        <v>262</v>
      </c>
    </row>
    <row r="627" spans="2:51" s="12" customFormat="1" ht="11.25">
      <c r="B627" s="150"/>
      <c r="D627" s="151" t="s">
        <v>270</v>
      </c>
      <c r="E627" s="152" t="s">
        <v>1</v>
      </c>
      <c r="F627" s="153" t="s">
        <v>3241</v>
      </c>
      <c r="H627" s="154">
        <v>2.4</v>
      </c>
      <c r="I627" s="155"/>
      <c r="L627" s="150"/>
      <c r="M627" s="156"/>
      <c r="T627" s="157"/>
      <c r="AT627" s="152" t="s">
        <v>270</v>
      </c>
      <c r="AU627" s="152" t="s">
        <v>87</v>
      </c>
      <c r="AV627" s="12" t="s">
        <v>87</v>
      </c>
      <c r="AW627" s="12" t="s">
        <v>32</v>
      </c>
      <c r="AX627" s="12" t="s">
        <v>77</v>
      </c>
      <c r="AY627" s="152" t="s">
        <v>262</v>
      </c>
    </row>
    <row r="628" spans="2:51" s="15" customFormat="1" ht="11.25">
      <c r="B628" s="171"/>
      <c r="D628" s="151" t="s">
        <v>270</v>
      </c>
      <c r="E628" s="172" t="s">
        <v>1</v>
      </c>
      <c r="F628" s="173" t="s">
        <v>281</v>
      </c>
      <c r="H628" s="174">
        <v>253.9</v>
      </c>
      <c r="I628" s="175"/>
      <c r="L628" s="171"/>
      <c r="M628" s="176"/>
      <c r="T628" s="177"/>
      <c r="AT628" s="172" t="s">
        <v>270</v>
      </c>
      <c r="AU628" s="172" t="s">
        <v>87</v>
      </c>
      <c r="AV628" s="15" t="s">
        <v>103</v>
      </c>
      <c r="AW628" s="15" t="s">
        <v>32</v>
      </c>
      <c r="AX628" s="15" t="s">
        <v>77</v>
      </c>
      <c r="AY628" s="172" t="s">
        <v>262</v>
      </c>
    </row>
    <row r="629" spans="2:51" s="14" customFormat="1" ht="11.25">
      <c r="B629" s="165"/>
      <c r="D629" s="151" t="s">
        <v>270</v>
      </c>
      <c r="E629" s="166" t="s">
        <v>1</v>
      </c>
      <c r="F629" s="167" t="s">
        <v>286</v>
      </c>
      <c r="H629" s="166" t="s">
        <v>1</v>
      </c>
      <c r="I629" s="168"/>
      <c r="L629" s="165"/>
      <c r="M629" s="169"/>
      <c r="T629" s="170"/>
      <c r="AT629" s="166" t="s">
        <v>270</v>
      </c>
      <c r="AU629" s="166" t="s">
        <v>87</v>
      </c>
      <c r="AV629" s="14" t="s">
        <v>85</v>
      </c>
      <c r="AW629" s="14" t="s">
        <v>32</v>
      </c>
      <c r="AX629" s="14" t="s">
        <v>77</v>
      </c>
      <c r="AY629" s="166" t="s">
        <v>262</v>
      </c>
    </row>
    <row r="630" spans="2:51" s="12" customFormat="1" ht="11.25">
      <c r="B630" s="150"/>
      <c r="D630" s="151" t="s">
        <v>270</v>
      </c>
      <c r="E630" s="152" t="s">
        <v>1</v>
      </c>
      <c r="F630" s="153" t="s">
        <v>3242</v>
      </c>
      <c r="H630" s="154">
        <v>60</v>
      </c>
      <c r="I630" s="155"/>
      <c r="L630" s="150"/>
      <c r="M630" s="156"/>
      <c r="T630" s="157"/>
      <c r="AT630" s="152" t="s">
        <v>270</v>
      </c>
      <c r="AU630" s="152" t="s">
        <v>87</v>
      </c>
      <c r="AV630" s="12" t="s">
        <v>87</v>
      </c>
      <c r="AW630" s="12" t="s">
        <v>32</v>
      </c>
      <c r="AX630" s="12" t="s">
        <v>77</v>
      </c>
      <c r="AY630" s="152" t="s">
        <v>262</v>
      </c>
    </row>
    <row r="631" spans="2:51" s="12" customFormat="1" ht="11.25">
      <c r="B631" s="150"/>
      <c r="D631" s="151" t="s">
        <v>270</v>
      </c>
      <c r="E631" s="152" t="s">
        <v>1</v>
      </c>
      <c r="F631" s="153" t="s">
        <v>3243</v>
      </c>
      <c r="H631" s="154">
        <v>74.1</v>
      </c>
      <c r="I631" s="155"/>
      <c r="L631" s="150"/>
      <c r="M631" s="156"/>
      <c r="T631" s="157"/>
      <c r="AT631" s="152" t="s">
        <v>270</v>
      </c>
      <c r="AU631" s="152" t="s">
        <v>87</v>
      </c>
      <c r="AV631" s="12" t="s">
        <v>87</v>
      </c>
      <c r="AW631" s="12" t="s">
        <v>32</v>
      </c>
      <c r="AX631" s="12" t="s">
        <v>77</v>
      </c>
      <c r="AY631" s="152" t="s">
        <v>262</v>
      </c>
    </row>
    <row r="632" spans="2:51" s="12" customFormat="1" ht="11.25">
      <c r="B632" s="150"/>
      <c r="D632" s="151" t="s">
        <v>270</v>
      </c>
      <c r="E632" s="152" t="s">
        <v>1</v>
      </c>
      <c r="F632" s="153" t="s">
        <v>3244</v>
      </c>
      <c r="H632" s="154">
        <v>59.5</v>
      </c>
      <c r="I632" s="155"/>
      <c r="L632" s="150"/>
      <c r="M632" s="156"/>
      <c r="T632" s="157"/>
      <c r="AT632" s="152" t="s">
        <v>270</v>
      </c>
      <c r="AU632" s="152" t="s">
        <v>87</v>
      </c>
      <c r="AV632" s="12" t="s">
        <v>87</v>
      </c>
      <c r="AW632" s="12" t="s">
        <v>32</v>
      </c>
      <c r="AX632" s="12" t="s">
        <v>77</v>
      </c>
      <c r="AY632" s="152" t="s">
        <v>262</v>
      </c>
    </row>
    <row r="633" spans="2:51" s="12" customFormat="1" ht="11.25">
      <c r="B633" s="150"/>
      <c r="D633" s="151" t="s">
        <v>270</v>
      </c>
      <c r="E633" s="152" t="s">
        <v>1</v>
      </c>
      <c r="F633" s="153" t="s">
        <v>3245</v>
      </c>
      <c r="H633" s="154">
        <v>44.5</v>
      </c>
      <c r="I633" s="155"/>
      <c r="L633" s="150"/>
      <c r="M633" s="156"/>
      <c r="T633" s="157"/>
      <c r="AT633" s="152" t="s">
        <v>270</v>
      </c>
      <c r="AU633" s="152" t="s">
        <v>87</v>
      </c>
      <c r="AV633" s="12" t="s">
        <v>87</v>
      </c>
      <c r="AW633" s="12" t="s">
        <v>32</v>
      </c>
      <c r="AX633" s="12" t="s">
        <v>77</v>
      </c>
      <c r="AY633" s="152" t="s">
        <v>262</v>
      </c>
    </row>
    <row r="634" spans="2:51" s="12" customFormat="1" ht="11.25">
      <c r="B634" s="150"/>
      <c r="D634" s="151" t="s">
        <v>270</v>
      </c>
      <c r="E634" s="152" t="s">
        <v>1</v>
      </c>
      <c r="F634" s="153" t="s">
        <v>3246</v>
      </c>
      <c r="H634" s="154">
        <v>2.4</v>
      </c>
      <c r="I634" s="155"/>
      <c r="L634" s="150"/>
      <c r="M634" s="156"/>
      <c r="T634" s="157"/>
      <c r="AT634" s="152" t="s">
        <v>270</v>
      </c>
      <c r="AU634" s="152" t="s">
        <v>87</v>
      </c>
      <c r="AV634" s="12" t="s">
        <v>87</v>
      </c>
      <c r="AW634" s="12" t="s">
        <v>32</v>
      </c>
      <c r="AX634" s="12" t="s">
        <v>77</v>
      </c>
      <c r="AY634" s="152" t="s">
        <v>262</v>
      </c>
    </row>
    <row r="635" spans="2:51" s="12" customFormat="1" ht="11.25">
      <c r="B635" s="150"/>
      <c r="D635" s="151" t="s">
        <v>270</v>
      </c>
      <c r="E635" s="152" t="s">
        <v>1</v>
      </c>
      <c r="F635" s="153" t="s">
        <v>3247</v>
      </c>
      <c r="H635" s="154">
        <v>2.4</v>
      </c>
      <c r="I635" s="155"/>
      <c r="L635" s="150"/>
      <c r="M635" s="156"/>
      <c r="T635" s="157"/>
      <c r="AT635" s="152" t="s">
        <v>270</v>
      </c>
      <c r="AU635" s="152" t="s">
        <v>87</v>
      </c>
      <c r="AV635" s="12" t="s">
        <v>87</v>
      </c>
      <c r="AW635" s="12" t="s">
        <v>32</v>
      </c>
      <c r="AX635" s="12" t="s">
        <v>77</v>
      </c>
      <c r="AY635" s="152" t="s">
        <v>262</v>
      </c>
    </row>
    <row r="636" spans="2:51" s="15" customFormat="1" ht="11.25">
      <c r="B636" s="171"/>
      <c r="D636" s="151" t="s">
        <v>270</v>
      </c>
      <c r="E636" s="172" t="s">
        <v>1</v>
      </c>
      <c r="F636" s="173" t="s">
        <v>281</v>
      </c>
      <c r="H636" s="174">
        <v>242.9</v>
      </c>
      <c r="I636" s="175"/>
      <c r="L636" s="171"/>
      <c r="M636" s="176"/>
      <c r="T636" s="177"/>
      <c r="AT636" s="172" t="s">
        <v>270</v>
      </c>
      <c r="AU636" s="172" t="s">
        <v>87</v>
      </c>
      <c r="AV636" s="15" t="s">
        <v>103</v>
      </c>
      <c r="AW636" s="15" t="s">
        <v>32</v>
      </c>
      <c r="AX636" s="15" t="s">
        <v>77</v>
      </c>
      <c r="AY636" s="172" t="s">
        <v>262</v>
      </c>
    </row>
    <row r="637" spans="2:51" s="14" customFormat="1" ht="11.25">
      <c r="B637" s="165"/>
      <c r="D637" s="151" t="s">
        <v>270</v>
      </c>
      <c r="E637" s="166" t="s">
        <v>1</v>
      </c>
      <c r="F637" s="167" t="s">
        <v>289</v>
      </c>
      <c r="H637" s="166" t="s">
        <v>1</v>
      </c>
      <c r="I637" s="168"/>
      <c r="L637" s="165"/>
      <c r="M637" s="169"/>
      <c r="T637" s="170"/>
      <c r="AT637" s="166" t="s">
        <v>270</v>
      </c>
      <c r="AU637" s="166" t="s">
        <v>87</v>
      </c>
      <c r="AV637" s="14" t="s">
        <v>85</v>
      </c>
      <c r="AW637" s="14" t="s">
        <v>32</v>
      </c>
      <c r="AX637" s="14" t="s">
        <v>77</v>
      </c>
      <c r="AY637" s="166" t="s">
        <v>262</v>
      </c>
    </row>
    <row r="638" spans="2:51" s="12" customFormat="1" ht="11.25">
      <c r="B638" s="150"/>
      <c r="D638" s="151" t="s">
        <v>270</v>
      </c>
      <c r="E638" s="152" t="s">
        <v>1</v>
      </c>
      <c r="F638" s="153" t="s">
        <v>3248</v>
      </c>
      <c r="H638" s="154">
        <v>19.7</v>
      </c>
      <c r="I638" s="155"/>
      <c r="L638" s="150"/>
      <c r="M638" s="156"/>
      <c r="T638" s="157"/>
      <c r="AT638" s="152" t="s">
        <v>270</v>
      </c>
      <c r="AU638" s="152" t="s">
        <v>87</v>
      </c>
      <c r="AV638" s="12" t="s">
        <v>87</v>
      </c>
      <c r="AW638" s="12" t="s">
        <v>32</v>
      </c>
      <c r="AX638" s="12" t="s">
        <v>77</v>
      </c>
      <c r="AY638" s="152" t="s">
        <v>262</v>
      </c>
    </row>
    <row r="639" spans="2:51" s="12" customFormat="1" ht="11.25">
      <c r="B639" s="150"/>
      <c r="D639" s="151" t="s">
        <v>270</v>
      </c>
      <c r="E639" s="152" t="s">
        <v>1</v>
      </c>
      <c r="F639" s="153" t="s">
        <v>3249</v>
      </c>
      <c r="H639" s="154">
        <v>34.3</v>
      </c>
      <c r="I639" s="155"/>
      <c r="L639" s="150"/>
      <c r="M639" s="156"/>
      <c r="T639" s="157"/>
      <c r="AT639" s="152" t="s">
        <v>270</v>
      </c>
      <c r="AU639" s="152" t="s">
        <v>87</v>
      </c>
      <c r="AV639" s="12" t="s">
        <v>87</v>
      </c>
      <c r="AW639" s="12" t="s">
        <v>32</v>
      </c>
      <c r="AX639" s="12" t="s">
        <v>77</v>
      </c>
      <c r="AY639" s="152" t="s">
        <v>262</v>
      </c>
    </row>
    <row r="640" spans="2:51" s="12" customFormat="1" ht="11.25">
      <c r="B640" s="150"/>
      <c r="D640" s="151" t="s">
        <v>270</v>
      </c>
      <c r="E640" s="152" t="s">
        <v>1</v>
      </c>
      <c r="F640" s="153" t="s">
        <v>3250</v>
      </c>
      <c r="H640" s="154">
        <v>8.1</v>
      </c>
      <c r="I640" s="155"/>
      <c r="L640" s="150"/>
      <c r="M640" s="156"/>
      <c r="T640" s="157"/>
      <c r="AT640" s="152" t="s">
        <v>270</v>
      </c>
      <c r="AU640" s="152" t="s">
        <v>87</v>
      </c>
      <c r="AV640" s="12" t="s">
        <v>87</v>
      </c>
      <c r="AW640" s="12" t="s">
        <v>32</v>
      </c>
      <c r="AX640" s="12" t="s">
        <v>77</v>
      </c>
      <c r="AY640" s="152" t="s">
        <v>262</v>
      </c>
    </row>
    <row r="641" spans="2:51" s="12" customFormat="1" ht="11.25">
      <c r="B641" s="150"/>
      <c r="D641" s="151" t="s">
        <v>270</v>
      </c>
      <c r="E641" s="152" t="s">
        <v>1</v>
      </c>
      <c r="F641" s="153" t="s">
        <v>3251</v>
      </c>
      <c r="H641" s="154">
        <v>59</v>
      </c>
      <c r="I641" s="155"/>
      <c r="L641" s="150"/>
      <c r="M641" s="156"/>
      <c r="T641" s="157"/>
      <c r="AT641" s="152" t="s">
        <v>270</v>
      </c>
      <c r="AU641" s="152" t="s">
        <v>87</v>
      </c>
      <c r="AV641" s="12" t="s">
        <v>87</v>
      </c>
      <c r="AW641" s="12" t="s">
        <v>32</v>
      </c>
      <c r="AX641" s="12" t="s">
        <v>77</v>
      </c>
      <c r="AY641" s="152" t="s">
        <v>262</v>
      </c>
    </row>
    <row r="642" spans="2:51" s="12" customFormat="1" ht="11.25">
      <c r="B642" s="150"/>
      <c r="D642" s="151" t="s">
        <v>270</v>
      </c>
      <c r="E642" s="152" t="s">
        <v>1</v>
      </c>
      <c r="F642" s="153" t="s">
        <v>3252</v>
      </c>
      <c r="H642" s="154">
        <v>38.5</v>
      </c>
      <c r="I642" s="155"/>
      <c r="L642" s="150"/>
      <c r="M642" s="156"/>
      <c r="T642" s="157"/>
      <c r="AT642" s="152" t="s">
        <v>270</v>
      </c>
      <c r="AU642" s="152" t="s">
        <v>87</v>
      </c>
      <c r="AV642" s="12" t="s">
        <v>87</v>
      </c>
      <c r="AW642" s="12" t="s">
        <v>32</v>
      </c>
      <c r="AX642" s="12" t="s">
        <v>77</v>
      </c>
      <c r="AY642" s="152" t="s">
        <v>262</v>
      </c>
    </row>
    <row r="643" spans="2:51" s="12" customFormat="1" ht="11.25">
      <c r="B643" s="150"/>
      <c r="D643" s="151" t="s">
        <v>270</v>
      </c>
      <c r="E643" s="152" t="s">
        <v>1</v>
      </c>
      <c r="F643" s="153" t="s">
        <v>3253</v>
      </c>
      <c r="H643" s="154">
        <v>4.5</v>
      </c>
      <c r="I643" s="155"/>
      <c r="L643" s="150"/>
      <c r="M643" s="156"/>
      <c r="T643" s="157"/>
      <c r="AT643" s="152" t="s">
        <v>270</v>
      </c>
      <c r="AU643" s="152" t="s">
        <v>87</v>
      </c>
      <c r="AV643" s="12" t="s">
        <v>87</v>
      </c>
      <c r="AW643" s="12" t="s">
        <v>32</v>
      </c>
      <c r="AX643" s="12" t="s">
        <v>77</v>
      </c>
      <c r="AY643" s="152" t="s">
        <v>262</v>
      </c>
    </row>
    <row r="644" spans="2:51" s="12" customFormat="1" ht="11.25">
      <c r="B644" s="150"/>
      <c r="D644" s="151" t="s">
        <v>270</v>
      </c>
      <c r="E644" s="152" t="s">
        <v>1</v>
      </c>
      <c r="F644" s="153" t="s">
        <v>3254</v>
      </c>
      <c r="H644" s="154">
        <v>2.4</v>
      </c>
      <c r="I644" s="155"/>
      <c r="L644" s="150"/>
      <c r="M644" s="156"/>
      <c r="T644" s="157"/>
      <c r="AT644" s="152" t="s">
        <v>270</v>
      </c>
      <c r="AU644" s="152" t="s">
        <v>87</v>
      </c>
      <c r="AV644" s="12" t="s">
        <v>87</v>
      </c>
      <c r="AW644" s="12" t="s">
        <v>32</v>
      </c>
      <c r="AX644" s="12" t="s">
        <v>77</v>
      </c>
      <c r="AY644" s="152" t="s">
        <v>262</v>
      </c>
    </row>
    <row r="645" spans="2:51" s="12" customFormat="1" ht="11.25">
      <c r="B645" s="150"/>
      <c r="D645" s="151" t="s">
        <v>270</v>
      </c>
      <c r="E645" s="152" t="s">
        <v>1</v>
      </c>
      <c r="F645" s="153" t="s">
        <v>3255</v>
      </c>
      <c r="H645" s="154">
        <v>76.1</v>
      </c>
      <c r="I645" s="155"/>
      <c r="L645" s="150"/>
      <c r="M645" s="156"/>
      <c r="T645" s="157"/>
      <c r="AT645" s="152" t="s">
        <v>270</v>
      </c>
      <c r="AU645" s="152" t="s">
        <v>87</v>
      </c>
      <c r="AV645" s="12" t="s">
        <v>87</v>
      </c>
      <c r="AW645" s="12" t="s">
        <v>32</v>
      </c>
      <c r="AX645" s="12" t="s">
        <v>77</v>
      </c>
      <c r="AY645" s="152" t="s">
        <v>262</v>
      </c>
    </row>
    <row r="646" spans="2:51" s="15" customFormat="1" ht="11.25">
      <c r="B646" s="171"/>
      <c r="D646" s="151" t="s">
        <v>270</v>
      </c>
      <c r="E646" s="172" t="s">
        <v>1</v>
      </c>
      <c r="F646" s="173" t="s">
        <v>281</v>
      </c>
      <c r="H646" s="174">
        <v>242.6</v>
      </c>
      <c r="I646" s="175"/>
      <c r="L646" s="171"/>
      <c r="M646" s="176"/>
      <c r="T646" s="177"/>
      <c r="AT646" s="172" t="s">
        <v>270</v>
      </c>
      <c r="AU646" s="172" t="s">
        <v>87</v>
      </c>
      <c r="AV646" s="15" t="s">
        <v>103</v>
      </c>
      <c r="AW646" s="15" t="s">
        <v>32</v>
      </c>
      <c r="AX646" s="15" t="s">
        <v>77</v>
      </c>
      <c r="AY646" s="172" t="s">
        <v>262</v>
      </c>
    </row>
    <row r="647" spans="2:51" s="14" customFormat="1" ht="11.25">
      <c r="B647" s="165"/>
      <c r="D647" s="151" t="s">
        <v>270</v>
      </c>
      <c r="E647" s="166" t="s">
        <v>1</v>
      </c>
      <c r="F647" s="167" t="s">
        <v>292</v>
      </c>
      <c r="H647" s="166" t="s">
        <v>1</v>
      </c>
      <c r="I647" s="168"/>
      <c r="L647" s="165"/>
      <c r="M647" s="169"/>
      <c r="T647" s="170"/>
      <c r="AT647" s="166" t="s">
        <v>270</v>
      </c>
      <c r="AU647" s="166" t="s">
        <v>87</v>
      </c>
      <c r="AV647" s="14" t="s">
        <v>85</v>
      </c>
      <c r="AW647" s="14" t="s">
        <v>32</v>
      </c>
      <c r="AX647" s="14" t="s">
        <v>77</v>
      </c>
      <c r="AY647" s="166" t="s">
        <v>262</v>
      </c>
    </row>
    <row r="648" spans="2:51" s="12" customFormat="1" ht="11.25">
      <c r="B648" s="150"/>
      <c r="D648" s="151" t="s">
        <v>270</v>
      </c>
      <c r="E648" s="152" t="s">
        <v>1</v>
      </c>
      <c r="F648" s="153" t="s">
        <v>3256</v>
      </c>
      <c r="H648" s="154">
        <v>61.8</v>
      </c>
      <c r="I648" s="155"/>
      <c r="L648" s="150"/>
      <c r="M648" s="156"/>
      <c r="T648" s="157"/>
      <c r="AT648" s="152" t="s">
        <v>270</v>
      </c>
      <c r="AU648" s="152" t="s">
        <v>87</v>
      </c>
      <c r="AV648" s="12" t="s">
        <v>87</v>
      </c>
      <c r="AW648" s="12" t="s">
        <v>32</v>
      </c>
      <c r="AX648" s="12" t="s">
        <v>77</v>
      </c>
      <c r="AY648" s="152" t="s">
        <v>262</v>
      </c>
    </row>
    <row r="649" spans="2:51" s="12" customFormat="1" ht="11.25">
      <c r="B649" s="150"/>
      <c r="D649" s="151" t="s">
        <v>270</v>
      </c>
      <c r="E649" s="152" t="s">
        <v>1</v>
      </c>
      <c r="F649" s="153" t="s">
        <v>3257</v>
      </c>
      <c r="H649" s="154">
        <v>42.9</v>
      </c>
      <c r="I649" s="155"/>
      <c r="L649" s="150"/>
      <c r="M649" s="156"/>
      <c r="T649" s="157"/>
      <c r="AT649" s="152" t="s">
        <v>270</v>
      </c>
      <c r="AU649" s="152" t="s">
        <v>87</v>
      </c>
      <c r="AV649" s="12" t="s">
        <v>87</v>
      </c>
      <c r="AW649" s="12" t="s">
        <v>32</v>
      </c>
      <c r="AX649" s="12" t="s">
        <v>77</v>
      </c>
      <c r="AY649" s="152" t="s">
        <v>262</v>
      </c>
    </row>
    <row r="650" spans="2:51" s="12" customFormat="1" ht="11.25">
      <c r="B650" s="150"/>
      <c r="D650" s="151" t="s">
        <v>270</v>
      </c>
      <c r="E650" s="152" t="s">
        <v>1</v>
      </c>
      <c r="F650" s="153" t="s">
        <v>3258</v>
      </c>
      <c r="H650" s="154">
        <v>99.2</v>
      </c>
      <c r="I650" s="155"/>
      <c r="L650" s="150"/>
      <c r="M650" s="156"/>
      <c r="T650" s="157"/>
      <c r="AT650" s="152" t="s">
        <v>270</v>
      </c>
      <c r="AU650" s="152" t="s">
        <v>87</v>
      </c>
      <c r="AV650" s="12" t="s">
        <v>87</v>
      </c>
      <c r="AW650" s="12" t="s">
        <v>32</v>
      </c>
      <c r="AX650" s="12" t="s">
        <v>77</v>
      </c>
      <c r="AY650" s="152" t="s">
        <v>262</v>
      </c>
    </row>
    <row r="651" spans="2:51" s="12" customFormat="1" ht="11.25">
      <c r="B651" s="150"/>
      <c r="D651" s="151" t="s">
        <v>270</v>
      </c>
      <c r="E651" s="152" t="s">
        <v>1</v>
      </c>
      <c r="F651" s="153" t="s">
        <v>3259</v>
      </c>
      <c r="H651" s="154">
        <v>8.6</v>
      </c>
      <c r="I651" s="155"/>
      <c r="L651" s="150"/>
      <c r="M651" s="156"/>
      <c r="T651" s="157"/>
      <c r="AT651" s="152" t="s">
        <v>270</v>
      </c>
      <c r="AU651" s="152" t="s">
        <v>87</v>
      </c>
      <c r="AV651" s="12" t="s">
        <v>87</v>
      </c>
      <c r="AW651" s="12" t="s">
        <v>32</v>
      </c>
      <c r="AX651" s="12" t="s">
        <v>77</v>
      </c>
      <c r="AY651" s="152" t="s">
        <v>262</v>
      </c>
    </row>
    <row r="652" spans="2:51" s="12" customFormat="1" ht="11.25">
      <c r="B652" s="150"/>
      <c r="D652" s="151" t="s">
        <v>270</v>
      </c>
      <c r="E652" s="152" t="s">
        <v>1</v>
      </c>
      <c r="F652" s="153" t="s">
        <v>3260</v>
      </c>
      <c r="H652" s="154">
        <v>6.2</v>
      </c>
      <c r="I652" s="155"/>
      <c r="L652" s="150"/>
      <c r="M652" s="156"/>
      <c r="T652" s="157"/>
      <c r="AT652" s="152" t="s">
        <v>270</v>
      </c>
      <c r="AU652" s="152" t="s">
        <v>87</v>
      </c>
      <c r="AV652" s="12" t="s">
        <v>87</v>
      </c>
      <c r="AW652" s="12" t="s">
        <v>32</v>
      </c>
      <c r="AX652" s="12" t="s">
        <v>77</v>
      </c>
      <c r="AY652" s="152" t="s">
        <v>262</v>
      </c>
    </row>
    <row r="653" spans="2:51" s="15" customFormat="1" ht="11.25">
      <c r="B653" s="171"/>
      <c r="D653" s="151" t="s">
        <v>270</v>
      </c>
      <c r="E653" s="172" t="s">
        <v>1</v>
      </c>
      <c r="F653" s="173" t="s">
        <v>281</v>
      </c>
      <c r="H653" s="174">
        <v>218.7</v>
      </c>
      <c r="I653" s="175"/>
      <c r="L653" s="171"/>
      <c r="M653" s="176"/>
      <c r="T653" s="177"/>
      <c r="AT653" s="172" t="s">
        <v>270</v>
      </c>
      <c r="AU653" s="172" t="s">
        <v>87</v>
      </c>
      <c r="AV653" s="15" t="s">
        <v>103</v>
      </c>
      <c r="AW653" s="15" t="s">
        <v>32</v>
      </c>
      <c r="AX653" s="15" t="s">
        <v>77</v>
      </c>
      <c r="AY653" s="172" t="s">
        <v>262</v>
      </c>
    </row>
    <row r="654" spans="2:51" s="13" customFormat="1" ht="11.25">
      <c r="B654" s="158"/>
      <c r="D654" s="151" t="s">
        <v>270</v>
      </c>
      <c r="E654" s="159" t="s">
        <v>1</v>
      </c>
      <c r="F654" s="160" t="s">
        <v>273</v>
      </c>
      <c r="H654" s="161">
        <v>1326.5</v>
      </c>
      <c r="I654" s="162"/>
      <c r="L654" s="158"/>
      <c r="M654" s="163"/>
      <c r="T654" s="164"/>
      <c r="AT654" s="159" t="s">
        <v>270</v>
      </c>
      <c r="AU654" s="159" t="s">
        <v>87</v>
      </c>
      <c r="AV654" s="13" t="s">
        <v>268</v>
      </c>
      <c r="AW654" s="13" t="s">
        <v>32</v>
      </c>
      <c r="AX654" s="13" t="s">
        <v>85</v>
      </c>
      <c r="AY654" s="159" t="s">
        <v>262</v>
      </c>
    </row>
    <row r="655" spans="2:65" s="1" customFormat="1" ht="37.9" customHeight="1">
      <c r="B655" s="32"/>
      <c r="C655" s="138" t="s">
        <v>664</v>
      </c>
      <c r="D655" s="138" t="s">
        <v>264</v>
      </c>
      <c r="E655" s="139" t="s">
        <v>3261</v>
      </c>
      <c r="F655" s="140" t="s">
        <v>3262</v>
      </c>
      <c r="G655" s="141" t="s">
        <v>152</v>
      </c>
      <c r="H655" s="142">
        <v>1326.5</v>
      </c>
      <c r="I655" s="143"/>
      <c r="J655" s="142">
        <f>ROUND(I655*H655,2)</f>
        <v>0</v>
      </c>
      <c r="K655" s="140" t="s">
        <v>267</v>
      </c>
      <c r="L655" s="32"/>
      <c r="M655" s="144" t="s">
        <v>1</v>
      </c>
      <c r="N655" s="145" t="s">
        <v>42</v>
      </c>
      <c r="P655" s="146">
        <f>O655*H655</f>
        <v>0</v>
      </c>
      <c r="Q655" s="146">
        <v>0</v>
      </c>
      <c r="R655" s="146">
        <f>Q655*H655</f>
        <v>0</v>
      </c>
      <c r="S655" s="146">
        <v>0</v>
      </c>
      <c r="T655" s="147">
        <f>S655*H655</f>
        <v>0</v>
      </c>
      <c r="AR655" s="148" t="s">
        <v>268</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268</v>
      </c>
      <c r="BM655" s="148" t="s">
        <v>3263</v>
      </c>
    </row>
    <row r="656" spans="2:65" s="1" customFormat="1" ht="37.9" customHeight="1">
      <c r="B656" s="32"/>
      <c r="C656" s="138" t="s">
        <v>668</v>
      </c>
      <c r="D656" s="138" t="s">
        <v>264</v>
      </c>
      <c r="E656" s="139" t="s">
        <v>3264</v>
      </c>
      <c r="F656" s="140" t="s">
        <v>3265</v>
      </c>
      <c r="G656" s="141" t="s">
        <v>152</v>
      </c>
      <c r="H656" s="142">
        <v>1326.5</v>
      </c>
      <c r="I656" s="143"/>
      <c r="J656" s="142">
        <f>ROUND(I656*H656,2)</f>
        <v>0</v>
      </c>
      <c r="K656" s="140" t="s">
        <v>267</v>
      </c>
      <c r="L656" s="32"/>
      <c r="M656" s="144" t="s">
        <v>1</v>
      </c>
      <c r="N656" s="145" t="s">
        <v>42</v>
      </c>
      <c r="P656" s="146">
        <f>O656*H656</f>
        <v>0</v>
      </c>
      <c r="Q656" s="146">
        <v>0.00088</v>
      </c>
      <c r="R656" s="146">
        <f>Q656*H656</f>
        <v>1.1673200000000001</v>
      </c>
      <c r="S656" s="146">
        <v>0</v>
      </c>
      <c r="T656" s="147">
        <f>S656*H656</f>
        <v>0</v>
      </c>
      <c r="AR656" s="148" t="s">
        <v>268</v>
      </c>
      <c r="AT656" s="148" t="s">
        <v>264</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268</v>
      </c>
      <c r="BM656" s="148" t="s">
        <v>3266</v>
      </c>
    </row>
    <row r="657" spans="2:65" s="1" customFormat="1" ht="37.9" customHeight="1">
      <c r="B657" s="32"/>
      <c r="C657" s="138" t="s">
        <v>677</v>
      </c>
      <c r="D657" s="138" t="s">
        <v>264</v>
      </c>
      <c r="E657" s="139" t="s">
        <v>3267</v>
      </c>
      <c r="F657" s="140" t="s">
        <v>3268</v>
      </c>
      <c r="G657" s="141" t="s">
        <v>152</v>
      </c>
      <c r="H657" s="142">
        <v>1326.5</v>
      </c>
      <c r="I657" s="143"/>
      <c r="J657" s="142">
        <f>ROUND(I657*H657,2)</f>
        <v>0</v>
      </c>
      <c r="K657" s="140" t="s">
        <v>267</v>
      </c>
      <c r="L657" s="32"/>
      <c r="M657" s="144" t="s">
        <v>1</v>
      </c>
      <c r="N657" s="145" t="s">
        <v>42</v>
      </c>
      <c r="P657" s="146">
        <f>O657*H657</f>
        <v>0</v>
      </c>
      <c r="Q657" s="146">
        <v>0</v>
      </c>
      <c r="R657" s="146">
        <f>Q657*H657</f>
        <v>0</v>
      </c>
      <c r="S657" s="146">
        <v>0</v>
      </c>
      <c r="T657" s="147">
        <f>S657*H657</f>
        <v>0</v>
      </c>
      <c r="AR657" s="148" t="s">
        <v>268</v>
      </c>
      <c r="AT657" s="148" t="s">
        <v>264</v>
      </c>
      <c r="AU657" s="148" t="s">
        <v>87</v>
      </c>
      <c r="AY657" s="17" t="s">
        <v>262</v>
      </c>
      <c r="BE657" s="149">
        <f>IF(N657="základní",J657,0)</f>
        <v>0</v>
      </c>
      <c r="BF657" s="149">
        <f>IF(N657="snížená",J657,0)</f>
        <v>0</v>
      </c>
      <c r="BG657" s="149">
        <f>IF(N657="zákl. přenesená",J657,0)</f>
        <v>0</v>
      </c>
      <c r="BH657" s="149">
        <f>IF(N657="sníž. přenesená",J657,0)</f>
        <v>0</v>
      </c>
      <c r="BI657" s="149">
        <f>IF(N657="nulová",J657,0)</f>
        <v>0</v>
      </c>
      <c r="BJ657" s="17" t="s">
        <v>85</v>
      </c>
      <c r="BK657" s="149">
        <f>ROUND(I657*H657,2)</f>
        <v>0</v>
      </c>
      <c r="BL657" s="17" t="s">
        <v>268</v>
      </c>
      <c r="BM657" s="148" t="s">
        <v>3269</v>
      </c>
    </row>
    <row r="658" spans="2:65" s="1" customFormat="1" ht="33" customHeight="1">
      <c r="B658" s="32"/>
      <c r="C658" s="138" t="s">
        <v>681</v>
      </c>
      <c r="D658" s="138" t="s">
        <v>264</v>
      </c>
      <c r="E658" s="139" t="s">
        <v>3270</v>
      </c>
      <c r="F658" s="140" t="s">
        <v>3271</v>
      </c>
      <c r="G658" s="141" t="s">
        <v>152</v>
      </c>
      <c r="H658" s="142">
        <v>1326.5</v>
      </c>
      <c r="I658" s="143"/>
      <c r="J658" s="142">
        <f>ROUND(I658*H658,2)</f>
        <v>0</v>
      </c>
      <c r="K658" s="140" t="s">
        <v>267</v>
      </c>
      <c r="L658" s="32"/>
      <c r="M658" s="144" t="s">
        <v>1</v>
      </c>
      <c r="N658" s="145" t="s">
        <v>42</v>
      </c>
      <c r="P658" s="146">
        <f>O658*H658</f>
        <v>0</v>
      </c>
      <c r="Q658" s="146">
        <v>0.0032</v>
      </c>
      <c r="R658" s="146">
        <f>Q658*H658</f>
        <v>4.244800000000001</v>
      </c>
      <c r="S658" s="146">
        <v>0</v>
      </c>
      <c r="T658" s="147">
        <f>S658*H658</f>
        <v>0</v>
      </c>
      <c r="AR658" s="148" t="s">
        <v>268</v>
      </c>
      <c r="AT658" s="148" t="s">
        <v>264</v>
      </c>
      <c r="AU658" s="148" t="s">
        <v>87</v>
      </c>
      <c r="AY658" s="17" t="s">
        <v>262</v>
      </c>
      <c r="BE658" s="149">
        <f>IF(N658="základní",J658,0)</f>
        <v>0</v>
      </c>
      <c r="BF658" s="149">
        <f>IF(N658="snížená",J658,0)</f>
        <v>0</v>
      </c>
      <c r="BG658" s="149">
        <f>IF(N658="zákl. přenesená",J658,0)</f>
        <v>0</v>
      </c>
      <c r="BH658" s="149">
        <f>IF(N658="sníž. přenesená",J658,0)</f>
        <v>0</v>
      </c>
      <c r="BI658" s="149">
        <f>IF(N658="nulová",J658,0)</f>
        <v>0</v>
      </c>
      <c r="BJ658" s="17" t="s">
        <v>85</v>
      </c>
      <c r="BK658" s="149">
        <f>ROUND(I658*H658,2)</f>
        <v>0</v>
      </c>
      <c r="BL658" s="17" t="s">
        <v>268</v>
      </c>
      <c r="BM658" s="148" t="s">
        <v>3272</v>
      </c>
    </row>
    <row r="659" spans="2:65" s="1" customFormat="1" ht="78" customHeight="1">
      <c r="B659" s="32"/>
      <c r="C659" s="138" t="s">
        <v>686</v>
      </c>
      <c r="D659" s="138" t="s">
        <v>264</v>
      </c>
      <c r="E659" s="139" t="s">
        <v>3273</v>
      </c>
      <c r="F659" s="140" t="s">
        <v>3274</v>
      </c>
      <c r="G659" s="141" t="s">
        <v>303</v>
      </c>
      <c r="H659" s="142">
        <v>47.61</v>
      </c>
      <c r="I659" s="143"/>
      <c r="J659" s="142">
        <f>ROUND(I659*H659,2)</f>
        <v>0</v>
      </c>
      <c r="K659" s="140" t="s">
        <v>267</v>
      </c>
      <c r="L659" s="32"/>
      <c r="M659" s="144" t="s">
        <v>1</v>
      </c>
      <c r="N659" s="145" t="s">
        <v>42</v>
      </c>
      <c r="P659" s="146">
        <f>O659*H659</f>
        <v>0</v>
      </c>
      <c r="Q659" s="146">
        <v>1.05555</v>
      </c>
      <c r="R659" s="146">
        <f>Q659*H659</f>
        <v>50.254735499999995</v>
      </c>
      <c r="S659" s="146">
        <v>0</v>
      </c>
      <c r="T659" s="147">
        <f>S659*H659</f>
        <v>0</v>
      </c>
      <c r="AR659" s="148" t="s">
        <v>268</v>
      </c>
      <c r="AT659" s="148" t="s">
        <v>264</v>
      </c>
      <c r="AU659" s="148" t="s">
        <v>87</v>
      </c>
      <c r="AY659" s="17" t="s">
        <v>262</v>
      </c>
      <c r="BE659" s="149">
        <f>IF(N659="základní",J659,0)</f>
        <v>0</v>
      </c>
      <c r="BF659" s="149">
        <f>IF(N659="snížená",J659,0)</f>
        <v>0</v>
      </c>
      <c r="BG659" s="149">
        <f>IF(N659="zákl. přenesená",J659,0)</f>
        <v>0</v>
      </c>
      <c r="BH659" s="149">
        <f>IF(N659="sníž. přenesená",J659,0)</f>
        <v>0</v>
      </c>
      <c r="BI659" s="149">
        <f>IF(N659="nulová",J659,0)</f>
        <v>0</v>
      </c>
      <c r="BJ659" s="17" t="s">
        <v>85</v>
      </c>
      <c r="BK659" s="149">
        <f>ROUND(I659*H659,2)</f>
        <v>0</v>
      </c>
      <c r="BL659" s="17" t="s">
        <v>268</v>
      </c>
      <c r="BM659" s="148" t="s">
        <v>3275</v>
      </c>
    </row>
    <row r="660" spans="2:51" s="14" customFormat="1" ht="11.25">
      <c r="B660" s="165"/>
      <c r="D660" s="151" t="s">
        <v>270</v>
      </c>
      <c r="E660" s="166" t="s">
        <v>1</v>
      </c>
      <c r="F660" s="167" t="s">
        <v>3276</v>
      </c>
      <c r="H660" s="166" t="s">
        <v>1</v>
      </c>
      <c r="I660" s="168"/>
      <c r="L660" s="165"/>
      <c r="M660" s="169"/>
      <c r="T660" s="170"/>
      <c r="AT660" s="166" t="s">
        <v>270</v>
      </c>
      <c r="AU660" s="166" t="s">
        <v>87</v>
      </c>
      <c r="AV660" s="14" t="s">
        <v>85</v>
      </c>
      <c r="AW660" s="14" t="s">
        <v>32</v>
      </c>
      <c r="AX660" s="14" t="s">
        <v>77</v>
      </c>
      <c r="AY660" s="166" t="s">
        <v>262</v>
      </c>
    </row>
    <row r="661" spans="2:51" s="14" customFormat="1" ht="11.25">
      <c r="B661" s="165"/>
      <c r="D661" s="151" t="s">
        <v>270</v>
      </c>
      <c r="E661" s="166" t="s">
        <v>1</v>
      </c>
      <c r="F661" s="167" t="s">
        <v>3277</v>
      </c>
      <c r="H661" s="166" t="s">
        <v>1</v>
      </c>
      <c r="I661" s="168"/>
      <c r="L661" s="165"/>
      <c r="M661" s="169"/>
      <c r="T661" s="170"/>
      <c r="AT661" s="166" t="s">
        <v>270</v>
      </c>
      <c r="AU661" s="166" t="s">
        <v>87</v>
      </c>
      <c r="AV661" s="14" t="s">
        <v>85</v>
      </c>
      <c r="AW661" s="14" t="s">
        <v>32</v>
      </c>
      <c r="AX661" s="14" t="s">
        <v>77</v>
      </c>
      <c r="AY661" s="166" t="s">
        <v>262</v>
      </c>
    </row>
    <row r="662" spans="2:51" s="12" customFormat="1" ht="11.25">
      <c r="B662" s="150"/>
      <c r="D662" s="151" t="s">
        <v>270</v>
      </c>
      <c r="E662" s="152" t="s">
        <v>1</v>
      </c>
      <c r="F662" s="153" t="s">
        <v>3278</v>
      </c>
      <c r="H662" s="154">
        <v>0.86</v>
      </c>
      <c r="I662" s="155"/>
      <c r="L662" s="150"/>
      <c r="M662" s="156"/>
      <c r="T662" s="157"/>
      <c r="AT662" s="152" t="s">
        <v>270</v>
      </c>
      <c r="AU662" s="152" t="s">
        <v>87</v>
      </c>
      <c r="AV662" s="12" t="s">
        <v>87</v>
      </c>
      <c r="AW662" s="12" t="s">
        <v>32</v>
      </c>
      <c r="AX662" s="12" t="s">
        <v>77</v>
      </c>
      <c r="AY662" s="152" t="s">
        <v>262</v>
      </c>
    </row>
    <row r="663" spans="2:51" s="12" customFormat="1" ht="11.25">
      <c r="B663" s="150"/>
      <c r="D663" s="151" t="s">
        <v>270</v>
      </c>
      <c r="E663" s="152" t="s">
        <v>1</v>
      </c>
      <c r="F663" s="153" t="s">
        <v>3279</v>
      </c>
      <c r="H663" s="154">
        <v>0.88</v>
      </c>
      <c r="I663" s="155"/>
      <c r="L663" s="150"/>
      <c r="M663" s="156"/>
      <c r="T663" s="157"/>
      <c r="AT663" s="152" t="s">
        <v>270</v>
      </c>
      <c r="AU663" s="152" t="s">
        <v>87</v>
      </c>
      <c r="AV663" s="12" t="s">
        <v>87</v>
      </c>
      <c r="AW663" s="12" t="s">
        <v>32</v>
      </c>
      <c r="AX663" s="12" t="s">
        <v>77</v>
      </c>
      <c r="AY663" s="152" t="s">
        <v>262</v>
      </c>
    </row>
    <row r="664" spans="2:51" s="12" customFormat="1" ht="11.25">
      <c r="B664" s="150"/>
      <c r="D664" s="151" t="s">
        <v>270</v>
      </c>
      <c r="E664" s="152" t="s">
        <v>1</v>
      </c>
      <c r="F664" s="153" t="s">
        <v>3280</v>
      </c>
      <c r="H664" s="154">
        <v>0.47</v>
      </c>
      <c r="I664" s="155"/>
      <c r="L664" s="150"/>
      <c r="M664" s="156"/>
      <c r="T664" s="157"/>
      <c r="AT664" s="152" t="s">
        <v>270</v>
      </c>
      <c r="AU664" s="152" t="s">
        <v>87</v>
      </c>
      <c r="AV664" s="12" t="s">
        <v>87</v>
      </c>
      <c r="AW664" s="12" t="s">
        <v>32</v>
      </c>
      <c r="AX664" s="12" t="s">
        <v>77</v>
      </c>
      <c r="AY664" s="152" t="s">
        <v>262</v>
      </c>
    </row>
    <row r="665" spans="2:51" s="12" customFormat="1" ht="11.25">
      <c r="B665" s="150"/>
      <c r="D665" s="151" t="s">
        <v>270</v>
      </c>
      <c r="E665" s="152" t="s">
        <v>1</v>
      </c>
      <c r="F665" s="153" t="s">
        <v>3281</v>
      </c>
      <c r="H665" s="154">
        <v>0.2</v>
      </c>
      <c r="I665" s="155"/>
      <c r="L665" s="150"/>
      <c r="M665" s="156"/>
      <c r="T665" s="157"/>
      <c r="AT665" s="152" t="s">
        <v>270</v>
      </c>
      <c r="AU665" s="152" t="s">
        <v>87</v>
      </c>
      <c r="AV665" s="12" t="s">
        <v>87</v>
      </c>
      <c r="AW665" s="12" t="s">
        <v>32</v>
      </c>
      <c r="AX665" s="12" t="s">
        <v>77</v>
      </c>
      <c r="AY665" s="152" t="s">
        <v>262</v>
      </c>
    </row>
    <row r="666" spans="2:51" s="14" customFormat="1" ht="11.25">
      <c r="B666" s="165"/>
      <c r="D666" s="151" t="s">
        <v>270</v>
      </c>
      <c r="E666" s="166" t="s">
        <v>1</v>
      </c>
      <c r="F666" s="167" t="s">
        <v>3282</v>
      </c>
      <c r="H666" s="166" t="s">
        <v>1</v>
      </c>
      <c r="I666" s="168"/>
      <c r="L666" s="165"/>
      <c r="M666" s="169"/>
      <c r="T666" s="170"/>
      <c r="AT666" s="166" t="s">
        <v>270</v>
      </c>
      <c r="AU666" s="166" t="s">
        <v>87</v>
      </c>
      <c r="AV666" s="14" t="s">
        <v>85</v>
      </c>
      <c r="AW666" s="14" t="s">
        <v>32</v>
      </c>
      <c r="AX666" s="14" t="s">
        <v>77</v>
      </c>
      <c r="AY666" s="166" t="s">
        <v>262</v>
      </c>
    </row>
    <row r="667" spans="2:51" s="12" customFormat="1" ht="11.25">
      <c r="B667" s="150"/>
      <c r="D667" s="151" t="s">
        <v>270</v>
      </c>
      <c r="E667" s="152" t="s">
        <v>1</v>
      </c>
      <c r="F667" s="153" t="s">
        <v>3283</v>
      </c>
      <c r="H667" s="154">
        <v>0.34</v>
      </c>
      <c r="I667" s="155"/>
      <c r="L667" s="150"/>
      <c r="M667" s="156"/>
      <c r="T667" s="157"/>
      <c r="AT667" s="152" t="s">
        <v>270</v>
      </c>
      <c r="AU667" s="152" t="s">
        <v>87</v>
      </c>
      <c r="AV667" s="12" t="s">
        <v>87</v>
      </c>
      <c r="AW667" s="12" t="s">
        <v>32</v>
      </c>
      <c r="AX667" s="12" t="s">
        <v>77</v>
      </c>
      <c r="AY667" s="152" t="s">
        <v>262</v>
      </c>
    </row>
    <row r="668" spans="2:51" s="12" customFormat="1" ht="11.25">
      <c r="B668" s="150"/>
      <c r="D668" s="151" t="s">
        <v>270</v>
      </c>
      <c r="E668" s="152" t="s">
        <v>1</v>
      </c>
      <c r="F668" s="153" t="s">
        <v>3284</v>
      </c>
      <c r="H668" s="154">
        <v>0.6</v>
      </c>
      <c r="I668" s="155"/>
      <c r="L668" s="150"/>
      <c r="M668" s="156"/>
      <c r="T668" s="157"/>
      <c r="AT668" s="152" t="s">
        <v>270</v>
      </c>
      <c r="AU668" s="152" t="s">
        <v>87</v>
      </c>
      <c r="AV668" s="12" t="s">
        <v>87</v>
      </c>
      <c r="AW668" s="12" t="s">
        <v>32</v>
      </c>
      <c r="AX668" s="12" t="s">
        <v>77</v>
      </c>
      <c r="AY668" s="152" t="s">
        <v>262</v>
      </c>
    </row>
    <row r="669" spans="2:51" s="12" customFormat="1" ht="11.25">
      <c r="B669" s="150"/>
      <c r="D669" s="151" t="s">
        <v>270</v>
      </c>
      <c r="E669" s="152" t="s">
        <v>1</v>
      </c>
      <c r="F669" s="153" t="s">
        <v>3285</v>
      </c>
      <c r="H669" s="154">
        <v>0.3</v>
      </c>
      <c r="I669" s="155"/>
      <c r="L669" s="150"/>
      <c r="M669" s="156"/>
      <c r="T669" s="157"/>
      <c r="AT669" s="152" t="s">
        <v>270</v>
      </c>
      <c r="AU669" s="152" t="s">
        <v>87</v>
      </c>
      <c r="AV669" s="12" t="s">
        <v>87</v>
      </c>
      <c r="AW669" s="12" t="s">
        <v>32</v>
      </c>
      <c r="AX669" s="12" t="s">
        <v>77</v>
      </c>
      <c r="AY669" s="152" t="s">
        <v>262</v>
      </c>
    </row>
    <row r="670" spans="2:51" s="14" customFormat="1" ht="11.25">
      <c r="B670" s="165"/>
      <c r="D670" s="151" t="s">
        <v>270</v>
      </c>
      <c r="E670" s="166" t="s">
        <v>1</v>
      </c>
      <c r="F670" s="167" t="s">
        <v>3286</v>
      </c>
      <c r="H670" s="166" t="s">
        <v>1</v>
      </c>
      <c r="I670" s="168"/>
      <c r="L670" s="165"/>
      <c r="M670" s="169"/>
      <c r="T670" s="170"/>
      <c r="AT670" s="166" t="s">
        <v>270</v>
      </c>
      <c r="AU670" s="166" t="s">
        <v>87</v>
      </c>
      <c r="AV670" s="14" t="s">
        <v>85</v>
      </c>
      <c r="AW670" s="14" t="s">
        <v>32</v>
      </c>
      <c r="AX670" s="14" t="s">
        <v>77</v>
      </c>
      <c r="AY670" s="166" t="s">
        <v>262</v>
      </c>
    </row>
    <row r="671" spans="2:51" s="12" customFormat="1" ht="11.25">
      <c r="B671" s="150"/>
      <c r="D671" s="151" t="s">
        <v>270</v>
      </c>
      <c r="E671" s="152" t="s">
        <v>1</v>
      </c>
      <c r="F671" s="153" t="s">
        <v>3287</v>
      </c>
      <c r="H671" s="154">
        <v>1.02</v>
      </c>
      <c r="I671" s="155"/>
      <c r="L671" s="150"/>
      <c r="M671" s="156"/>
      <c r="T671" s="157"/>
      <c r="AT671" s="152" t="s">
        <v>270</v>
      </c>
      <c r="AU671" s="152" t="s">
        <v>87</v>
      </c>
      <c r="AV671" s="12" t="s">
        <v>87</v>
      </c>
      <c r="AW671" s="12" t="s">
        <v>32</v>
      </c>
      <c r="AX671" s="12" t="s">
        <v>77</v>
      </c>
      <c r="AY671" s="152" t="s">
        <v>262</v>
      </c>
    </row>
    <row r="672" spans="2:51" s="12" customFormat="1" ht="11.25">
      <c r="B672" s="150"/>
      <c r="D672" s="151" t="s">
        <v>270</v>
      </c>
      <c r="E672" s="152" t="s">
        <v>1</v>
      </c>
      <c r="F672" s="153" t="s">
        <v>3288</v>
      </c>
      <c r="H672" s="154">
        <v>0.26</v>
      </c>
      <c r="I672" s="155"/>
      <c r="L672" s="150"/>
      <c r="M672" s="156"/>
      <c r="T672" s="157"/>
      <c r="AT672" s="152" t="s">
        <v>270</v>
      </c>
      <c r="AU672" s="152" t="s">
        <v>87</v>
      </c>
      <c r="AV672" s="12" t="s">
        <v>87</v>
      </c>
      <c r="AW672" s="12" t="s">
        <v>32</v>
      </c>
      <c r="AX672" s="12" t="s">
        <v>77</v>
      </c>
      <c r="AY672" s="152" t="s">
        <v>262</v>
      </c>
    </row>
    <row r="673" spans="2:51" s="12" customFormat="1" ht="33.75">
      <c r="B673" s="150"/>
      <c r="D673" s="151" t="s">
        <v>270</v>
      </c>
      <c r="E673" s="152" t="s">
        <v>1</v>
      </c>
      <c r="F673" s="153" t="s">
        <v>3289</v>
      </c>
      <c r="H673" s="154">
        <v>2.11</v>
      </c>
      <c r="I673" s="155"/>
      <c r="L673" s="150"/>
      <c r="M673" s="156"/>
      <c r="T673" s="157"/>
      <c r="AT673" s="152" t="s">
        <v>270</v>
      </c>
      <c r="AU673" s="152" t="s">
        <v>87</v>
      </c>
      <c r="AV673" s="12" t="s">
        <v>87</v>
      </c>
      <c r="AW673" s="12" t="s">
        <v>32</v>
      </c>
      <c r="AX673" s="12" t="s">
        <v>77</v>
      </c>
      <c r="AY673" s="152" t="s">
        <v>262</v>
      </c>
    </row>
    <row r="674" spans="2:51" s="12" customFormat="1" ht="11.25">
      <c r="B674" s="150"/>
      <c r="D674" s="151" t="s">
        <v>270</v>
      </c>
      <c r="E674" s="152" t="s">
        <v>1</v>
      </c>
      <c r="F674" s="153" t="s">
        <v>3290</v>
      </c>
      <c r="H674" s="154">
        <v>0.93</v>
      </c>
      <c r="I674" s="155"/>
      <c r="L674" s="150"/>
      <c r="M674" s="156"/>
      <c r="T674" s="157"/>
      <c r="AT674" s="152" t="s">
        <v>270</v>
      </c>
      <c r="AU674" s="152" t="s">
        <v>87</v>
      </c>
      <c r="AV674" s="12" t="s">
        <v>87</v>
      </c>
      <c r="AW674" s="12" t="s">
        <v>32</v>
      </c>
      <c r="AX674" s="12" t="s">
        <v>77</v>
      </c>
      <c r="AY674" s="152" t="s">
        <v>262</v>
      </c>
    </row>
    <row r="675" spans="2:51" s="14" customFormat="1" ht="11.25">
      <c r="B675" s="165"/>
      <c r="D675" s="151" t="s">
        <v>270</v>
      </c>
      <c r="E675" s="166" t="s">
        <v>1</v>
      </c>
      <c r="F675" s="167" t="s">
        <v>3291</v>
      </c>
      <c r="H675" s="166" t="s">
        <v>1</v>
      </c>
      <c r="I675" s="168"/>
      <c r="L675" s="165"/>
      <c r="M675" s="169"/>
      <c r="T675" s="170"/>
      <c r="AT675" s="166" t="s">
        <v>270</v>
      </c>
      <c r="AU675" s="166" t="s">
        <v>87</v>
      </c>
      <c r="AV675" s="14" t="s">
        <v>85</v>
      </c>
      <c r="AW675" s="14" t="s">
        <v>32</v>
      </c>
      <c r="AX675" s="14" t="s">
        <v>77</v>
      </c>
      <c r="AY675" s="166" t="s">
        <v>262</v>
      </c>
    </row>
    <row r="676" spans="2:51" s="12" customFormat="1" ht="11.25">
      <c r="B676" s="150"/>
      <c r="D676" s="151" t="s">
        <v>270</v>
      </c>
      <c r="E676" s="152" t="s">
        <v>1</v>
      </c>
      <c r="F676" s="153" t="s">
        <v>3292</v>
      </c>
      <c r="H676" s="154">
        <v>1.23</v>
      </c>
      <c r="I676" s="155"/>
      <c r="L676" s="150"/>
      <c r="M676" s="156"/>
      <c r="T676" s="157"/>
      <c r="AT676" s="152" t="s">
        <v>270</v>
      </c>
      <c r="AU676" s="152" t="s">
        <v>87</v>
      </c>
      <c r="AV676" s="12" t="s">
        <v>87</v>
      </c>
      <c r="AW676" s="12" t="s">
        <v>32</v>
      </c>
      <c r="AX676" s="12" t="s">
        <v>77</v>
      </c>
      <c r="AY676" s="152" t="s">
        <v>262</v>
      </c>
    </row>
    <row r="677" spans="2:51" s="12" customFormat="1" ht="11.25">
      <c r="B677" s="150"/>
      <c r="D677" s="151" t="s">
        <v>270</v>
      </c>
      <c r="E677" s="152" t="s">
        <v>1</v>
      </c>
      <c r="F677" s="153" t="s">
        <v>3293</v>
      </c>
      <c r="H677" s="154">
        <v>0.49</v>
      </c>
      <c r="I677" s="155"/>
      <c r="L677" s="150"/>
      <c r="M677" s="156"/>
      <c r="T677" s="157"/>
      <c r="AT677" s="152" t="s">
        <v>270</v>
      </c>
      <c r="AU677" s="152" t="s">
        <v>87</v>
      </c>
      <c r="AV677" s="12" t="s">
        <v>87</v>
      </c>
      <c r="AW677" s="12" t="s">
        <v>32</v>
      </c>
      <c r="AX677" s="12" t="s">
        <v>77</v>
      </c>
      <c r="AY677" s="152" t="s">
        <v>262</v>
      </c>
    </row>
    <row r="678" spans="2:51" s="12" customFormat="1" ht="11.25">
      <c r="B678" s="150"/>
      <c r="D678" s="151" t="s">
        <v>270</v>
      </c>
      <c r="E678" s="152" t="s">
        <v>1</v>
      </c>
      <c r="F678" s="153" t="s">
        <v>3294</v>
      </c>
      <c r="H678" s="154">
        <v>0.28</v>
      </c>
      <c r="I678" s="155"/>
      <c r="L678" s="150"/>
      <c r="M678" s="156"/>
      <c r="T678" s="157"/>
      <c r="AT678" s="152" t="s">
        <v>270</v>
      </c>
      <c r="AU678" s="152" t="s">
        <v>87</v>
      </c>
      <c r="AV678" s="12" t="s">
        <v>87</v>
      </c>
      <c r="AW678" s="12" t="s">
        <v>32</v>
      </c>
      <c r="AX678" s="12" t="s">
        <v>77</v>
      </c>
      <c r="AY678" s="152" t="s">
        <v>262</v>
      </c>
    </row>
    <row r="679" spans="2:51" s="14" customFormat="1" ht="11.25">
      <c r="B679" s="165"/>
      <c r="D679" s="151" t="s">
        <v>270</v>
      </c>
      <c r="E679" s="166" t="s">
        <v>1</v>
      </c>
      <c r="F679" s="167" t="s">
        <v>3295</v>
      </c>
      <c r="H679" s="166" t="s">
        <v>1</v>
      </c>
      <c r="I679" s="168"/>
      <c r="L679" s="165"/>
      <c r="M679" s="169"/>
      <c r="T679" s="170"/>
      <c r="AT679" s="166" t="s">
        <v>270</v>
      </c>
      <c r="AU679" s="166" t="s">
        <v>87</v>
      </c>
      <c r="AV679" s="14" t="s">
        <v>85</v>
      </c>
      <c r="AW679" s="14" t="s">
        <v>32</v>
      </c>
      <c r="AX679" s="14" t="s">
        <v>77</v>
      </c>
      <c r="AY679" s="166" t="s">
        <v>262</v>
      </c>
    </row>
    <row r="680" spans="2:51" s="12" customFormat="1" ht="11.25">
      <c r="B680" s="150"/>
      <c r="D680" s="151" t="s">
        <v>270</v>
      </c>
      <c r="E680" s="152" t="s">
        <v>1</v>
      </c>
      <c r="F680" s="153" t="s">
        <v>3296</v>
      </c>
      <c r="H680" s="154">
        <v>0.3</v>
      </c>
      <c r="I680" s="155"/>
      <c r="L680" s="150"/>
      <c r="M680" s="156"/>
      <c r="T680" s="157"/>
      <c r="AT680" s="152" t="s">
        <v>270</v>
      </c>
      <c r="AU680" s="152" t="s">
        <v>87</v>
      </c>
      <c r="AV680" s="12" t="s">
        <v>87</v>
      </c>
      <c r="AW680" s="12" t="s">
        <v>32</v>
      </c>
      <c r="AX680" s="12" t="s">
        <v>77</v>
      </c>
      <c r="AY680" s="152" t="s">
        <v>262</v>
      </c>
    </row>
    <row r="681" spans="2:51" s="12" customFormat="1" ht="11.25">
      <c r="B681" s="150"/>
      <c r="D681" s="151" t="s">
        <v>270</v>
      </c>
      <c r="E681" s="152" t="s">
        <v>1</v>
      </c>
      <c r="F681" s="153" t="s">
        <v>3297</v>
      </c>
      <c r="H681" s="154">
        <v>0.27</v>
      </c>
      <c r="I681" s="155"/>
      <c r="L681" s="150"/>
      <c r="M681" s="156"/>
      <c r="T681" s="157"/>
      <c r="AT681" s="152" t="s">
        <v>270</v>
      </c>
      <c r="AU681" s="152" t="s">
        <v>87</v>
      </c>
      <c r="AV681" s="12" t="s">
        <v>87</v>
      </c>
      <c r="AW681" s="12" t="s">
        <v>32</v>
      </c>
      <c r="AX681" s="12" t="s">
        <v>77</v>
      </c>
      <c r="AY681" s="152" t="s">
        <v>262</v>
      </c>
    </row>
    <row r="682" spans="2:51" s="12" customFormat="1" ht="11.25">
      <c r="B682" s="150"/>
      <c r="D682" s="151" t="s">
        <v>270</v>
      </c>
      <c r="E682" s="152" t="s">
        <v>1</v>
      </c>
      <c r="F682" s="153" t="s">
        <v>3298</v>
      </c>
      <c r="H682" s="154">
        <v>0.05</v>
      </c>
      <c r="I682" s="155"/>
      <c r="L682" s="150"/>
      <c r="M682" s="156"/>
      <c r="T682" s="157"/>
      <c r="AT682" s="152" t="s">
        <v>270</v>
      </c>
      <c r="AU682" s="152" t="s">
        <v>87</v>
      </c>
      <c r="AV682" s="12" t="s">
        <v>87</v>
      </c>
      <c r="AW682" s="12" t="s">
        <v>32</v>
      </c>
      <c r="AX682" s="12" t="s">
        <v>77</v>
      </c>
      <c r="AY682" s="152" t="s">
        <v>262</v>
      </c>
    </row>
    <row r="683" spans="2:51" s="14" customFormat="1" ht="11.25">
      <c r="B683" s="165"/>
      <c r="D683" s="151" t="s">
        <v>270</v>
      </c>
      <c r="E683" s="166" t="s">
        <v>1</v>
      </c>
      <c r="F683" s="167" t="s">
        <v>3299</v>
      </c>
      <c r="H683" s="166" t="s">
        <v>1</v>
      </c>
      <c r="I683" s="168"/>
      <c r="L683" s="165"/>
      <c r="M683" s="169"/>
      <c r="T683" s="170"/>
      <c r="AT683" s="166" t="s">
        <v>270</v>
      </c>
      <c r="AU683" s="166" t="s">
        <v>87</v>
      </c>
      <c r="AV683" s="14" t="s">
        <v>85</v>
      </c>
      <c r="AW683" s="14" t="s">
        <v>32</v>
      </c>
      <c r="AX683" s="14" t="s">
        <v>77</v>
      </c>
      <c r="AY683" s="166" t="s">
        <v>262</v>
      </c>
    </row>
    <row r="684" spans="2:51" s="12" customFormat="1" ht="11.25">
      <c r="B684" s="150"/>
      <c r="D684" s="151" t="s">
        <v>270</v>
      </c>
      <c r="E684" s="152" t="s">
        <v>1</v>
      </c>
      <c r="F684" s="153" t="s">
        <v>3300</v>
      </c>
      <c r="H684" s="154">
        <v>0.25</v>
      </c>
      <c r="I684" s="155"/>
      <c r="L684" s="150"/>
      <c r="M684" s="156"/>
      <c r="T684" s="157"/>
      <c r="AT684" s="152" t="s">
        <v>270</v>
      </c>
      <c r="AU684" s="152" t="s">
        <v>87</v>
      </c>
      <c r="AV684" s="12" t="s">
        <v>87</v>
      </c>
      <c r="AW684" s="12" t="s">
        <v>32</v>
      </c>
      <c r="AX684" s="12" t="s">
        <v>77</v>
      </c>
      <c r="AY684" s="152" t="s">
        <v>262</v>
      </c>
    </row>
    <row r="685" spans="2:51" s="12" customFormat="1" ht="11.25">
      <c r="B685" s="150"/>
      <c r="D685" s="151" t="s">
        <v>270</v>
      </c>
      <c r="E685" s="152" t="s">
        <v>1</v>
      </c>
      <c r="F685" s="153" t="s">
        <v>3301</v>
      </c>
      <c r="H685" s="154">
        <v>0.08</v>
      </c>
      <c r="I685" s="155"/>
      <c r="L685" s="150"/>
      <c r="M685" s="156"/>
      <c r="T685" s="157"/>
      <c r="AT685" s="152" t="s">
        <v>270</v>
      </c>
      <c r="AU685" s="152" t="s">
        <v>87</v>
      </c>
      <c r="AV685" s="12" t="s">
        <v>87</v>
      </c>
      <c r="AW685" s="12" t="s">
        <v>32</v>
      </c>
      <c r="AX685" s="12" t="s">
        <v>77</v>
      </c>
      <c r="AY685" s="152" t="s">
        <v>262</v>
      </c>
    </row>
    <row r="686" spans="2:51" s="12" customFormat="1" ht="11.25">
      <c r="B686" s="150"/>
      <c r="D686" s="151" t="s">
        <v>270</v>
      </c>
      <c r="E686" s="152" t="s">
        <v>1</v>
      </c>
      <c r="F686" s="153" t="s">
        <v>3302</v>
      </c>
      <c r="H686" s="154">
        <v>0.12</v>
      </c>
      <c r="I686" s="155"/>
      <c r="L686" s="150"/>
      <c r="M686" s="156"/>
      <c r="T686" s="157"/>
      <c r="AT686" s="152" t="s">
        <v>270</v>
      </c>
      <c r="AU686" s="152" t="s">
        <v>87</v>
      </c>
      <c r="AV686" s="12" t="s">
        <v>87</v>
      </c>
      <c r="AW686" s="12" t="s">
        <v>32</v>
      </c>
      <c r="AX686" s="12" t="s">
        <v>77</v>
      </c>
      <c r="AY686" s="152" t="s">
        <v>262</v>
      </c>
    </row>
    <row r="687" spans="2:51" s="12" customFormat="1" ht="11.25">
      <c r="B687" s="150"/>
      <c r="D687" s="151" t="s">
        <v>270</v>
      </c>
      <c r="E687" s="152" t="s">
        <v>1</v>
      </c>
      <c r="F687" s="153" t="s">
        <v>3303</v>
      </c>
      <c r="H687" s="154">
        <v>0.22</v>
      </c>
      <c r="I687" s="155"/>
      <c r="L687" s="150"/>
      <c r="M687" s="156"/>
      <c r="T687" s="157"/>
      <c r="AT687" s="152" t="s">
        <v>270</v>
      </c>
      <c r="AU687" s="152" t="s">
        <v>87</v>
      </c>
      <c r="AV687" s="12" t="s">
        <v>87</v>
      </c>
      <c r="AW687" s="12" t="s">
        <v>32</v>
      </c>
      <c r="AX687" s="12" t="s">
        <v>77</v>
      </c>
      <c r="AY687" s="152" t="s">
        <v>262</v>
      </c>
    </row>
    <row r="688" spans="2:51" s="14" customFormat="1" ht="11.25">
      <c r="B688" s="165"/>
      <c r="D688" s="151" t="s">
        <v>270</v>
      </c>
      <c r="E688" s="166" t="s">
        <v>1</v>
      </c>
      <c r="F688" s="167" t="s">
        <v>3304</v>
      </c>
      <c r="H688" s="166" t="s">
        <v>1</v>
      </c>
      <c r="I688" s="168"/>
      <c r="L688" s="165"/>
      <c r="M688" s="169"/>
      <c r="T688" s="170"/>
      <c r="AT688" s="166" t="s">
        <v>270</v>
      </c>
      <c r="AU688" s="166" t="s">
        <v>87</v>
      </c>
      <c r="AV688" s="14" t="s">
        <v>85</v>
      </c>
      <c r="AW688" s="14" t="s">
        <v>32</v>
      </c>
      <c r="AX688" s="14" t="s">
        <v>77</v>
      </c>
      <c r="AY688" s="166" t="s">
        <v>262</v>
      </c>
    </row>
    <row r="689" spans="2:51" s="12" customFormat="1" ht="11.25">
      <c r="B689" s="150"/>
      <c r="D689" s="151" t="s">
        <v>270</v>
      </c>
      <c r="E689" s="152" t="s">
        <v>1</v>
      </c>
      <c r="F689" s="153" t="s">
        <v>3305</v>
      </c>
      <c r="H689" s="154">
        <v>0.44</v>
      </c>
      <c r="I689" s="155"/>
      <c r="L689" s="150"/>
      <c r="M689" s="156"/>
      <c r="T689" s="157"/>
      <c r="AT689" s="152" t="s">
        <v>270</v>
      </c>
      <c r="AU689" s="152" t="s">
        <v>87</v>
      </c>
      <c r="AV689" s="12" t="s">
        <v>87</v>
      </c>
      <c r="AW689" s="12" t="s">
        <v>32</v>
      </c>
      <c r="AX689" s="12" t="s">
        <v>77</v>
      </c>
      <c r="AY689" s="152" t="s">
        <v>262</v>
      </c>
    </row>
    <row r="690" spans="2:51" s="12" customFormat="1" ht="11.25">
      <c r="B690" s="150"/>
      <c r="D690" s="151" t="s">
        <v>270</v>
      </c>
      <c r="E690" s="152" t="s">
        <v>1</v>
      </c>
      <c r="F690" s="153" t="s">
        <v>3306</v>
      </c>
      <c r="H690" s="154">
        <v>0.34</v>
      </c>
      <c r="I690" s="155"/>
      <c r="L690" s="150"/>
      <c r="M690" s="156"/>
      <c r="T690" s="157"/>
      <c r="AT690" s="152" t="s">
        <v>270</v>
      </c>
      <c r="AU690" s="152" t="s">
        <v>87</v>
      </c>
      <c r="AV690" s="12" t="s">
        <v>87</v>
      </c>
      <c r="AW690" s="12" t="s">
        <v>32</v>
      </c>
      <c r="AX690" s="12" t="s">
        <v>77</v>
      </c>
      <c r="AY690" s="152" t="s">
        <v>262</v>
      </c>
    </row>
    <row r="691" spans="2:51" s="14" customFormat="1" ht="11.25">
      <c r="B691" s="165"/>
      <c r="D691" s="151" t="s">
        <v>270</v>
      </c>
      <c r="E691" s="166" t="s">
        <v>1</v>
      </c>
      <c r="F691" s="167" t="s">
        <v>3307</v>
      </c>
      <c r="H691" s="166" t="s">
        <v>1</v>
      </c>
      <c r="I691" s="168"/>
      <c r="L691" s="165"/>
      <c r="M691" s="169"/>
      <c r="T691" s="170"/>
      <c r="AT691" s="166" t="s">
        <v>270</v>
      </c>
      <c r="AU691" s="166" t="s">
        <v>87</v>
      </c>
      <c r="AV691" s="14" t="s">
        <v>85</v>
      </c>
      <c r="AW691" s="14" t="s">
        <v>32</v>
      </c>
      <c r="AX691" s="14" t="s">
        <v>77</v>
      </c>
      <c r="AY691" s="166" t="s">
        <v>262</v>
      </c>
    </row>
    <row r="692" spans="2:51" s="12" customFormat="1" ht="11.25">
      <c r="B692" s="150"/>
      <c r="D692" s="151" t="s">
        <v>270</v>
      </c>
      <c r="E692" s="152" t="s">
        <v>1</v>
      </c>
      <c r="F692" s="153" t="s">
        <v>3308</v>
      </c>
      <c r="H692" s="154">
        <v>0.16</v>
      </c>
      <c r="I692" s="155"/>
      <c r="L692" s="150"/>
      <c r="M692" s="156"/>
      <c r="T692" s="157"/>
      <c r="AT692" s="152" t="s">
        <v>270</v>
      </c>
      <c r="AU692" s="152" t="s">
        <v>87</v>
      </c>
      <c r="AV692" s="12" t="s">
        <v>87</v>
      </c>
      <c r="AW692" s="12" t="s">
        <v>32</v>
      </c>
      <c r="AX692" s="12" t="s">
        <v>77</v>
      </c>
      <c r="AY692" s="152" t="s">
        <v>262</v>
      </c>
    </row>
    <row r="693" spans="2:51" s="12" customFormat="1" ht="11.25">
      <c r="B693" s="150"/>
      <c r="D693" s="151" t="s">
        <v>270</v>
      </c>
      <c r="E693" s="152" t="s">
        <v>1</v>
      </c>
      <c r="F693" s="153" t="s">
        <v>3309</v>
      </c>
      <c r="H693" s="154">
        <v>0.1</v>
      </c>
      <c r="I693" s="155"/>
      <c r="L693" s="150"/>
      <c r="M693" s="156"/>
      <c r="T693" s="157"/>
      <c r="AT693" s="152" t="s">
        <v>270</v>
      </c>
      <c r="AU693" s="152" t="s">
        <v>87</v>
      </c>
      <c r="AV693" s="12" t="s">
        <v>87</v>
      </c>
      <c r="AW693" s="12" t="s">
        <v>32</v>
      </c>
      <c r="AX693" s="12" t="s">
        <v>77</v>
      </c>
      <c r="AY693" s="152" t="s">
        <v>262</v>
      </c>
    </row>
    <row r="694" spans="2:51" s="15" customFormat="1" ht="11.25">
      <c r="B694" s="171"/>
      <c r="D694" s="151" t="s">
        <v>270</v>
      </c>
      <c r="E694" s="172" t="s">
        <v>1</v>
      </c>
      <c r="F694" s="173" t="s">
        <v>281</v>
      </c>
      <c r="H694" s="174">
        <v>12.3</v>
      </c>
      <c r="I694" s="175"/>
      <c r="L694" s="171"/>
      <c r="M694" s="176"/>
      <c r="T694" s="177"/>
      <c r="AT694" s="172" t="s">
        <v>270</v>
      </c>
      <c r="AU694" s="172" t="s">
        <v>87</v>
      </c>
      <c r="AV694" s="15" t="s">
        <v>103</v>
      </c>
      <c r="AW694" s="15" t="s">
        <v>32</v>
      </c>
      <c r="AX694" s="15" t="s">
        <v>77</v>
      </c>
      <c r="AY694" s="172" t="s">
        <v>262</v>
      </c>
    </row>
    <row r="695" spans="2:51" s="14" customFormat="1" ht="11.25">
      <c r="B695" s="165"/>
      <c r="D695" s="151" t="s">
        <v>270</v>
      </c>
      <c r="E695" s="166" t="s">
        <v>1</v>
      </c>
      <c r="F695" s="167" t="s">
        <v>3310</v>
      </c>
      <c r="H695" s="166" t="s">
        <v>1</v>
      </c>
      <c r="I695" s="168"/>
      <c r="L695" s="165"/>
      <c r="M695" s="169"/>
      <c r="T695" s="170"/>
      <c r="AT695" s="166" t="s">
        <v>270</v>
      </c>
      <c r="AU695" s="166" t="s">
        <v>87</v>
      </c>
      <c r="AV695" s="14" t="s">
        <v>85</v>
      </c>
      <c r="AW695" s="14" t="s">
        <v>32</v>
      </c>
      <c r="AX695" s="14" t="s">
        <v>77</v>
      </c>
      <c r="AY695" s="166" t="s">
        <v>262</v>
      </c>
    </row>
    <row r="696" spans="2:51" s="14" customFormat="1" ht="11.25">
      <c r="B696" s="165"/>
      <c r="D696" s="151" t="s">
        <v>270</v>
      </c>
      <c r="E696" s="166" t="s">
        <v>1</v>
      </c>
      <c r="F696" s="167" t="s">
        <v>3311</v>
      </c>
      <c r="H696" s="166" t="s">
        <v>1</v>
      </c>
      <c r="I696" s="168"/>
      <c r="L696" s="165"/>
      <c r="M696" s="169"/>
      <c r="T696" s="170"/>
      <c r="AT696" s="166" t="s">
        <v>270</v>
      </c>
      <c r="AU696" s="166" t="s">
        <v>87</v>
      </c>
      <c r="AV696" s="14" t="s">
        <v>85</v>
      </c>
      <c r="AW696" s="14" t="s">
        <v>32</v>
      </c>
      <c r="AX696" s="14" t="s">
        <v>77</v>
      </c>
      <c r="AY696" s="166" t="s">
        <v>262</v>
      </c>
    </row>
    <row r="697" spans="2:51" s="12" customFormat="1" ht="11.25">
      <c r="B697" s="150"/>
      <c r="D697" s="151" t="s">
        <v>270</v>
      </c>
      <c r="E697" s="152" t="s">
        <v>1</v>
      </c>
      <c r="F697" s="153" t="s">
        <v>3278</v>
      </c>
      <c r="H697" s="154">
        <v>0.86</v>
      </c>
      <c r="I697" s="155"/>
      <c r="L697" s="150"/>
      <c r="M697" s="156"/>
      <c r="T697" s="157"/>
      <c r="AT697" s="152" t="s">
        <v>270</v>
      </c>
      <c r="AU697" s="152" t="s">
        <v>87</v>
      </c>
      <c r="AV697" s="12" t="s">
        <v>87</v>
      </c>
      <c r="AW697" s="12" t="s">
        <v>32</v>
      </c>
      <c r="AX697" s="12" t="s">
        <v>77</v>
      </c>
      <c r="AY697" s="152" t="s">
        <v>262</v>
      </c>
    </row>
    <row r="698" spans="2:51" s="12" customFormat="1" ht="11.25">
      <c r="B698" s="150"/>
      <c r="D698" s="151" t="s">
        <v>270</v>
      </c>
      <c r="E698" s="152" t="s">
        <v>1</v>
      </c>
      <c r="F698" s="153" t="s">
        <v>3312</v>
      </c>
      <c r="H698" s="154">
        <v>0.88</v>
      </c>
      <c r="I698" s="155"/>
      <c r="L698" s="150"/>
      <c r="M698" s="156"/>
      <c r="T698" s="157"/>
      <c r="AT698" s="152" t="s">
        <v>270</v>
      </c>
      <c r="AU698" s="152" t="s">
        <v>87</v>
      </c>
      <c r="AV698" s="12" t="s">
        <v>87</v>
      </c>
      <c r="AW698" s="12" t="s">
        <v>32</v>
      </c>
      <c r="AX698" s="12" t="s">
        <v>77</v>
      </c>
      <c r="AY698" s="152" t="s">
        <v>262</v>
      </c>
    </row>
    <row r="699" spans="2:51" s="12" customFormat="1" ht="11.25">
      <c r="B699" s="150"/>
      <c r="D699" s="151" t="s">
        <v>270</v>
      </c>
      <c r="E699" s="152" t="s">
        <v>1</v>
      </c>
      <c r="F699" s="153" t="s">
        <v>3313</v>
      </c>
      <c r="H699" s="154">
        <v>0.47</v>
      </c>
      <c r="I699" s="155"/>
      <c r="L699" s="150"/>
      <c r="M699" s="156"/>
      <c r="T699" s="157"/>
      <c r="AT699" s="152" t="s">
        <v>270</v>
      </c>
      <c r="AU699" s="152" t="s">
        <v>87</v>
      </c>
      <c r="AV699" s="12" t="s">
        <v>87</v>
      </c>
      <c r="AW699" s="12" t="s">
        <v>32</v>
      </c>
      <c r="AX699" s="12" t="s">
        <v>77</v>
      </c>
      <c r="AY699" s="152" t="s">
        <v>262</v>
      </c>
    </row>
    <row r="700" spans="2:51" s="14" customFormat="1" ht="11.25">
      <c r="B700" s="165"/>
      <c r="D700" s="151" t="s">
        <v>270</v>
      </c>
      <c r="E700" s="166" t="s">
        <v>1</v>
      </c>
      <c r="F700" s="167" t="s">
        <v>3314</v>
      </c>
      <c r="H700" s="166" t="s">
        <v>1</v>
      </c>
      <c r="I700" s="168"/>
      <c r="L700" s="165"/>
      <c r="M700" s="169"/>
      <c r="T700" s="170"/>
      <c r="AT700" s="166" t="s">
        <v>270</v>
      </c>
      <c r="AU700" s="166" t="s">
        <v>87</v>
      </c>
      <c r="AV700" s="14" t="s">
        <v>85</v>
      </c>
      <c r="AW700" s="14" t="s">
        <v>32</v>
      </c>
      <c r="AX700" s="14" t="s">
        <v>77</v>
      </c>
      <c r="AY700" s="166" t="s">
        <v>262</v>
      </c>
    </row>
    <row r="701" spans="2:51" s="12" customFormat="1" ht="11.25">
      <c r="B701" s="150"/>
      <c r="D701" s="151" t="s">
        <v>270</v>
      </c>
      <c r="E701" s="152" t="s">
        <v>1</v>
      </c>
      <c r="F701" s="153" t="s">
        <v>3315</v>
      </c>
      <c r="H701" s="154">
        <v>1.28</v>
      </c>
      <c r="I701" s="155"/>
      <c r="L701" s="150"/>
      <c r="M701" s="156"/>
      <c r="T701" s="157"/>
      <c r="AT701" s="152" t="s">
        <v>270</v>
      </c>
      <c r="AU701" s="152" t="s">
        <v>87</v>
      </c>
      <c r="AV701" s="12" t="s">
        <v>87</v>
      </c>
      <c r="AW701" s="12" t="s">
        <v>32</v>
      </c>
      <c r="AX701" s="12" t="s">
        <v>77</v>
      </c>
      <c r="AY701" s="152" t="s">
        <v>262</v>
      </c>
    </row>
    <row r="702" spans="2:51" s="12" customFormat="1" ht="33.75">
      <c r="B702" s="150"/>
      <c r="D702" s="151" t="s">
        <v>270</v>
      </c>
      <c r="E702" s="152" t="s">
        <v>1</v>
      </c>
      <c r="F702" s="153" t="s">
        <v>3316</v>
      </c>
      <c r="H702" s="154">
        <v>0.96</v>
      </c>
      <c r="I702" s="155"/>
      <c r="L702" s="150"/>
      <c r="M702" s="156"/>
      <c r="T702" s="157"/>
      <c r="AT702" s="152" t="s">
        <v>270</v>
      </c>
      <c r="AU702" s="152" t="s">
        <v>87</v>
      </c>
      <c r="AV702" s="12" t="s">
        <v>87</v>
      </c>
      <c r="AW702" s="12" t="s">
        <v>32</v>
      </c>
      <c r="AX702" s="12" t="s">
        <v>77</v>
      </c>
      <c r="AY702" s="152" t="s">
        <v>262</v>
      </c>
    </row>
    <row r="703" spans="2:51" s="14" customFormat="1" ht="11.25">
      <c r="B703" s="165"/>
      <c r="D703" s="151" t="s">
        <v>270</v>
      </c>
      <c r="E703" s="166" t="s">
        <v>1</v>
      </c>
      <c r="F703" s="167" t="s">
        <v>3317</v>
      </c>
      <c r="H703" s="166" t="s">
        <v>1</v>
      </c>
      <c r="I703" s="168"/>
      <c r="L703" s="165"/>
      <c r="M703" s="169"/>
      <c r="T703" s="170"/>
      <c r="AT703" s="166" t="s">
        <v>270</v>
      </c>
      <c r="AU703" s="166" t="s">
        <v>87</v>
      </c>
      <c r="AV703" s="14" t="s">
        <v>85</v>
      </c>
      <c r="AW703" s="14" t="s">
        <v>32</v>
      </c>
      <c r="AX703" s="14" t="s">
        <v>77</v>
      </c>
      <c r="AY703" s="166" t="s">
        <v>262</v>
      </c>
    </row>
    <row r="704" spans="2:51" s="12" customFormat="1" ht="22.5">
      <c r="B704" s="150"/>
      <c r="D704" s="151" t="s">
        <v>270</v>
      </c>
      <c r="E704" s="152" t="s">
        <v>1</v>
      </c>
      <c r="F704" s="153" t="s">
        <v>3318</v>
      </c>
      <c r="H704" s="154">
        <v>1.64</v>
      </c>
      <c r="I704" s="155"/>
      <c r="L704" s="150"/>
      <c r="M704" s="156"/>
      <c r="T704" s="157"/>
      <c r="AT704" s="152" t="s">
        <v>270</v>
      </c>
      <c r="AU704" s="152" t="s">
        <v>87</v>
      </c>
      <c r="AV704" s="12" t="s">
        <v>87</v>
      </c>
      <c r="AW704" s="12" t="s">
        <v>32</v>
      </c>
      <c r="AX704" s="12" t="s">
        <v>77</v>
      </c>
      <c r="AY704" s="152" t="s">
        <v>262</v>
      </c>
    </row>
    <row r="705" spans="2:51" s="12" customFormat="1" ht="33.75">
      <c r="B705" s="150"/>
      <c r="D705" s="151" t="s">
        <v>270</v>
      </c>
      <c r="E705" s="152" t="s">
        <v>1</v>
      </c>
      <c r="F705" s="153" t="s">
        <v>3319</v>
      </c>
      <c r="H705" s="154">
        <v>2.25</v>
      </c>
      <c r="I705" s="155"/>
      <c r="L705" s="150"/>
      <c r="M705" s="156"/>
      <c r="T705" s="157"/>
      <c r="AT705" s="152" t="s">
        <v>270</v>
      </c>
      <c r="AU705" s="152" t="s">
        <v>87</v>
      </c>
      <c r="AV705" s="12" t="s">
        <v>87</v>
      </c>
      <c r="AW705" s="12" t="s">
        <v>32</v>
      </c>
      <c r="AX705" s="12" t="s">
        <v>77</v>
      </c>
      <c r="AY705" s="152" t="s">
        <v>262</v>
      </c>
    </row>
    <row r="706" spans="2:51" s="12" customFormat="1" ht="11.25">
      <c r="B706" s="150"/>
      <c r="D706" s="151" t="s">
        <v>270</v>
      </c>
      <c r="E706" s="152" t="s">
        <v>1</v>
      </c>
      <c r="F706" s="153" t="s">
        <v>3320</v>
      </c>
      <c r="H706" s="154">
        <v>0.2</v>
      </c>
      <c r="I706" s="155"/>
      <c r="L706" s="150"/>
      <c r="M706" s="156"/>
      <c r="T706" s="157"/>
      <c r="AT706" s="152" t="s">
        <v>270</v>
      </c>
      <c r="AU706" s="152" t="s">
        <v>87</v>
      </c>
      <c r="AV706" s="12" t="s">
        <v>87</v>
      </c>
      <c r="AW706" s="12" t="s">
        <v>32</v>
      </c>
      <c r="AX706" s="12" t="s">
        <v>77</v>
      </c>
      <c r="AY706" s="152" t="s">
        <v>262</v>
      </c>
    </row>
    <row r="707" spans="2:51" s="14" customFormat="1" ht="11.25">
      <c r="B707" s="165"/>
      <c r="D707" s="151" t="s">
        <v>270</v>
      </c>
      <c r="E707" s="166" t="s">
        <v>1</v>
      </c>
      <c r="F707" s="167" t="s">
        <v>3321</v>
      </c>
      <c r="H707" s="166" t="s">
        <v>1</v>
      </c>
      <c r="I707" s="168"/>
      <c r="L707" s="165"/>
      <c r="M707" s="169"/>
      <c r="T707" s="170"/>
      <c r="AT707" s="166" t="s">
        <v>270</v>
      </c>
      <c r="AU707" s="166" t="s">
        <v>87</v>
      </c>
      <c r="AV707" s="14" t="s">
        <v>85</v>
      </c>
      <c r="AW707" s="14" t="s">
        <v>32</v>
      </c>
      <c r="AX707" s="14" t="s">
        <v>77</v>
      </c>
      <c r="AY707" s="166" t="s">
        <v>262</v>
      </c>
    </row>
    <row r="708" spans="2:51" s="12" customFormat="1" ht="11.25">
      <c r="B708" s="150"/>
      <c r="D708" s="151" t="s">
        <v>270</v>
      </c>
      <c r="E708" s="152" t="s">
        <v>1</v>
      </c>
      <c r="F708" s="153" t="s">
        <v>3322</v>
      </c>
      <c r="H708" s="154">
        <v>0.05</v>
      </c>
      <c r="I708" s="155"/>
      <c r="L708" s="150"/>
      <c r="M708" s="156"/>
      <c r="T708" s="157"/>
      <c r="AT708" s="152" t="s">
        <v>270</v>
      </c>
      <c r="AU708" s="152" t="s">
        <v>87</v>
      </c>
      <c r="AV708" s="12" t="s">
        <v>87</v>
      </c>
      <c r="AW708" s="12" t="s">
        <v>32</v>
      </c>
      <c r="AX708" s="12" t="s">
        <v>77</v>
      </c>
      <c r="AY708" s="152" t="s">
        <v>262</v>
      </c>
    </row>
    <row r="709" spans="2:51" s="12" customFormat="1" ht="11.25">
      <c r="B709" s="150"/>
      <c r="D709" s="151" t="s">
        <v>270</v>
      </c>
      <c r="E709" s="152" t="s">
        <v>1</v>
      </c>
      <c r="F709" s="153" t="s">
        <v>3323</v>
      </c>
      <c r="H709" s="154">
        <v>0.09</v>
      </c>
      <c r="I709" s="155"/>
      <c r="L709" s="150"/>
      <c r="M709" s="156"/>
      <c r="T709" s="157"/>
      <c r="AT709" s="152" t="s">
        <v>270</v>
      </c>
      <c r="AU709" s="152" t="s">
        <v>87</v>
      </c>
      <c r="AV709" s="12" t="s">
        <v>87</v>
      </c>
      <c r="AW709" s="12" t="s">
        <v>32</v>
      </c>
      <c r="AX709" s="12" t="s">
        <v>77</v>
      </c>
      <c r="AY709" s="152" t="s">
        <v>262</v>
      </c>
    </row>
    <row r="710" spans="2:51" s="15" customFormat="1" ht="11.25">
      <c r="B710" s="171"/>
      <c r="D710" s="151" t="s">
        <v>270</v>
      </c>
      <c r="E710" s="172" t="s">
        <v>1</v>
      </c>
      <c r="F710" s="173" t="s">
        <v>281</v>
      </c>
      <c r="H710" s="174">
        <v>8.68</v>
      </c>
      <c r="I710" s="175"/>
      <c r="L710" s="171"/>
      <c r="M710" s="176"/>
      <c r="T710" s="177"/>
      <c r="AT710" s="172" t="s">
        <v>270</v>
      </c>
      <c r="AU710" s="172" t="s">
        <v>87</v>
      </c>
      <c r="AV710" s="15" t="s">
        <v>103</v>
      </c>
      <c r="AW710" s="15" t="s">
        <v>32</v>
      </c>
      <c r="AX710" s="15" t="s">
        <v>77</v>
      </c>
      <c r="AY710" s="172" t="s">
        <v>262</v>
      </c>
    </row>
    <row r="711" spans="2:51" s="14" customFormat="1" ht="11.25">
      <c r="B711" s="165"/>
      <c r="D711" s="151" t="s">
        <v>270</v>
      </c>
      <c r="E711" s="166" t="s">
        <v>1</v>
      </c>
      <c r="F711" s="167" t="s">
        <v>3324</v>
      </c>
      <c r="H711" s="166" t="s">
        <v>1</v>
      </c>
      <c r="I711" s="168"/>
      <c r="L711" s="165"/>
      <c r="M711" s="169"/>
      <c r="T711" s="170"/>
      <c r="AT711" s="166" t="s">
        <v>270</v>
      </c>
      <c r="AU711" s="166" t="s">
        <v>87</v>
      </c>
      <c r="AV711" s="14" t="s">
        <v>85</v>
      </c>
      <c r="AW711" s="14" t="s">
        <v>32</v>
      </c>
      <c r="AX711" s="14" t="s">
        <v>77</v>
      </c>
      <c r="AY711" s="166" t="s">
        <v>262</v>
      </c>
    </row>
    <row r="712" spans="2:51" s="14" customFormat="1" ht="11.25">
      <c r="B712" s="165"/>
      <c r="D712" s="151" t="s">
        <v>270</v>
      </c>
      <c r="E712" s="166" t="s">
        <v>1</v>
      </c>
      <c r="F712" s="167" t="s">
        <v>3325</v>
      </c>
      <c r="H712" s="166" t="s">
        <v>1</v>
      </c>
      <c r="I712" s="168"/>
      <c r="L712" s="165"/>
      <c r="M712" s="169"/>
      <c r="T712" s="170"/>
      <c r="AT712" s="166" t="s">
        <v>270</v>
      </c>
      <c r="AU712" s="166" t="s">
        <v>87</v>
      </c>
      <c r="AV712" s="14" t="s">
        <v>85</v>
      </c>
      <c r="AW712" s="14" t="s">
        <v>32</v>
      </c>
      <c r="AX712" s="14" t="s">
        <v>77</v>
      </c>
      <c r="AY712" s="166" t="s">
        <v>262</v>
      </c>
    </row>
    <row r="713" spans="2:51" s="12" customFormat="1" ht="11.25">
      <c r="B713" s="150"/>
      <c r="D713" s="151" t="s">
        <v>270</v>
      </c>
      <c r="E713" s="152" t="s">
        <v>1</v>
      </c>
      <c r="F713" s="153" t="s">
        <v>3278</v>
      </c>
      <c r="H713" s="154">
        <v>0.86</v>
      </c>
      <c r="I713" s="155"/>
      <c r="L713" s="150"/>
      <c r="M713" s="156"/>
      <c r="T713" s="157"/>
      <c r="AT713" s="152" t="s">
        <v>270</v>
      </c>
      <c r="AU713" s="152" t="s">
        <v>87</v>
      </c>
      <c r="AV713" s="12" t="s">
        <v>87</v>
      </c>
      <c r="AW713" s="12" t="s">
        <v>32</v>
      </c>
      <c r="AX713" s="12" t="s">
        <v>77</v>
      </c>
      <c r="AY713" s="152" t="s">
        <v>262</v>
      </c>
    </row>
    <row r="714" spans="2:51" s="12" customFormat="1" ht="11.25">
      <c r="B714" s="150"/>
      <c r="D714" s="151" t="s">
        <v>270</v>
      </c>
      <c r="E714" s="152" t="s">
        <v>1</v>
      </c>
      <c r="F714" s="153" t="s">
        <v>3312</v>
      </c>
      <c r="H714" s="154">
        <v>0.88</v>
      </c>
      <c r="I714" s="155"/>
      <c r="L714" s="150"/>
      <c r="M714" s="156"/>
      <c r="T714" s="157"/>
      <c r="AT714" s="152" t="s">
        <v>270</v>
      </c>
      <c r="AU714" s="152" t="s">
        <v>87</v>
      </c>
      <c r="AV714" s="12" t="s">
        <v>87</v>
      </c>
      <c r="AW714" s="12" t="s">
        <v>32</v>
      </c>
      <c r="AX714" s="12" t="s">
        <v>77</v>
      </c>
      <c r="AY714" s="152" t="s">
        <v>262</v>
      </c>
    </row>
    <row r="715" spans="2:51" s="12" customFormat="1" ht="11.25">
      <c r="B715" s="150"/>
      <c r="D715" s="151" t="s">
        <v>270</v>
      </c>
      <c r="E715" s="152" t="s">
        <v>1</v>
      </c>
      <c r="F715" s="153" t="s">
        <v>3313</v>
      </c>
      <c r="H715" s="154">
        <v>0.47</v>
      </c>
      <c r="I715" s="155"/>
      <c r="L715" s="150"/>
      <c r="M715" s="156"/>
      <c r="T715" s="157"/>
      <c r="AT715" s="152" t="s">
        <v>270</v>
      </c>
      <c r="AU715" s="152" t="s">
        <v>87</v>
      </c>
      <c r="AV715" s="12" t="s">
        <v>87</v>
      </c>
      <c r="AW715" s="12" t="s">
        <v>32</v>
      </c>
      <c r="AX715" s="12" t="s">
        <v>77</v>
      </c>
      <c r="AY715" s="152" t="s">
        <v>262</v>
      </c>
    </row>
    <row r="716" spans="2:51" s="14" customFormat="1" ht="11.25">
      <c r="B716" s="165"/>
      <c r="D716" s="151" t="s">
        <v>270</v>
      </c>
      <c r="E716" s="166" t="s">
        <v>1</v>
      </c>
      <c r="F716" s="167" t="s">
        <v>3326</v>
      </c>
      <c r="H716" s="166" t="s">
        <v>1</v>
      </c>
      <c r="I716" s="168"/>
      <c r="L716" s="165"/>
      <c r="M716" s="169"/>
      <c r="T716" s="170"/>
      <c r="AT716" s="166" t="s">
        <v>270</v>
      </c>
      <c r="AU716" s="166" t="s">
        <v>87</v>
      </c>
      <c r="AV716" s="14" t="s">
        <v>85</v>
      </c>
      <c r="AW716" s="14" t="s">
        <v>32</v>
      </c>
      <c r="AX716" s="14" t="s">
        <v>77</v>
      </c>
      <c r="AY716" s="166" t="s">
        <v>262</v>
      </c>
    </row>
    <row r="717" spans="2:51" s="12" customFormat="1" ht="11.25">
      <c r="B717" s="150"/>
      <c r="D717" s="151" t="s">
        <v>270</v>
      </c>
      <c r="E717" s="152" t="s">
        <v>1</v>
      </c>
      <c r="F717" s="153" t="s">
        <v>3327</v>
      </c>
      <c r="H717" s="154">
        <v>0.9</v>
      </c>
      <c r="I717" s="155"/>
      <c r="L717" s="150"/>
      <c r="M717" s="156"/>
      <c r="T717" s="157"/>
      <c r="AT717" s="152" t="s">
        <v>270</v>
      </c>
      <c r="AU717" s="152" t="s">
        <v>87</v>
      </c>
      <c r="AV717" s="12" t="s">
        <v>87</v>
      </c>
      <c r="AW717" s="12" t="s">
        <v>32</v>
      </c>
      <c r="AX717" s="12" t="s">
        <v>77</v>
      </c>
      <c r="AY717" s="152" t="s">
        <v>262</v>
      </c>
    </row>
    <row r="718" spans="2:51" s="12" customFormat="1" ht="11.25">
      <c r="B718" s="150"/>
      <c r="D718" s="151" t="s">
        <v>270</v>
      </c>
      <c r="E718" s="152" t="s">
        <v>1</v>
      </c>
      <c r="F718" s="153" t="s">
        <v>3328</v>
      </c>
      <c r="H718" s="154">
        <v>0.95</v>
      </c>
      <c r="I718" s="155"/>
      <c r="L718" s="150"/>
      <c r="M718" s="156"/>
      <c r="T718" s="157"/>
      <c r="AT718" s="152" t="s">
        <v>270</v>
      </c>
      <c r="AU718" s="152" t="s">
        <v>87</v>
      </c>
      <c r="AV718" s="12" t="s">
        <v>87</v>
      </c>
      <c r="AW718" s="12" t="s">
        <v>32</v>
      </c>
      <c r="AX718" s="12" t="s">
        <v>77</v>
      </c>
      <c r="AY718" s="152" t="s">
        <v>262</v>
      </c>
    </row>
    <row r="719" spans="2:51" s="12" customFormat="1" ht="11.25">
      <c r="B719" s="150"/>
      <c r="D719" s="151" t="s">
        <v>270</v>
      </c>
      <c r="E719" s="152" t="s">
        <v>1</v>
      </c>
      <c r="F719" s="153" t="s">
        <v>3329</v>
      </c>
      <c r="H719" s="154">
        <v>0.51</v>
      </c>
      <c r="I719" s="155"/>
      <c r="L719" s="150"/>
      <c r="M719" s="156"/>
      <c r="T719" s="157"/>
      <c r="AT719" s="152" t="s">
        <v>270</v>
      </c>
      <c r="AU719" s="152" t="s">
        <v>87</v>
      </c>
      <c r="AV719" s="12" t="s">
        <v>87</v>
      </c>
      <c r="AW719" s="12" t="s">
        <v>32</v>
      </c>
      <c r="AX719" s="12" t="s">
        <v>77</v>
      </c>
      <c r="AY719" s="152" t="s">
        <v>262</v>
      </c>
    </row>
    <row r="720" spans="2:51" s="14" customFormat="1" ht="11.25">
      <c r="B720" s="165"/>
      <c r="D720" s="151" t="s">
        <v>270</v>
      </c>
      <c r="E720" s="166" t="s">
        <v>1</v>
      </c>
      <c r="F720" s="167" t="s">
        <v>3330</v>
      </c>
      <c r="H720" s="166" t="s">
        <v>1</v>
      </c>
      <c r="I720" s="168"/>
      <c r="L720" s="165"/>
      <c r="M720" s="169"/>
      <c r="T720" s="170"/>
      <c r="AT720" s="166" t="s">
        <v>270</v>
      </c>
      <c r="AU720" s="166" t="s">
        <v>87</v>
      </c>
      <c r="AV720" s="14" t="s">
        <v>85</v>
      </c>
      <c r="AW720" s="14" t="s">
        <v>32</v>
      </c>
      <c r="AX720" s="14" t="s">
        <v>77</v>
      </c>
      <c r="AY720" s="166" t="s">
        <v>262</v>
      </c>
    </row>
    <row r="721" spans="2:51" s="12" customFormat="1" ht="11.25">
      <c r="B721" s="150"/>
      <c r="D721" s="151" t="s">
        <v>270</v>
      </c>
      <c r="E721" s="152" t="s">
        <v>1</v>
      </c>
      <c r="F721" s="153" t="s">
        <v>3331</v>
      </c>
      <c r="H721" s="154">
        <v>0.12</v>
      </c>
      <c r="I721" s="155"/>
      <c r="L721" s="150"/>
      <c r="M721" s="156"/>
      <c r="T721" s="157"/>
      <c r="AT721" s="152" t="s">
        <v>270</v>
      </c>
      <c r="AU721" s="152" t="s">
        <v>87</v>
      </c>
      <c r="AV721" s="12" t="s">
        <v>87</v>
      </c>
      <c r="AW721" s="12" t="s">
        <v>32</v>
      </c>
      <c r="AX721" s="12" t="s">
        <v>77</v>
      </c>
      <c r="AY721" s="152" t="s">
        <v>262</v>
      </c>
    </row>
    <row r="722" spans="2:51" s="12" customFormat="1" ht="33.75">
      <c r="B722" s="150"/>
      <c r="D722" s="151" t="s">
        <v>270</v>
      </c>
      <c r="E722" s="152" t="s">
        <v>1</v>
      </c>
      <c r="F722" s="153" t="s">
        <v>3332</v>
      </c>
      <c r="H722" s="154">
        <v>1.86</v>
      </c>
      <c r="I722" s="155"/>
      <c r="L722" s="150"/>
      <c r="M722" s="156"/>
      <c r="T722" s="157"/>
      <c r="AT722" s="152" t="s">
        <v>270</v>
      </c>
      <c r="AU722" s="152" t="s">
        <v>87</v>
      </c>
      <c r="AV722" s="12" t="s">
        <v>87</v>
      </c>
      <c r="AW722" s="12" t="s">
        <v>32</v>
      </c>
      <c r="AX722" s="12" t="s">
        <v>77</v>
      </c>
      <c r="AY722" s="152" t="s">
        <v>262</v>
      </c>
    </row>
    <row r="723" spans="2:51" s="12" customFormat="1" ht="11.25">
      <c r="B723" s="150"/>
      <c r="D723" s="151" t="s">
        <v>270</v>
      </c>
      <c r="E723" s="152" t="s">
        <v>1</v>
      </c>
      <c r="F723" s="153" t="s">
        <v>3333</v>
      </c>
      <c r="H723" s="154">
        <v>0.67</v>
      </c>
      <c r="I723" s="155"/>
      <c r="L723" s="150"/>
      <c r="M723" s="156"/>
      <c r="T723" s="157"/>
      <c r="AT723" s="152" t="s">
        <v>270</v>
      </c>
      <c r="AU723" s="152" t="s">
        <v>87</v>
      </c>
      <c r="AV723" s="12" t="s">
        <v>87</v>
      </c>
      <c r="AW723" s="12" t="s">
        <v>32</v>
      </c>
      <c r="AX723" s="12" t="s">
        <v>77</v>
      </c>
      <c r="AY723" s="152" t="s">
        <v>262</v>
      </c>
    </row>
    <row r="724" spans="2:51" s="14" customFormat="1" ht="11.25">
      <c r="B724" s="165"/>
      <c r="D724" s="151" t="s">
        <v>270</v>
      </c>
      <c r="E724" s="166" t="s">
        <v>1</v>
      </c>
      <c r="F724" s="167" t="s">
        <v>3334</v>
      </c>
      <c r="H724" s="166" t="s">
        <v>1</v>
      </c>
      <c r="I724" s="168"/>
      <c r="L724" s="165"/>
      <c r="M724" s="169"/>
      <c r="T724" s="170"/>
      <c r="AT724" s="166" t="s">
        <v>270</v>
      </c>
      <c r="AU724" s="166" t="s">
        <v>87</v>
      </c>
      <c r="AV724" s="14" t="s">
        <v>85</v>
      </c>
      <c r="AW724" s="14" t="s">
        <v>32</v>
      </c>
      <c r="AX724" s="14" t="s">
        <v>77</v>
      </c>
      <c r="AY724" s="166" t="s">
        <v>262</v>
      </c>
    </row>
    <row r="725" spans="2:51" s="12" customFormat="1" ht="11.25">
      <c r="B725" s="150"/>
      <c r="D725" s="151" t="s">
        <v>270</v>
      </c>
      <c r="E725" s="152" t="s">
        <v>1</v>
      </c>
      <c r="F725" s="153" t="s">
        <v>3335</v>
      </c>
      <c r="H725" s="154">
        <v>1.23</v>
      </c>
      <c r="I725" s="155"/>
      <c r="L725" s="150"/>
      <c r="M725" s="156"/>
      <c r="T725" s="157"/>
      <c r="AT725" s="152" t="s">
        <v>270</v>
      </c>
      <c r="AU725" s="152" t="s">
        <v>87</v>
      </c>
      <c r="AV725" s="12" t="s">
        <v>87</v>
      </c>
      <c r="AW725" s="12" t="s">
        <v>32</v>
      </c>
      <c r="AX725" s="12" t="s">
        <v>77</v>
      </c>
      <c r="AY725" s="152" t="s">
        <v>262</v>
      </c>
    </row>
    <row r="726" spans="2:51" s="12" customFormat="1" ht="11.25">
      <c r="B726" s="150"/>
      <c r="D726" s="151" t="s">
        <v>270</v>
      </c>
      <c r="E726" s="152" t="s">
        <v>1</v>
      </c>
      <c r="F726" s="153" t="s">
        <v>3336</v>
      </c>
      <c r="H726" s="154">
        <v>0.93</v>
      </c>
      <c r="I726" s="155"/>
      <c r="L726" s="150"/>
      <c r="M726" s="156"/>
      <c r="T726" s="157"/>
      <c r="AT726" s="152" t="s">
        <v>270</v>
      </c>
      <c r="AU726" s="152" t="s">
        <v>87</v>
      </c>
      <c r="AV726" s="12" t="s">
        <v>87</v>
      </c>
      <c r="AW726" s="12" t="s">
        <v>32</v>
      </c>
      <c r="AX726" s="12" t="s">
        <v>77</v>
      </c>
      <c r="AY726" s="152" t="s">
        <v>262</v>
      </c>
    </row>
    <row r="727" spans="2:51" s="14" customFormat="1" ht="11.25">
      <c r="B727" s="165"/>
      <c r="D727" s="151" t="s">
        <v>270</v>
      </c>
      <c r="E727" s="166" t="s">
        <v>1</v>
      </c>
      <c r="F727" s="167" t="s">
        <v>3337</v>
      </c>
      <c r="H727" s="166" t="s">
        <v>1</v>
      </c>
      <c r="I727" s="168"/>
      <c r="L727" s="165"/>
      <c r="M727" s="169"/>
      <c r="T727" s="170"/>
      <c r="AT727" s="166" t="s">
        <v>270</v>
      </c>
      <c r="AU727" s="166" t="s">
        <v>87</v>
      </c>
      <c r="AV727" s="14" t="s">
        <v>85</v>
      </c>
      <c r="AW727" s="14" t="s">
        <v>32</v>
      </c>
      <c r="AX727" s="14" t="s">
        <v>77</v>
      </c>
      <c r="AY727" s="166" t="s">
        <v>262</v>
      </c>
    </row>
    <row r="728" spans="2:51" s="12" customFormat="1" ht="11.25">
      <c r="B728" s="150"/>
      <c r="D728" s="151" t="s">
        <v>270</v>
      </c>
      <c r="E728" s="152" t="s">
        <v>1</v>
      </c>
      <c r="F728" s="153" t="s">
        <v>3322</v>
      </c>
      <c r="H728" s="154">
        <v>0.05</v>
      </c>
      <c r="I728" s="155"/>
      <c r="L728" s="150"/>
      <c r="M728" s="156"/>
      <c r="T728" s="157"/>
      <c r="AT728" s="152" t="s">
        <v>270</v>
      </c>
      <c r="AU728" s="152" t="s">
        <v>87</v>
      </c>
      <c r="AV728" s="12" t="s">
        <v>87</v>
      </c>
      <c r="AW728" s="12" t="s">
        <v>32</v>
      </c>
      <c r="AX728" s="12" t="s">
        <v>77</v>
      </c>
      <c r="AY728" s="152" t="s">
        <v>262</v>
      </c>
    </row>
    <row r="729" spans="2:51" s="12" customFormat="1" ht="11.25">
      <c r="B729" s="150"/>
      <c r="D729" s="151" t="s">
        <v>270</v>
      </c>
      <c r="E729" s="152" t="s">
        <v>1</v>
      </c>
      <c r="F729" s="153" t="s">
        <v>3323</v>
      </c>
      <c r="H729" s="154">
        <v>0.09</v>
      </c>
      <c r="I729" s="155"/>
      <c r="L729" s="150"/>
      <c r="M729" s="156"/>
      <c r="T729" s="157"/>
      <c r="AT729" s="152" t="s">
        <v>270</v>
      </c>
      <c r="AU729" s="152" t="s">
        <v>87</v>
      </c>
      <c r="AV729" s="12" t="s">
        <v>87</v>
      </c>
      <c r="AW729" s="12" t="s">
        <v>32</v>
      </c>
      <c r="AX729" s="12" t="s">
        <v>77</v>
      </c>
      <c r="AY729" s="152" t="s">
        <v>262</v>
      </c>
    </row>
    <row r="730" spans="2:51" s="14" customFormat="1" ht="11.25">
      <c r="B730" s="165"/>
      <c r="D730" s="151" t="s">
        <v>270</v>
      </c>
      <c r="E730" s="166" t="s">
        <v>1</v>
      </c>
      <c r="F730" s="167" t="s">
        <v>3338</v>
      </c>
      <c r="H730" s="166" t="s">
        <v>1</v>
      </c>
      <c r="I730" s="168"/>
      <c r="L730" s="165"/>
      <c r="M730" s="169"/>
      <c r="T730" s="170"/>
      <c r="AT730" s="166" t="s">
        <v>270</v>
      </c>
      <c r="AU730" s="166" t="s">
        <v>87</v>
      </c>
      <c r="AV730" s="14" t="s">
        <v>85</v>
      </c>
      <c r="AW730" s="14" t="s">
        <v>32</v>
      </c>
      <c r="AX730" s="14" t="s">
        <v>77</v>
      </c>
      <c r="AY730" s="166" t="s">
        <v>262</v>
      </c>
    </row>
    <row r="731" spans="2:51" s="12" customFormat="1" ht="11.25">
      <c r="B731" s="150"/>
      <c r="D731" s="151" t="s">
        <v>270</v>
      </c>
      <c r="E731" s="152" t="s">
        <v>1</v>
      </c>
      <c r="F731" s="153" t="s">
        <v>3322</v>
      </c>
      <c r="H731" s="154">
        <v>0.05</v>
      </c>
      <c r="I731" s="155"/>
      <c r="L731" s="150"/>
      <c r="M731" s="156"/>
      <c r="T731" s="157"/>
      <c r="AT731" s="152" t="s">
        <v>270</v>
      </c>
      <c r="AU731" s="152" t="s">
        <v>87</v>
      </c>
      <c r="AV731" s="12" t="s">
        <v>87</v>
      </c>
      <c r="AW731" s="12" t="s">
        <v>32</v>
      </c>
      <c r="AX731" s="12" t="s">
        <v>77</v>
      </c>
      <c r="AY731" s="152" t="s">
        <v>262</v>
      </c>
    </row>
    <row r="732" spans="2:51" s="12" customFormat="1" ht="11.25">
      <c r="B732" s="150"/>
      <c r="D732" s="151" t="s">
        <v>270</v>
      </c>
      <c r="E732" s="152" t="s">
        <v>1</v>
      </c>
      <c r="F732" s="153" t="s">
        <v>3323</v>
      </c>
      <c r="H732" s="154">
        <v>0.09</v>
      </c>
      <c r="I732" s="155"/>
      <c r="L732" s="150"/>
      <c r="M732" s="156"/>
      <c r="T732" s="157"/>
      <c r="AT732" s="152" t="s">
        <v>270</v>
      </c>
      <c r="AU732" s="152" t="s">
        <v>87</v>
      </c>
      <c r="AV732" s="12" t="s">
        <v>87</v>
      </c>
      <c r="AW732" s="12" t="s">
        <v>32</v>
      </c>
      <c r="AX732" s="12" t="s">
        <v>77</v>
      </c>
      <c r="AY732" s="152" t="s">
        <v>262</v>
      </c>
    </row>
    <row r="733" spans="2:51" s="15" customFormat="1" ht="11.25">
      <c r="B733" s="171"/>
      <c r="D733" s="151" t="s">
        <v>270</v>
      </c>
      <c r="E733" s="172" t="s">
        <v>1</v>
      </c>
      <c r="F733" s="173" t="s">
        <v>281</v>
      </c>
      <c r="H733" s="174">
        <v>9.66</v>
      </c>
      <c r="I733" s="175"/>
      <c r="L733" s="171"/>
      <c r="M733" s="176"/>
      <c r="T733" s="177"/>
      <c r="AT733" s="172" t="s">
        <v>270</v>
      </c>
      <c r="AU733" s="172" t="s">
        <v>87</v>
      </c>
      <c r="AV733" s="15" t="s">
        <v>103</v>
      </c>
      <c r="AW733" s="15" t="s">
        <v>32</v>
      </c>
      <c r="AX733" s="15" t="s">
        <v>77</v>
      </c>
      <c r="AY733" s="172" t="s">
        <v>262</v>
      </c>
    </row>
    <row r="734" spans="2:51" s="14" customFormat="1" ht="11.25">
      <c r="B734" s="165"/>
      <c r="D734" s="151" t="s">
        <v>270</v>
      </c>
      <c r="E734" s="166" t="s">
        <v>1</v>
      </c>
      <c r="F734" s="167" t="s">
        <v>3339</v>
      </c>
      <c r="H734" s="166" t="s">
        <v>1</v>
      </c>
      <c r="I734" s="168"/>
      <c r="L734" s="165"/>
      <c r="M734" s="169"/>
      <c r="T734" s="170"/>
      <c r="AT734" s="166" t="s">
        <v>270</v>
      </c>
      <c r="AU734" s="166" t="s">
        <v>87</v>
      </c>
      <c r="AV734" s="14" t="s">
        <v>85</v>
      </c>
      <c r="AW734" s="14" t="s">
        <v>32</v>
      </c>
      <c r="AX734" s="14" t="s">
        <v>77</v>
      </c>
      <c r="AY734" s="166" t="s">
        <v>262</v>
      </c>
    </row>
    <row r="735" spans="2:51" s="14" customFormat="1" ht="11.25">
      <c r="B735" s="165"/>
      <c r="D735" s="151" t="s">
        <v>270</v>
      </c>
      <c r="E735" s="166" t="s">
        <v>1</v>
      </c>
      <c r="F735" s="167" t="s">
        <v>3340</v>
      </c>
      <c r="H735" s="166" t="s">
        <v>1</v>
      </c>
      <c r="I735" s="168"/>
      <c r="L735" s="165"/>
      <c r="M735" s="169"/>
      <c r="T735" s="170"/>
      <c r="AT735" s="166" t="s">
        <v>270</v>
      </c>
      <c r="AU735" s="166" t="s">
        <v>87</v>
      </c>
      <c r="AV735" s="14" t="s">
        <v>85</v>
      </c>
      <c r="AW735" s="14" t="s">
        <v>32</v>
      </c>
      <c r="AX735" s="14" t="s">
        <v>77</v>
      </c>
      <c r="AY735" s="166" t="s">
        <v>262</v>
      </c>
    </row>
    <row r="736" spans="2:51" s="12" customFormat="1" ht="11.25">
      <c r="B736" s="150"/>
      <c r="D736" s="151" t="s">
        <v>270</v>
      </c>
      <c r="E736" s="152" t="s">
        <v>1</v>
      </c>
      <c r="F736" s="153" t="s">
        <v>3341</v>
      </c>
      <c r="H736" s="154">
        <v>0.28</v>
      </c>
      <c r="I736" s="155"/>
      <c r="L736" s="150"/>
      <c r="M736" s="156"/>
      <c r="T736" s="157"/>
      <c r="AT736" s="152" t="s">
        <v>270</v>
      </c>
      <c r="AU736" s="152" t="s">
        <v>87</v>
      </c>
      <c r="AV736" s="12" t="s">
        <v>87</v>
      </c>
      <c r="AW736" s="12" t="s">
        <v>32</v>
      </c>
      <c r="AX736" s="12" t="s">
        <v>77</v>
      </c>
      <c r="AY736" s="152" t="s">
        <v>262</v>
      </c>
    </row>
    <row r="737" spans="2:51" s="12" customFormat="1" ht="11.25">
      <c r="B737" s="150"/>
      <c r="D737" s="151" t="s">
        <v>270</v>
      </c>
      <c r="E737" s="152" t="s">
        <v>1</v>
      </c>
      <c r="F737" s="153" t="s">
        <v>3342</v>
      </c>
      <c r="H737" s="154">
        <v>0.24</v>
      </c>
      <c r="I737" s="155"/>
      <c r="L737" s="150"/>
      <c r="M737" s="156"/>
      <c r="T737" s="157"/>
      <c r="AT737" s="152" t="s">
        <v>270</v>
      </c>
      <c r="AU737" s="152" t="s">
        <v>87</v>
      </c>
      <c r="AV737" s="12" t="s">
        <v>87</v>
      </c>
      <c r="AW737" s="12" t="s">
        <v>32</v>
      </c>
      <c r="AX737" s="12" t="s">
        <v>77</v>
      </c>
      <c r="AY737" s="152" t="s">
        <v>262</v>
      </c>
    </row>
    <row r="738" spans="2:51" s="12" customFormat="1" ht="11.25">
      <c r="B738" s="150"/>
      <c r="D738" s="151" t="s">
        <v>270</v>
      </c>
      <c r="E738" s="152" t="s">
        <v>1</v>
      </c>
      <c r="F738" s="153" t="s">
        <v>3343</v>
      </c>
      <c r="H738" s="154">
        <v>0.06</v>
      </c>
      <c r="I738" s="155"/>
      <c r="L738" s="150"/>
      <c r="M738" s="156"/>
      <c r="T738" s="157"/>
      <c r="AT738" s="152" t="s">
        <v>270</v>
      </c>
      <c r="AU738" s="152" t="s">
        <v>87</v>
      </c>
      <c r="AV738" s="12" t="s">
        <v>87</v>
      </c>
      <c r="AW738" s="12" t="s">
        <v>32</v>
      </c>
      <c r="AX738" s="12" t="s">
        <v>77</v>
      </c>
      <c r="AY738" s="152" t="s">
        <v>262</v>
      </c>
    </row>
    <row r="739" spans="2:51" s="14" customFormat="1" ht="11.25">
      <c r="B739" s="165"/>
      <c r="D739" s="151" t="s">
        <v>270</v>
      </c>
      <c r="E739" s="166" t="s">
        <v>1</v>
      </c>
      <c r="F739" s="167" t="s">
        <v>3344</v>
      </c>
      <c r="H739" s="166" t="s">
        <v>1</v>
      </c>
      <c r="I739" s="168"/>
      <c r="L739" s="165"/>
      <c r="M739" s="169"/>
      <c r="T739" s="170"/>
      <c r="AT739" s="166" t="s">
        <v>270</v>
      </c>
      <c r="AU739" s="166" t="s">
        <v>87</v>
      </c>
      <c r="AV739" s="14" t="s">
        <v>85</v>
      </c>
      <c r="AW739" s="14" t="s">
        <v>32</v>
      </c>
      <c r="AX739" s="14" t="s">
        <v>77</v>
      </c>
      <c r="AY739" s="166" t="s">
        <v>262</v>
      </c>
    </row>
    <row r="740" spans="2:51" s="12" customFormat="1" ht="11.25">
      <c r="B740" s="150"/>
      <c r="D740" s="151" t="s">
        <v>270</v>
      </c>
      <c r="E740" s="152" t="s">
        <v>1</v>
      </c>
      <c r="F740" s="153" t="s">
        <v>3345</v>
      </c>
      <c r="H740" s="154">
        <v>0.87</v>
      </c>
      <c r="I740" s="155"/>
      <c r="L740" s="150"/>
      <c r="M740" s="156"/>
      <c r="T740" s="157"/>
      <c r="AT740" s="152" t="s">
        <v>270</v>
      </c>
      <c r="AU740" s="152" t="s">
        <v>87</v>
      </c>
      <c r="AV740" s="12" t="s">
        <v>87</v>
      </c>
      <c r="AW740" s="12" t="s">
        <v>32</v>
      </c>
      <c r="AX740" s="12" t="s">
        <v>77</v>
      </c>
      <c r="AY740" s="152" t="s">
        <v>262</v>
      </c>
    </row>
    <row r="741" spans="2:51" s="12" customFormat="1" ht="11.25">
      <c r="B741" s="150"/>
      <c r="D741" s="151" t="s">
        <v>270</v>
      </c>
      <c r="E741" s="152" t="s">
        <v>1</v>
      </c>
      <c r="F741" s="153" t="s">
        <v>3346</v>
      </c>
      <c r="H741" s="154">
        <v>0.63</v>
      </c>
      <c r="I741" s="155"/>
      <c r="L741" s="150"/>
      <c r="M741" s="156"/>
      <c r="T741" s="157"/>
      <c r="AT741" s="152" t="s">
        <v>270</v>
      </c>
      <c r="AU741" s="152" t="s">
        <v>87</v>
      </c>
      <c r="AV741" s="12" t="s">
        <v>87</v>
      </c>
      <c r="AW741" s="12" t="s">
        <v>32</v>
      </c>
      <c r="AX741" s="12" t="s">
        <v>77</v>
      </c>
      <c r="AY741" s="152" t="s">
        <v>262</v>
      </c>
    </row>
    <row r="742" spans="2:51" s="12" customFormat="1" ht="11.25">
      <c r="B742" s="150"/>
      <c r="D742" s="151" t="s">
        <v>270</v>
      </c>
      <c r="E742" s="152" t="s">
        <v>1</v>
      </c>
      <c r="F742" s="153" t="s">
        <v>3347</v>
      </c>
      <c r="H742" s="154">
        <v>0.23</v>
      </c>
      <c r="I742" s="155"/>
      <c r="L742" s="150"/>
      <c r="M742" s="156"/>
      <c r="T742" s="157"/>
      <c r="AT742" s="152" t="s">
        <v>270</v>
      </c>
      <c r="AU742" s="152" t="s">
        <v>87</v>
      </c>
      <c r="AV742" s="12" t="s">
        <v>87</v>
      </c>
      <c r="AW742" s="12" t="s">
        <v>32</v>
      </c>
      <c r="AX742" s="12" t="s">
        <v>77</v>
      </c>
      <c r="AY742" s="152" t="s">
        <v>262</v>
      </c>
    </row>
    <row r="743" spans="2:51" s="14" customFormat="1" ht="11.25">
      <c r="B743" s="165"/>
      <c r="D743" s="151" t="s">
        <v>270</v>
      </c>
      <c r="E743" s="166" t="s">
        <v>1</v>
      </c>
      <c r="F743" s="167" t="s">
        <v>3348</v>
      </c>
      <c r="H743" s="166" t="s">
        <v>1</v>
      </c>
      <c r="I743" s="168"/>
      <c r="L743" s="165"/>
      <c r="M743" s="169"/>
      <c r="T743" s="170"/>
      <c r="AT743" s="166" t="s">
        <v>270</v>
      </c>
      <c r="AU743" s="166" t="s">
        <v>87</v>
      </c>
      <c r="AV743" s="14" t="s">
        <v>85</v>
      </c>
      <c r="AW743" s="14" t="s">
        <v>32</v>
      </c>
      <c r="AX743" s="14" t="s">
        <v>77</v>
      </c>
      <c r="AY743" s="166" t="s">
        <v>262</v>
      </c>
    </row>
    <row r="744" spans="2:51" s="12" customFormat="1" ht="11.25">
      <c r="B744" s="150"/>
      <c r="D744" s="151" t="s">
        <v>270</v>
      </c>
      <c r="E744" s="152" t="s">
        <v>1</v>
      </c>
      <c r="F744" s="153" t="s">
        <v>3349</v>
      </c>
      <c r="H744" s="154">
        <v>0.17</v>
      </c>
      <c r="I744" s="155"/>
      <c r="L744" s="150"/>
      <c r="M744" s="156"/>
      <c r="T744" s="157"/>
      <c r="AT744" s="152" t="s">
        <v>270</v>
      </c>
      <c r="AU744" s="152" t="s">
        <v>87</v>
      </c>
      <c r="AV744" s="12" t="s">
        <v>87</v>
      </c>
      <c r="AW744" s="12" t="s">
        <v>32</v>
      </c>
      <c r="AX744" s="12" t="s">
        <v>77</v>
      </c>
      <c r="AY744" s="152" t="s">
        <v>262</v>
      </c>
    </row>
    <row r="745" spans="2:51" s="12" customFormat="1" ht="11.25">
      <c r="B745" s="150"/>
      <c r="D745" s="151" t="s">
        <v>270</v>
      </c>
      <c r="E745" s="152" t="s">
        <v>1</v>
      </c>
      <c r="F745" s="153" t="s">
        <v>3350</v>
      </c>
      <c r="H745" s="154">
        <v>0.12</v>
      </c>
      <c r="I745" s="155"/>
      <c r="L745" s="150"/>
      <c r="M745" s="156"/>
      <c r="T745" s="157"/>
      <c r="AT745" s="152" t="s">
        <v>270</v>
      </c>
      <c r="AU745" s="152" t="s">
        <v>87</v>
      </c>
      <c r="AV745" s="12" t="s">
        <v>87</v>
      </c>
      <c r="AW745" s="12" t="s">
        <v>32</v>
      </c>
      <c r="AX745" s="12" t="s">
        <v>77</v>
      </c>
      <c r="AY745" s="152" t="s">
        <v>262</v>
      </c>
    </row>
    <row r="746" spans="2:51" s="12" customFormat="1" ht="11.25">
      <c r="B746" s="150"/>
      <c r="D746" s="151" t="s">
        <v>270</v>
      </c>
      <c r="E746" s="152" t="s">
        <v>1</v>
      </c>
      <c r="F746" s="153" t="s">
        <v>3351</v>
      </c>
      <c r="H746" s="154">
        <v>0.03</v>
      </c>
      <c r="I746" s="155"/>
      <c r="L746" s="150"/>
      <c r="M746" s="156"/>
      <c r="T746" s="157"/>
      <c r="AT746" s="152" t="s">
        <v>270</v>
      </c>
      <c r="AU746" s="152" t="s">
        <v>87</v>
      </c>
      <c r="AV746" s="12" t="s">
        <v>87</v>
      </c>
      <c r="AW746" s="12" t="s">
        <v>32</v>
      </c>
      <c r="AX746" s="12" t="s">
        <v>77</v>
      </c>
      <c r="AY746" s="152" t="s">
        <v>262</v>
      </c>
    </row>
    <row r="747" spans="2:51" s="14" customFormat="1" ht="11.25">
      <c r="B747" s="165"/>
      <c r="D747" s="151" t="s">
        <v>270</v>
      </c>
      <c r="E747" s="166" t="s">
        <v>1</v>
      </c>
      <c r="F747" s="167" t="s">
        <v>3352</v>
      </c>
      <c r="H747" s="166" t="s">
        <v>1</v>
      </c>
      <c r="I747" s="168"/>
      <c r="L747" s="165"/>
      <c r="M747" s="169"/>
      <c r="T747" s="170"/>
      <c r="AT747" s="166" t="s">
        <v>270</v>
      </c>
      <c r="AU747" s="166" t="s">
        <v>87</v>
      </c>
      <c r="AV747" s="14" t="s">
        <v>85</v>
      </c>
      <c r="AW747" s="14" t="s">
        <v>32</v>
      </c>
      <c r="AX747" s="14" t="s">
        <v>77</v>
      </c>
      <c r="AY747" s="166" t="s">
        <v>262</v>
      </c>
    </row>
    <row r="748" spans="2:51" s="12" customFormat="1" ht="11.25">
      <c r="B748" s="150"/>
      <c r="D748" s="151" t="s">
        <v>270</v>
      </c>
      <c r="E748" s="152" t="s">
        <v>1</v>
      </c>
      <c r="F748" s="153" t="s">
        <v>3331</v>
      </c>
      <c r="H748" s="154">
        <v>0.12</v>
      </c>
      <c r="I748" s="155"/>
      <c r="L748" s="150"/>
      <c r="M748" s="156"/>
      <c r="T748" s="157"/>
      <c r="AT748" s="152" t="s">
        <v>270</v>
      </c>
      <c r="AU748" s="152" t="s">
        <v>87</v>
      </c>
      <c r="AV748" s="12" t="s">
        <v>87</v>
      </c>
      <c r="AW748" s="12" t="s">
        <v>32</v>
      </c>
      <c r="AX748" s="12" t="s">
        <v>77</v>
      </c>
      <c r="AY748" s="152" t="s">
        <v>262</v>
      </c>
    </row>
    <row r="749" spans="2:51" s="12" customFormat="1" ht="33.75">
      <c r="B749" s="150"/>
      <c r="D749" s="151" t="s">
        <v>270</v>
      </c>
      <c r="E749" s="152" t="s">
        <v>1</v>
      </c>
      <c r="F749" s="153" t="s">
        <v>3332</v>
      </c>
      <c r="H749" s="154">
        <v>1.86</v>
      </c>
      <c r="I749" s="155"/>
      <c r="L749" s="150"/>
      <c r="M749" s="156"/>
      <c r="T749" s="157"/>
      <c r="AT749" s="152" t="s">
        <v>270</v>
      </c>
      <c r="AU749" s="152" t="s">
        <v>87</v>
      </c>
      <c r="AV749" s="12" t="s">
        <v>87</v>
      </c>
      <c r="AW749" s="12" t="s">
        <v>32</v>
      </c>
      <c r="AX749" s="12" t="s">
        <v>77</v>
      </c>
      <c r="AY749" s="152" t="s">
        <v>262</v>
      </c>
    </row>
    <row r="750" spans="2:51" s="12" customFormat="1" ht="11.25">
      <c r="B750" s="150"/>
      <c r="D750" s="151" t="s">
        <v>270</v>
      </c>
      <c r="E750" s="152" t="s">
        <v>1</v>
      </c>
      <c r="F750" s="153" t="s">
        <v>3333</v>
      </c>
      <c r="H750" s="154">
        <v>0.67</v>
      </c>
      <c r="I750" s="155"/>
      <c r="L750" s="150"/>
      <c r="M750" s="156"/>
      <c r="T750" s="157"/>
      <c r="AT750" s="152" t="s">
        <v>270</v>
      </c>
      <c r="AU750" s="152" t="s">
        <v>87</v>
      </c>
      <c r="AV750" s="12" t="s">
        <v>87</v>
      </c>
      <c r="AW750" s="12" t="s">
        <v>32</v>
      </c>
      <c r="AX750" s="12" t="s">
        <v>77</v>
      </c>
      <c r="AY750" s="152" t="s">
        <v>262</v>
      </c>
    </row>
    <row r="751" spans="2:51" s="14" customFormat="1" ht="11.25">
      <c r="B751" s="165"/>
      <c r="D751" s="151" t="s">
        <v>270</v>
      </c>
      <c r="E751" s="166" t="s">
        <v>1</v>
      </c>
      <c r="F751" s="167" t="s">
        <v>3353</v>
      </c>
      <c r="H751" s="166" t="s">
        <v>1</v>
      </c>
      <c r="I751" s="168"/>
      <c r="L751" s="165"/>
      <c r="M751" s="169"/>
      <c r="T751" s="170"/>
      <c r="AT751" s="166" t="s">
        <v>270</v>
      </c>
      <c r="AU751" s="166" t="s">
        <v>87</v>
      </c>
      <c r="AV751" s="14" t="s">
        <v>85</v>
      </c>
      <c r="AW751" s="14" t="s">
        <v>32</v>
      </c>
      <c r="AX751" s="14" t="s">
        <v>77</v>
      </c>
      <c r="AY751" s="166" t="s">
        <v>262</v>
      </c>
    </row>
    <row r="752" spans="2:51" s="12" customFormat="1" ht="11.25">
      <c r="B752" s="150"/>
      <c r="D752" s="151" t="s">
        <v>270</v>
      </c>
      <c r="E752" s="152" t="s">
        <v>1</v>
      </c>
      <c r="F752" s="153" t="s">
        <v>3335</v>
      </c>
      <c r="H752" s="154">
        <v>1.23</v>
      </c>
      <c r="I752" s="155"/>
      <c r="L752" s="150"/>
      <c r="M752" s="156"/>
      <c r="T752" s="157"/>
      <c r="AT752" s="152" t="s">
        <v>270</v>
      </c>
      <c r="AU752" s="152" t="s">
        <v>87</v>
      </c>
      <c r="AV752" s="12" t="s">
        <v>87</v>
      </c>
      <c r="AW752" s="12" t="s">
        <v>32</v>
      </c>
      <c r="AX752" s="12" t="s">
        <v>77</v>
      </c>
      <c r="AY752" s="152" t="s">
        <v>262</v>
      </c>
    </row>
    <row r="753" spans="2:51" s="12" customFormat="1" ht="11.25">
      <c r="B753" s="150"/>
      <c r="D753" s="151" t="s">
        <v>270</v>
      </c>
      <c r="E753" s="152" t="s">
        <v>1</v>
      </c>
      <c r="F753" s="153" t="s">
        <v>3336</v>
      </c>
      <c r="H753" s="154">
        <v>0.93</v>
      </c>
      <c r="I753" s="155"/>
      <c r="L753" s="150"/>
      <c r="M753" s="156"/>
      <c r="T753" s="157"/>
      <c r="AT753" s="152" t="s">
        <v>270</v>
      </c>
      <c r="AU753" s="152" t="s">
        <v>87</v>
      </c>
      <c r="AV753" s="12" t="s">
        <v>87</v>
      </c>
      <c r="AW753" s="12" t="s">
        <v>32</v>
      </c>
      <c r="AX753" s="12" t="s">
        <v>77</v>
      </c>
      <c r="AY753" s="152" t="s">
        <v>262</v>
      </c>
    </row>
    <row r="754" spans="2:51" s="14" customFormat="1" ht="11.25">
      <c r="B754" s="165"/>
      <c r="D754" s="151" t="s">
        <v>270</v>
      </c>
      <c r="E754" s="166" t="s">
        <v>1</v>
      </c>
      <c r="F754" s="167" t="s">
        <v>3354</v>
      </c>
      <c r="H754" s="166" t="s">
        <v>1</v>
      </c>
      <c r="I754" s="168"/>
      <c r="L754" s="165"/>
      <c r="M754" s="169"/>
      <c r="T754" s="170"/>
      <c r="AT754" s="166" t="s">
        <v>270</v>
      </c>
      <c r="AU754" s="166" t="s">
        <v>87</v>
      </c>
      <c r="AV754" s="14" t="s">
        <v>85</v>
      </c>
      <c r="AW754" s="14" t="s">
        <v>32</v>
      </c>
      <c r="AX754" s="14" t="s">
        <v>77</v>
      </c>
      <c r="AY754" s="166" t="s">
        <v>262</v>
      </c>
    </row>
    <row r="755" spans="2:51" s="12" customFormat="1" ht="11.25">
      <c r="B755" s="150"/>
      <c r="D755" s="151" t="s">
        <v>270</v>
      </c>
      <c r="E755" s="152" t="s">
        <v>1</v>
      </c>
      <c r="F755" s="153" t="s">
        <v>3355</v>
      </c>
      <c r="H755" s="154">
        <v>0.2</v>
      </c>
      <c r="I755" s="155"/>
      <c r="L755" s="150"/>
      <c r="M755" s="156"/>
      <c r="T755" s="157"/>
      <c r="AT755" s="152" t="s">
        <v>270</v>
      </c>
      <c r="AU755" s="152" t="s">
        <v>87</v>
      </c>
      <c r="AV755" s="12" t="s">
        <v>87</v>
      </c>
      <c r="AW755" s="12" t="s">
        <v>32</v>
      </c>
      <c r="AX755" s="12" t="s">
        <v>77</v>
      </c>
      <c r="AY755" s="152" t="s">
        <v>262</v>
      </c>
    </row>
    <row r="756" spans="2:51" s="12" customFormat="1" ht="11.25">
      <c r="B756" s="150"/>
      <c r="D756" s="151" t="s">
        <v>270</v>
      </c>
      <c r="E756" s="152" t="s">
        <v>1</v>
      </c>
      <c r="F756" s="153" t="s">
        <v>3356</v>
      </c>
      <c r="H756" s="154">
        <v>0.08</v>
      </c>
      <c r="I756" s="155"/>
      <c r="L756" s="150"/>
      <c r="M756" s="156"/>
      <c r="T756" s="157"/>
      <c r="AT756" s="152" t="s">
        <v>270</v>
      </c>
      <c r="AU756" s="152" t="s">
        <v>87</v>
      </c>
      <c r="AV756" s="12" t="s">
        <v>87</v>
      </c>
      <c r="AW756" s="12" t="s">
        <v>32</v>
      </c>
      <c r="AX756" s="12" t="s">
        <v>77</v>
      </c>
      <c r="AY756" s="152" t="s">
        <v>262</v>
      </c>
    </row>
    <row r="757" spans="2:51" s="14" customFormat="1" ht="11.25">
      <c r="B757" s="165"/>
      <c r="D757" s="151" t="s">
        <v>270</v>
      </c>
      <c r="E757" s="166" t="s">
        <v>1</v>
      </c>
      <c r="F757" s="167" t="s">
        <v>3357</v>
      </c>
      <c r="H757" s="166" t="s">
        <v>1</v>
      </c>
      <c r="I757" s="168"/>
      <c r="L757" s="165"/>
      <c r="M757" s="169"/>
      <c r="T757" s="170"/>
      <c r="AT757" s="166" t="s">
        <v>270</v>
      </c>
      <c r="AU757" s="166" t="s">
        <v>87</v>
      </c>
      <c r="AV757" s="14" t="s">
        <v>85</v>
      </c>
      <c r="AW757" s="14" t="s">
        <v>32</v>
      </c>
      <c r="AX757" s="14" t="s">
        <v>77</v>
      </c>
      <c r="AY757" s="166" t="s">
        <v>262</v>
      </c>
    </row>
    <row r="758" spans="2:51" s="12" customFormat="1" ht="11.25">
      <c r="B758" s="150"/>
      <c r="D758" s="151" t="s">
        <v>270</v>
      </c>
      <c r="E758" s="152" t="s">
        <v>1</v>
      </c>
      <c r="F758" s="153" t="s">
        <v>3322</v>
      </c>
      <c r="H758" s="154">
        <v>0.05</v>
      </c>
      <c r="I758" s="155"/>
      <c r="L758" s="150"/>
      <c r="M758" s="156"/>
      <c r="T758" s="157"/>
      <c r="AT758" s="152" t="s">
        <v>270</v>
      </c>
      <c r="AU758" s="152" t="s">
        <v>87</v>
      </c>
      <c r="AV758" s="12" t="s">
        <v>87</v>
      </c>
      <c r="AW758" s="12" t="s">
        <v>32</v>
      </c>
      <c r="AX758" s="12" t="s">
        <v>77</v>
      </c>
      <c r="AY758" s="152" t="s">
        <v>262</v>
      </c>
    </row>
    <row r="759" spans="2:51" s="12" customFormat="1" ht="11.25">
      <c r="B759" s="150"/>
      <c r="D759" s="151" t="s">
        <v>270</v>
      </c>
      <c r="E759" s="152" t="s">
        <v>1</v>
      </c>
      <c r="F759" s="153" t="s">
        <v>3323</v>
      </c>
      <c r="H759" s="154">
        <v>0.09</v>
      </c>
      <c r="I759" s="155"/>
      <c r="L759" s="150"/>
      <c r="M759" s="156"/>
      <c r="T759" s="157"/>
      <c r="AT759" s="152" t="s">
        <v>270</v>
      </c>
      <c r="AU759" s="152" t="s">
        <v>87</v>
      </c>
      <c r="AV759" s="12" t="s">
        <v>87</v>
      </c>
      <c r="AW759" s="12" t="s">
        <v>32</v>
      </c>
      <c r="AX759" s="12" t="s">
        <v>77</v>
      </c>
      <c r="AY759" s="152" t="s">
        <v>262</v>
      </c>
    </row>
    <row r="760" spans="2:51" s="14" customFormat="1" ht="11.25">
      <c r="B760" s="165"/>
      <c r="D760" s="151" t="s">
        <v>270</v>
      </c>
      <c r="E760" s="166" t="s">
        <v>1</v>
      </c>
      <c r="F760" s="167" t="s">
        <v>3358</v>
      </c>
      <c r="H760" s="166" t="s">
        <v>1</v>
      </c>
      <c r="I760" s="168"/>
      <c r="L760" s="165"/>
      <c r="M760" s="169"/>
      <c r="T760" s="170"/>
      <c r="AT760" s="166" t="s">
        <v>270</v>
      </c>
      <c r="AU760" s="166" t="s">
        <v>87</v>
      </c>
      <c r="AV760" s="14" t="s">
        <v>85</v>
      </c>
      <c r="AW760" s="14" t="s">
        <v>32</v>
      </c>
      <c r="AX760" s="14" t="s">
        <v>77</v>
      </c>
      <c r="AY760" s="166" t="s">
        <v>262</v>
      </c>
    </row>
    <row r="761" spans="2:51" s="12" customFormat="1" ht="11.25">
      <c r="B761" s="150"/>
      <c r="D761" s="151" t="s">
        <v>270</v>
      </c>
      <c r="E761" s="152" t="s">
        <v>1</v>
      </c>
      <c r="F761" s="153" t="s">
        <v>3327</v>
      </c>
      <c r="H761" s="154">
        <v>0.9</v>
      </c>
      <c r="I761" s="155"/>
      <c r="L761" s="150"/>
      <c r="M761" s="156"/>
      <c r="T761" s="157"/>
      <c r="AT761" s="152" t="s">
        <v>270</v>
      </c>
      <c r="AU761" s="152" t="s">
        <v>87</v>
      </c>
      <c r="AV761" s="12" t="s">
        <v>87</v>
      </c>
      <c r="AW761" s="12" t="s">
        <v>32</v>
      </c>
      <c r="AX761" s="12" t="s">
        <v>77</v>
      </c>
      <c r="AY761" s="152" t="s">
        <v>262</v>
      </c>
    </row>
    <row r="762" spans="2:51" s="12" customFormat="1" ht="11.25">
      <c r="B762" s="150"/>
      <c r="D762" s="151" t="s">
        <v>270</v>
      </c>
      <c r="E762" s="152" t="s">
        <v>1</v>
      </c>
      <c r="F762" s="153" t="s">
        <v>3328</v>
      </c>
      <c r="H762" s="154">
        <v>0.95</v>
      </c>
      <c r="I762" s="155"/>
      <c r="L762" s="150"/>
      <c r="M762" s="156"/>
      <c r="T762" s="157"/>
      <c r="AT762" s="152" t="s">
        <v>270</v>
      </c>
      <c r="AU762" s="152" t="s">
        <v>87</v>
      </c>
      <c r="AV762" s="12" t="s">
        <v>87</v>
      </c>
      <c r="AW762" s="12" t="s">
        <v>32</v>
      </c>
      <c r="AX762" s="12" t="s">
        <v>77</v>
      </c>
      <c r="AY762" s="152" t="s">
        <v>262</v>
      </c>
    </row>
    <row r="763" spans="2:51" s="12" customFormat="1" ht="11.25">
      <c r="B763" s="150"/>
      <c r="D763" s="151" t="s">
        <v>270</v>
      </c>
      <c r="E763" s="152" t="s">
        <v>1</v>
      </c>
      <c r="F763" s="153" t="s">
        <v>3329</v>
      </c>
      <c r="H763" s="154">
        <v>0.51</v>
      </c>
      <c r="I763" s="155"/>
      <c r="L763" s="150"/>
      <c r="M763" s="156"/>
      <c r="T763" s="157"/>
      <c r="AT763" s="152" t="s">
        <v>270</v>
      </c>
      <c r="AU763" s="152" t="s">
        <v>87</v>
      </c>
      <c r="AV763" s="12" t="s">
        <v>87</v>
      </c>
      <c r="AW763" s="12" t="s">
        <v>32</v>
      </c>
      <c r="AX763" s="12" t="s">
        <v>77</v>
      </c>
      <c r="AY763" s="152" t="s">
        <v>262</v>
      </c>
    </row>
    <row r="764" spans="2:51" s="15" customFormat="1" ht="11.25">
      <c r="B764" s="171"/>
      <c r="D764" s="151" t="s">
        <v>270</v>
      </c>
      <c r="E764" s="172" t="s">
        <v>1</v>
      </c>
      <c r="F764" s="173" t="s">
        <v>281</v>
      </c>
      <c r="H764" s="174">
        <v>10.22</v>
      </c>
      <c r="I764" s="175"/>
      <c r="L764" s="171"/>
      <c r="M764" s="176"/>
      <c r="T764" s="177"/>
      <c r="AT764" s="172" t="s">
        <v>270</v>
      </c>
      <c r="AU764" s="172" t="s">
        <v>87</v>
      </c>
      <c r="AV764" s="15" t="s">
        <v>103</v>
      </c>
      <c r="AW764" s="15" t="s">
        <v>32</v>
      </c>
      <c r="AX764" s="15" t="s">
        <v>77</v>
      </c>
      <c r="AY764" s="172" t="s">
        <v>262</v>
      </c>
    </row>
    <row r="765" spans="2:51" s="14" customFormat="1" ht="11.25">
      <c r="B765" s="165"/>
      <c r="D765" s="151" t="s">
        <v>270</v>
      </c>
      <c r="E765" s="166" t="s">
        <v>1</v>
      </c>
      <c r="F765" s="167" t="s">
        <v>3359</v>
      </c>
      <c r="H765" s="166" t="s">
        <v>1</v>
      </c>
      <c r="I765" s="168"/>
      <c r="L765" s="165"/>
      <c r="M765" s="169"/>
      <c r="T765" s="170"/>
      <c r="AT765" s="166" t="s">
        <v>270</v>
      </c>
      <c r="AU765" s="166" t="s">
        <v>87</v>
      </c>
      <c r="AV765" s="14" t="s">
        <v>85</v>
      </c>
      <c r="AW765" s="14" t="s">
        <v>32</v>
      </c>
      <c r="AX765" s="14" t="s">
        <v>77</v>
      </c>
      <c r="AY765" s="166" t="s">
        <v>262</v>
      </c>
    </row>
    <row r="766" spans="2:51" s="14" customFormat="1" ht="11.25">
      <c r="B766" s="165"/>
      <c r="D766" s="151" t="s">
        <v>270</v>
      </c>
      <c r="E766" s="166" t="s">
        <v>1</v>
      </c>
      <c r="F766" s="167" t="s">
        <v>3360</v>
      </c>
      <c r="H766" s="166" t="s">
        <v>1</v>
      </c>
      <c r="I766" s="168"/>
      <c r="L766" s="165"/>
      <c r="M766" s="169"/>
      <c r="T766" s="170"/>
      <c r="AT766" s="166" t="s">
        <v>270</v>
      </c>
      <c r="AU766" s="166" t="s">
        <v>87</v>
      </c>
      <c r="AV766" s="14" t="s">
        <v>85</v>
      </c>
      <c r="AW766" s="14" t="s">
        <v>32</v>
      </c>
      <c r="AX766" s="14" t="s">
        <v>77</v>
      </c>
      <c r="AY766" s="166" t="s">
        <v>262</v>
      </c>
    </row>
    <row r="767" spans="2:51" s="12" customFormat="1" ht="11.25">
      <c r="B767" s="150"/>
      <c r="D767" s="151" t="s">
        <v>270</v>
      </c>
      <c r="E767" s="152" t="s">
        <v>1</v>
      </c>
      <c r="F767" s="153" t="s">
        <v>3361</v>
      </c>
      <c r="H767" s="154">
        <v>0.98</v>
      </c>
      <c r="I767" s="155"/>
      <c r="L767" s="150"/>
      <c r="M767" s="156"/>
      <c r="T767" s="157"/>
      <c r="AT767" s="152" t="s">
        <v>270</v>
      </c>
      <c r="AU767" s="152" t="s">
        <v>87</v>
      </c>
      <c r="AV767" s="12" t="s">
        <v>87</v>
      </c>
      <c r="AW767" s="12" t="s">
        <v>32</v>
      </c>
      <c r="AX767" s="12" t="s">
        <v>77</v>
      </c>
      <c r="AY767" s="152" t="s">
        <v>262</v>
      </c>
    </row>
    <row r="768" spans="2:51" s="12" customFormat="1" ht="11.25">
      <c r="B768" s="150"/>
      <c r="D768" s="151" t="s">
        <v>270</v>
      </c>
      <c r="E768" s="152" t="s">
        <v>1</v>
      </c>
      <c r="F768" s="153" t="s">
        <v>3362</v>
      </c>
      <c r="H768" s="154">
        <v>0.96</v>
      </c>
      <c r="I768" s="155"/>
      <c r="L768" s="150"/>
      <c r="M768" s="156"/>
      <c r="T768" s="157"/>
      <c r="AT768" s="152" t="s">
        <v>270</v>
      </c>
      <c r="AU768" s="152" t="s">
        <v>87</v>
      </c>
      <c r="AV768" s="12" t="s">
        <v>87</v>
      </c>
      <c r="AW768" s="12" t="s">
        <v>32</v>
      </c>
      <c r="AX768" s="12" t="s">
        <v>77</v>
      </c>
      <c r="AY768" s="152" t="s">
        <v>262</v>
      </c>
    </row>
    <row r="769" spans="2:51" s="14" customFormat="1" ht="11.25">
      <c r="B769" s="165"/>
      <c r="D769" s="151" t="s">
        <v>270</v>
      </c>
      <c r="E769" s="166" t="s">
        <v>1</v>
      </c>
      <c r="F769" s="167" t="s">
        <v>3363</v>
      </c>
      <c r="H769" s="166" t="s">
        <v>1</v>
      </c>
      <c r="I769" s="168"/>
      <c r="L769" s="165"/>
      <c r="M769" s="169"/>
      <c r="T769" s="170"/>
      <c r="AT769" s="166" t="s">
        <v>270</v>
      </c>
      <c r="AU769" s="166" t="s">
        <v>87</v>
      </c>
      <c r="AV769" s="14" t="s">
        <v>85</v>
      </c>
      <c r="AW769" s="14" t="s">
        <v>32</v>
      </c>
      <c r="AX769" s="14" t="s">
        <v>77</v>
      </c>
      <c r="AY769" s="166" t="s">
        <v>262</v>
      </c>
    </row>
    <row r="770" spans="2:51" s="12" customFormat="1" ht="11.25">
      <c r="B770" s="150"/>
      <c r="D770" s="151" t="s">
        <v>270</v>
      </c>
      <c r="E770" s="152" t="s">
        <v>1</v>
      </c>
      <c r="F770" s="153" t="s">
        <v>3364</v>
      </c>
      <c r="H770" s="154">
        <v>0.36</v>
      </c>
      <c r="I770" s="155"/>
      <c r="L770" s="150"/>
      <c r="M770" s="156"/>
      <c r="T770" s="157"/>
      <c r="AT770" s="152" t="s">
        <v>270</v>
      </c>
      <c r="AU770" s="152" t="s">
        <v>87</v>
      </c>
      <c r="AV770" s="12" t="s">
        <v>87</v>
      </c>
      <c r="AW770" s="12" t="s">
        <v>32</v>
      </c>
      <c r="AX770" s="12" t="s">
        <v>77</v>
      </c>
      <c r="AY770" s="152" t="s">
        <v>262</v>
      </c>
    </row>
    <row r="771" spans="2:51" s="12" customFormat="1" ht="11.25">
      <c r="B771" s="150"/>
      <c r="D771" s="151" t="s">
        <v>270</v>
      </c>
      <c r="E771" s="152" t="s">
        <v>1</v>
      </c>
      <c r="F771" s="153" t="s">
        <v>3336</v>
      </c>
      <c r="H771" s="154">
        <v>0.93</v>
      </c>
      <c r="I771" s="155"/>
      <c r="L771" s="150"/>
      <c r="M771" s="156"/>
      <c r="T771" s="157"/>
      <c r="AT771" s="152" t="s">
        <v>270</v>
      </c>
      <c r="AU771" s="152" t="s">
        <v>87</v>
      </c>
      <c r="AV771" s="12" t="s">
        <v>87</v>
      </c>
      <c r="AW771" s="12" t="s">
        <v>32</v>
      </c>
      <c r="AX771" s="12" t="s">
        <v>77</v>
      </c>
      <c r="AY771" s="152" t="s">
        <v>262</v>
      </c>
    </row>
    <row r="772" spans="2:51" s="14" customFormat="1" ht="11.25">
      <c r="B772" s="165"/>
      <c r="D772" s="151" t="s">
        <v>270</v>
      </c>
      <c r="E772" s="166" t="s">
        <v>1</v>
      </c>
      <c r="F772" s="167" t="s">
        <v>3365</v>
      </c>
      <c r="H772" s="166" t="s">
        <v>1</v>
      </c>
      <c r="I772" s="168"/>
      <c r="L772" s="165"/>
      <c r="M772" s="169"/>
      <c r="T772" s="170"/>
      <c r="AT772" s="166" t="s">
        <v>270</v>
      </c>
      <c r="AU772" s="166" t="s">
        <v>87</v>
      </c>
      <c r="AV772" s="14" t="s">
        <v>85</v>
      </c>
      <c r="AW772" s="14" t="s">
        <v>32</v>
      </c>
      <c r="AX772" s="14" t="s">
        <v>77</v>
      </c>
      <c r="AY772" s="166" t="s">
        <v>262</v>
      </c>
    </row>
    <row r="773" spans="2:51" s="12" customFormat="1" ht="11.25">
      <c r="B773" s="150"/>
      <c r="D773" s="151" t="s">
        <v>270</v>
      </c>
      <c r="E773" s="152" t="s">
        <v>1</v>
      </c>
      <c r="F773" s="153" t="s">
        <v>3366</v>
      </c>
      <c r="H773" s="154">
        <v>1.02</v>
      </c>
      <c r="I773" s="155"/>
      <c r="L773" s="150"/>
      <c r="M773" s="156"/>
      <c r="T773" s="157"/>
      <c r="AT773" s="152" t="s">
        <v>270</v>
      </c>
      <c r="AU773" s="152" t="s">
        <v>87</v>
      </c>
      <c r="AV773" s="12" t="s">
        <v>87</v>
      </c>
      <c r="AW773" s="12" t="s">
        <v>32</v>
      </c>
      <c r="AX773" s="12" t="s">
        <v>77</v>
      </c>
      <c r="AY773" s="152" t="s">
        <v>262</v>
      </c>
    </row>
    <row r="774" spans="2:51" s="12" customFormat="1" ht="11.25">
      <c r="B774" s="150"/>
      <c r="D774" s="151" t="s">
        <v>270</v>
      </c>
      <c r="E774" s="152" t="s">
        <v>1</v>
      </c>
      <c r="F774" s="153" t="s">
        <v>3367</v>
      </c>
      <c r="H774" s="154">
        <v>1.32</v>
      </c>
      <c r="I774" s="155"/>
      <c r="L774" s="150"/>
      <c r="M774" s="156"/>
      <c r="T774" s="157"/>
      <c r="AT774" s="152" t="s">
        <v>270</v>
      </c>
      <c r="AU774" s="152" t="s">
        <v>87</v>
      </c>
      <c r="AV774" s="12" t="s">
        <v>87</v>
      </c>
      <c r="AW774" s="12" t="s">
        <v>32</v>
      </c>
      <c r="AX774" s="12" t="s">
        <v>77</v>
      </c>
      <c r="AY774" s="152" t="s">
        <v>262</v>
      </c>
    </row>
    <row r="775" spans="2:51" s="12" customFormat="1" ht="11.25">
      <c r="B775" s="150"/>
      <c r="D775" s="151" t="s">
        <v>270</v>
      </c>
      <c r="E775" s="152" t="s">
        <v>1</v>
      </c>
      <c r="F775" s="153" t="s">
        <v>3368</v>
      </c>
      <c r="H775" s="154">
        <v>0.69</v>
      </c>
      <c r="I775" s="155"/>
      <c r="L775" s="150"/>
      <c r="M775" s="156"/>
      <c r="T775" s="157"/>
      <c r="AT775" s="152" t="s">
        <v>270</v>
      </c>
      <c r="AU775" s="152" t="s">
        <v>87</v>
      </c>
      <c r="AV775" s="12" t="s">
        <v>87</v>
      </c>
      <c r="AW775" s="12" t="s">
        <v>32</v>
      </c>
      <c r="AX775" s="12" t="s">
        <v>77</v>
      </c>
      <c r="AY775" s="152" t="s">
        <v>262</v>
      </c>
    </row>
    <row r="776" spans="2:51" s="14" customFormat="1" ht="11.25">
      <c r="B776" s="165"/>
      <c r="D776" s="151" t="s">
        <v>270</v>
      </c>
      <c r="E776" s="166" t="s">
        <v>1</v>
      </c>
      <c r="F776" s="167" t="s">
        <v>3369</v>
      </c>
      <c r="H776" s="166" t="s">
        <v>1</v>
      </c>
      <c r="I776" s="168"/>
      <c r="L776" s="165"/>
      <c r="M776" s="169"/>
      <c r="T776" s="170"/>
      <c r="AT776" s="166" t="s">
        <v>270</v>
      </c>
      <c r="AU776" s="166" t="s">
        <v>87</v>
      </c>
      <c r="AV776" s="14" t="s">
        <v>85</v>
      </c>
      <c r="AW776" s="14" t="s">
        <v>32</v>
      </c>
      <c r="AX776" s="14" t="s">
        <v>77</v>
      </c>
      <c r="AY776" s="166" t="s">
        <v>262</v>
      </c>
    </row>
    <row r="777" spans="2:51" s="12" customFormat="1" ht="11.25">
      <c r="B777" s="150"/>
      <c r="D777" s="151" t="s">
        <v>270</v>
      </c>
      <c r="E777" s="152" t="s">
        <v>1</v>
      </c>
      <c r="F777" s="153" t="s">
        <v>3370</v>
      </c>
      <c r="H777" s="154">
        <v>0.22</v>
      </c>
      <c r="I777" s="155"/>
      <c r="L777" s="150"/>
      <c r="M777" s="156"/>
      <c r="T777" s="157"/>
      <c r="AT777" s="152" t="s">
        <v>270</v>
      </c>
      <c r="AU777" s="152" t="s">
        <v>87</v>
      </c>
      <c r="AV777" s="12" t="s">
        <v>87</v>
      </c>
      <c r="AW777" s="12" t="s">
        <v>32</v>
      </c>
      <c r="AX777" s="12" t="s">
        <v>77</v>
      </c>
      <c r="AY777" s="152" t="s">
        <v>262</v>
      </c>
    </row>
    <row r="778" spans="2:51" s="12" customFormat="1" ht="11.25">
      <c r="B778" s="150"/>
      <c r="D778" s="151" t="s">
        <v>270</v>
      </c>
      <c r="E778" s="152" t="s">
        <v>1</v>
      </c>
      <c r="F778" s="153" t="s">
        <v>3351</v>
      </c>
      <c r="H778" s="154">
        <v>0.03</v>
      </c>
      <c r="I778" s="155"/>
      <c r="L778" s="150"/>
      <c r="M778" s="156"/>
      <c r="T778" s="157"/>
      <c r="AT778" s="152" t="s">
        <v>270</v>
      </c>
      <c r="AU778" s="152" t="s">
        <v>87</v>
      </c>
      <c r="AV778" s="12" t="s">
        <v>87</v>
      </c>
      <c r="AW778" s="12" t="s">
        <v>32</v>
      </c>
      <c r="AX778" s="12" t="s">
        <v>77</v>
      </c>
      <c r="AY778" s="152" t="s">
        <v>262</v>
      </c>
    </row>
    <row r="779" spans="2:51" s="14" customFormat="1" ht="11.25">
      <c r="B779" s="165"/>
      <c r="D779" s="151" t="s">
        <v>270</v>
      </c>
      <c r="E779" s="166" t="s">
        <v>1</v>
      </c>
      <c r="F779" s="167" t="s">
        <v>3371</v>
      </c>
      <c r="H779" s="166" t="s">
        <v>1</v>
      </c>
      <c r="I779" s="168"/>
      <c r="L779" s="165"/>
      <c r="M779" s="169"/>
      <c r="T779" s="170"/>
      <c r="AT779" s="166" t="s">
        <v>270</v>
      </c>
      <c r="AU779" s="166" t="s">
        <v>87</v>
      </c>
      <c r="AV779" s="14" t="s">
        <v>85</v>
      </c>
      <c r="AW779" s="14" t="s">
        <v>32</v>
      </c>
      <c r="AX779" s="14" t="s">
        <v>77</v>
      </c>
      <c r="AY779" s="166" t="s">
        <v>262</v>
      </c>
    </row>
    <row r="780" spans="2:51" s="12" customFormat="1" ht="11.25">
      <c r="B780" s="150"/>
      <c r="D780" s="151" t="s">
        <v>270</v>
      </c>
      <c r="E780" s="152" t="s">
        <v>1</v>
      </c>
      <c r="F780" s="153" t="s">
        <v>3372</v>
      </c>
      <c r="H780" s="154">
        <v>0.15</v>
      </c>
      <c r="I780" s="155"/>
      <c r="L780" s="150"/>
      <c r="M780" s="156"/>
      <c r="T780" s="157"/>
      <c r="AT780" s="152" t="s">
        <v>270</v>
      </c>
      <c r="AU780" s="152" t="s">
        <v>87</v>
      </c>
      <c r="AV780" s="12" t="s">
        <v>87</v>
      </c>
      <c r="AW780" s="12" t="s">
        <v>32</v>
      </c>
      <c r="AX780" s="12" t="s">
        <v>77</v>
      </c>
      <c r="AY780" s="152" t="s">
        <v>262</v>
      </c>
    </row>
    <row r="781" spans="2:51" s="12" customFormat="1" ht="11.25">
      <c r="B781" s="150"/>
      <c r="D781" s="151" t="s">
        <v>270</v>
      </c>
      <c r="E781" s="152" t="s">
        <v>1</v>
      </c>
      <c r="F781" s="153" t="s">
        <v>3373</v>
      </c>
      <c r="H781" s="154">
        <v>0.09</v>
      </c>
      <c r="I781" s="155"/>
      <c r="L781" s="150"/>
      <c r="M781" s="156"/>
      <c r="T781" s="157"/>
      <c r="AT781" s="152" t="s">
        <v>270</v>
      </c>
      <c r="AU781" s="152" t="s">
        <v>87</v>
      </c>
      <c r="AV781" s="12" t="s">
        <v>87</v>
      </c>
      <c r="AW781" s="12" t="s">
        <v>32</v>
      </c>
      <c r="AX781" s="12" t="s">
        <v>77</v>
      </c>
      <c r="AY781" s="152" t="s">
        <v>262</v>
      </c>
    </row>
    <row r="782" spans="2:51" s="15" customFormat="1" ht="11.25">
      <c r="B782" s="171"/>
      <c r="D782" s="151" t="s">
        <v>270</v>
      </c>
      <c r="E782" s="172" t="s">
        <v>1</v>
      </c>
      <c r="F782" s="173" t="s">
        <v>281</v>
      </c>
      <c r="H782" s="174">
        <v>6.75</v>
      </c>
      <c r="I782" s="175"/>
      <c r="L782" s="171"/>
      <c r="M782" s="176"/>
      <c r="T782" s="177"/>
      <c r="AT782" s="172" t="s">
        <v>270</v>
      </c>
      <c r="AU782" s="172" t="s">
        <v>87</v>
      </c>
      <c r="AV782" s="15" t="s">
        <v>103</v>
      </c>
      <c r="AW782" s="15" t="s">
        <v>32</v>
      </c>
      <c r="AX782" s="15" t="s">
        <v>77</v>
      </c>
      <c r="AY782" s="172" t="s">
        <v>262</v>
      </c>
    </row>
    <row r="783" spans="2:51" s="13" customFormat="1" ht="11.25">
      <c r="B783" s="158"/>
      <c r="D783" s="151" t="s">
        <v>270</v>
      </c>
      <c r="E783" s="159" t="s">
        <v>1</v>
      </c>
      <c r="F783" s="160" t="s">
        <v>273</v>
      </c>
      <c r="H783" s="161">
        <v>47.61</v>
      </c>
      <c r="I783" s="162"/>
      <c r="L783" s="158"/>
      <c r="M783" s="163"/>
      <c r="T783" s="164"/>
      <c r="AT783" s="159" t="s">
        <v>270</v>
      </c>
      <c r="AU783" s="159" t="s">
        <v>87</v>
      </c>
      <c r="AV783" s="13" t="s">
        <v>268</v>
      </c>
      <c r="AW783" s="13" t="s">
        <v>32</v>
      </c>
      <c r="AX783" s="13" t="s">
        <v>85</v>
      </c>
      <c r="AY783" s="159" t="s">
        <v>262</v>
      </c>
    </row>
    <row r="784" spans="2:65" s="1" customFormat="1" ht="55.5" customHeight="1">
      <c r="B784" s="32"/>
      <c r="C784" s="138" t="s">
        <v>690</v>
      </c>
      <c r="D784" s="138" t="s">
        <v>264</v>
      </c>
      <c r="E784" s="139" t="s">
        <v>3374</v>
      </c>
      <c r="F784" s="140" t="s">
        <v>3375</v>
      </c>
      <c r="G784" s="141" t="s">
        <v>552</v>
      </c>
      <c r="H784" s="142">
        <v>5.04</v>
      </c>
      <c r="I784" s="143"/>
      <c r="J784" s="142">
        <f>ROUND(I784*H784,2)</f>
        <v>0</v>
      </c>
      <c r="K784" s="140" t="s">
        <v>267</v>
      </c>
      <c r="L784" s="32"/>
      <c r="M784" s="144" t="s">
        <v>1</v>
      </c>
      <c r="N784" s="145" t="s">
        <v>42</v>
      </c>
      <c r="P784" s="146">
        <f>O784*H784</f>
        <v>0</v>
      </c>
      <c r="Q784" s="146">
        <v>2.50194</v>
      </c>
      <c r="R784" s="146">
        <f>Q784*H784</f>
        <v>12.6097776</v>
      </c>
      <c r="S784" s="146">
        <v>0</v>
      </c>
      <c r="T784" s="147">
        <f>S784*H784</f>
        <v>0</v>
      </c>
      <c r="AR784" s="148" t="s">
        <v>268</v>
      </c>
      <c r="AT784" s="148" t="s">
        <v>264</v>
      </c>
      <c r="AU784" s="148" t="s">
        <v>87</v>
      </c>
      <c r="AY784" s="17" t="s">
        <v>262</v>
      </c>
      <c r="BE784" s="149">
        <f>IF(N784="základní",J784,0)</f>
        <v>0</v>
      </c>
      <c r="BF784" s="149">
        <f>IF(N784="snížená",J784,0)</f>
        <v>0</v>
      </c>
      <c r="BG784" s="149">
        <f>IF(N784="zákl. přenesená",J784,0)</f>
        <v>0</v>
      </c>
      <c r="BH784" s="149">
        <f>IF(N784="sníž. přenesená",J784,0)</f>
        <v>0</v>
      </c>
      <c r="BI784" s="149">
        <f>IF(N784="nulová",J784,0)</f>
        <v>0</v>
      </c>
      <c r="BJ784" s="17" t="s">
        <v>85</v>
      </c>
      <c r="BK784" s="149">
        <f>ROUND(I784*H784,2)</f>
        <v>0</v>
      </c>
      <c r="BL784" s="17" t="s">
        <v>268</v>
      </c>
      <c r="BM784" s="148" t="s">
        <v>3376</v>
      </c>
    </row>
    <row r="785" spans="2:51" s="14" customFormat="1" ht="11.25">
      <c r="B785" s="165"/>
      <c r="D785" s="151" t="s">
        <v>270</v>
      </c>
      <c r="E785" s="166" t="s">
        <v>1</v>
      </c>
      <c r="F785" s="167" t="s">
        <v>3377</v>
      </c>
      <c r="H785" s="166" t="s">
        <v>1</v>
      </c>
      <c r="I785" s="168"/>
      <c r="L785" s="165"/>
      <c r="M785" s="169"/>
      <c r="T785" s="170"/>
      <c r="AT785" s="166" t="s">
        <v>270</v>
      </c>
      <c r="AU785" s="166" t="s">
        <v>87</v>
      </c>
      <c r="AV785" s="14" t="s">
        <v>85</v>
      </c>
      <c r="AW785" s="14" t="s">
        <v>32</v>
      </c>
      <c r="AX785" s="14" t="s">
        <v>77</v>
      </c>
      <c r="AY785" s="166" t="s">
        <v>262</v>
      </c>
    </row>
    <row r="786" spans="2:51" s="12" customFormat="1" ht="11.25">
      <c r="B786" s="150"/>
      <c r="D786" s="151" t="s">
        <v>270</v>
      </c>
      <c r="E786" s="152" t="s">
        <v>1</v>
      </c>
      <c r="F786" s="153" t="s">
        <v>3378</v>
      </c>
      <c r="H786" s="154">
        <v>0.65</v>
      </c>
      <c r="I786" s="155"/>
      <c r="L786" s="150"/>
      <c r="M786" s="156"/>
      <c r="T786" s="157"/>
      <c r="AT786" s="152" t="s">
        <v>270</v>
      </c>
      <c r="AU786" s="152" t="s">
        <v>87</v>
      </c>
      <c r="AV786" s="12" t="s">
        <v>87</v>
      </c>
      <c r="AW786" s="12" t="s">
        <v>32</v>
      </c>
      <c r="AX786" s="12" t="s">
        <v>77</v>
      </c>
      <c r="AY786" s="152" t="s">
        <v>262</v>
      </c>
    </row>
    <row r="787" spans="2:51" s="12" customFormat="1" ht="11.25">
      <c r="B787" s="150"/>
      <c r="D787" s="151" t="s">
        <v>270</v>
      </c>
      <c r="E787" s="152" t="s">
        <v>1</v>
      </c>
      <c r="F787" s="153" t="s">
        <v>3379</v>
      </c>
      <c r="H787" s="154">
        <v>1.04</v>
      </c>
      <c r="I787" s="155"/>
      <c r="L787" s="150"/>
      <c r="M787" s="156"/>
      <c r="T787" s="157"/>
      <c r="AT787" s="152" t="s">
        <v>270</v>
      </c>
      <c r="AU787" s="152" t="s">
        <v>87</v>
      </c>
      <c r="AV787" s="12" t="s">
        <v>87</v>
      </c>
      <c r="AW787" s="12" t="s">
        <v>32</v>
      </c>
      <c r="AX787" s="12" t="s">
        <v>77</v>
      </c>
      <c r="AY787" s="152" t="s">
        <v>262</v>
      </c>
    </row>
    <row r="788" spans="2:51" s="12" customFormat="1" ht="11.25">
      <c r="B788" s="150"/>
      <c r="D788" s="151" t="s">
        <v>270</v>
      </c>
      <c r="E788" s="152" t="s">
        <v>1</v>
      </c>
      <c r="F788" s="153" t="s">
        <v>3380</v>
      </c>
      <c r="H788" s="154">
        <v>0.76</v>
      </c>
      <c r="I788" s="155"/>
      <c r="L788" s="150"/>
      <c r="M788" s="156"/>
      <c r="T788" s="157"/>
      <c r="AT788" s="152" t="s">
        <v>270</v>
      </c>
      <c r="AU788" s="152" t="s">
        <v>87</v>
      </c>
      <c r="AV788" s="12" t="s">
        <v>87</v>
      </c>
      <c r="AW788" s="12" t="s">
        <v>32</v>
      </c>
      <c r="AX788" s="12" t="s">
        <v>77</v>
      </c>
      <c r="AY788" s="152" t="s">
        <v>262</v>
      </c>
    </row>
    <row r="789" spans="2:51" s="12" customFormat="1" ht="11.25">
      <c r="B789" s="150"/>
      <c r="D789" s="151" t="s">
        <v>270</v>
      </c>
      <c r="E789" s="152" t="s">
        <v>1</v>
      </c>
      <c r="F789" s="153" t="s">
        <v>3381</v>
      </c>
      <c r="H789" s="154">
        <v>0.69</v>
      </c>
      <c r="I789" s="155"/>
      <c r="L789" s="150"/>
      <c r="M789" s="156"/>
      <c r="T789" s="157"/>
      <c r="AT789" s="152" t="s">
        <v>270</v>
      </c>
      <c r="AU789" s="152" t="s">
        <v>87</v>
      </c>
      <c r="AV789" s="12" t="s">
        <v>87</v>
      </c>
      <c r="AW789" s="12" t="s">
        <v>32</v>
      </c>
      <c r="AX789" s="12" t="s">
        <v>77</v>
      </c>
      <c r="AY789" s="152" t="s">
        <v>262</v>
      </c>
    </row>
    <row r="790" spans="2:51" s="12" customFormat="1" ht="11.25">
      <c r="B790" s="150"/>
      <c r="D790" s="151" t="s">
        <v>270</v>
      </c>
      <c r="E790" s="152" t="s">
        <v>1</v>
      </c>
      <c r="F790" s="153" t="s">
        <v>3382</v>
      </c>
      <c r="H790" s="154">
        <v>0.77</v>
      </c>
      <c r="I790" s="155"/>
      <c r="L790" s="150"/>
      <c r="M790" s="156"/>
      <c r="T790" s="157"/>
      <c r="AT790" s="152" t="s">
        <v>270</v>
      </c>
      <c r="AU790" s="152" t="s">
        <v>87</v>
      </c>
      <c r="AV790" s="12" t="s">
        <v>87</v>
      </c>
      <c r="AW790" s="12" t="s">
        <v>32</v>
      </c>
      <c r="AX790" s="12" t="s">
        <v>77</v>
      </c>
      <c r="AY790" s="152" t="s">
        <v>262</v>
      </c>
    </row>
    <row r="791" spans="2:51" s="12" customFormat="1" ht="11.25">
      <c r="B791" s="150"/>
      <c r="D791" s="151" t="s">
        <v>270</v>
      </c>
      <c r="E791" s="152" t="s">
        <v>1</v>
      </c>
      <c r="F791" s="153" t="s">
        <v>3383</v>
      </c>
      <c r="H791" s="154">
        <v>1.13</v>
      </c>
      <c r="I791" s="155"/>
      <c r="L791" s="150"/>
      <c r="M791" s="156"/>
      <c r="T791" s="157"/>
      <c r="AT791" s="152" t="s">
        <v>270</v>
      </c>
      <c r="AU791" s="152" t="s">
        <v>87</v>
      </c>
      <c r="AV791" s="12" t="s">
        <v>87</v>
      </c>
      <c r="AW791" s="12" t="s">
        <v>32</v>
      </c>
      <c r="AX791" s="12" t="s">
        <v>77</v>
      </c>
      <c r="AY791" s="152" t="s">
        <v>262</v>
      </c>
    </row>
    <row r="792" spans="2:51" s="13" customFormat="1" ht="11.25">
      <c r="B792" s="158"/>
      <c r="D792" s="151" t="s">
        <v>270</v>
      </c>
      <c r="E792" s="159" t="s">
        <v>1</v>
      </c>
      <c r="F792" s="160" t="s">
        <v>273</v>
      </c>
      <c r="H792" s="161">
        <v>5.04</v>
      </c>
      <c r="I792" s="162"/>
      <c r="L792" s="158"/>
      <c r="M792" s="163"/>
      <c r="T792" s="164"/>
      <c r="AT792" s="159" t="s">
        <v>270</v>
      </c>
      <c r="AU792" s="159" t="s">
        <v>87</v>
      </c>
      <c r="AV792" s="13" t="s">
        <v>268</v>
      </c>
      <c r="AW792" s="13" t="s">
        <v>32</v>
      </c>
      <c r="AX792" s="13" t="s">
        <v>85</v>
      </c>
      <c r="AY792" s="159" t="s">
        <v>262</v>
      </c>
    </row>
    <row r="793" spans="2:65" s="1" customFormat="1" ht="37.9" customHeight="1">
      <c r="B793" s="32"/>
      <c r="C793" s="138" t="s">
        <v>694</v>
      </c>
      <c r="D793" s="138" t="s">
        <v>264</v>
      </c>
      <c r="E793" s="139" t="s">
        <v>3384</v>
      </c>
      <c r="F793" s="140" t="s">
        <v>3385</v>
      </c>
      <c r="G793" s="141" t="s">
        <v>152</v>
      </c>
      <c r="H793" s="142">
        <v>45.71</v>
      </c>
      <c r="I793" s="143"/>
      <c r="J793" s="142">
        <f>ROUND(I793*H793,2)</f>
        <v>0</v>
      </c>
      <c r="K793" s="140" t="s">
        <v>267</v>
      </c>
      <c r="L793" s="32"/>
      <c r="M793" s="144" t="s">
        <v>1</v>
      </c>
      <c r="N793" s="145" t="s">
        <v>42</v>
      </c>
      <c r="P793" s="146">
        <f>O793*H793</f>
        <v>0</v>
      </c>
      <c r="Q793" s="146">
        <v>0.00663</v>
      </c>
      <c r="R793" s="146">
        <f>Q793*H793</f>
        <v>0.3030573</v>
      </c>
      <c r="S793" s="146">
        <v>0</v>
      </c>
      <c r="T793" s="147">
        <f>S793*H793</f>
        <v>0</v>
      </c>
      <c r="AR793" s="148" t="s">
        <v>268</v>
      </c>
      <c r="AT793" s="148" t="s">
        <v>264</v>
      </c>
      <c r="AU793" s="148" t="s">
        <v>87</v>
      </c>
      <c r="AY793" s="17" t="s">
        <v>262</v>
      </c>
      <c r="BE793" s="149">
        <f>IF(N793="základní",J793,0)</f>
        <v>0</v>
      </c>
      <c r="BF793" s="149">
        <f>IF(N793="snížená",J793,0)</f>
        <v>0</v>
      </c>
      <c r="BG793" s="149">
        <f>IF(N793="zákl. přenesená",J793,0)</f>
        <v>0</v>
      </c>
      <c r="BH793" s="149">
        <f>IF(N793="sníž. přenesená",J793,0)</f>
        <v>0</v>
      </c>
      <c r="BI793" s="149">
        <f>IF(N793="nulová",J793,0)</f>
        <v>0</v>
      </c>
      <c r="BJ793" s="17" t="s">
        <v>85</v>
      </c>
      <c r="BK793" s="149">
        <f>ROUND(I793*H793,2)</f>
        <v>0</v>
      </c>
      <c r="BL793" s="17" t="s">
        <v>268</v>
      </c>
      <c r="BM793" s="148" t="s">
        <v>3386</v>
      </c>
    </row>
    <row r="794" spans="2:51" s="14" customFormat="1" ht="11.25">
      <c r="B794" s="165"/>
      <c r="D794" s="151" t="s">
        <v>270</v>
      </c>
      <c r="E794" s="166" t="s">
        <v>1</v>
      </c>
      <c r="F794" s="167" t="s">
        <v>3377</v>
      </c>
      <c r="H794" s="166" t="s">
        <v>1</v>
      </c>
      <c r="I794" s="168"/>
      <c r="L794" s="165"/>
      <c r="M794" s="169"/>
      <c r="T794" s="170"/>
      <c r="AT794" s="166" t="s">
        <v>270</v>
      </c>
      <c r="AU794" s="166" t="s">
        <v>87</v>
      </c>
      <c r="AV794" s="14" t="s">
        <v>85</v>
      </c>
      <c r="AW794" s="14" t="s">
        <v>32</v>
      </c>
      <c r="AX794" s="14" t="s">
        <v>77</v>
      </c>
      <c r="AY794" s="166" t="s">
        <v>262</v>
      </c>
    </row>
    <row r="795" spans="2:51" s="12" customFormat="1" ht="11.25">
      <c r="B795" s="150"/>
      <c r="D795" s="151" t="s">
        <v>270</v>
      </c>
      <c r="E795" s="152" t="s">
        <v>1</v>
      </c>
      <c r="F795" s="153" t="s">
        <v>3387</v>
      </c>
      <c r="H795" s="154">
        <v>5.18</v>
      </c>
      <c r="I795" s="155"/>
      <c r="L795" s="150"/>
      <c r="M795" s="156"/>
      <c r="T795" s="157"/>
      <c r="AT795" s="152" t="s">
        <v>270</v>
      </c>
      <c r="AU795" s="152" t="s">
        <v>87</v>
      </c>
      <c r="AV795" s="12" t="s">
        <v>87</v>
      </c>
      <c r="AW795" s="12" t="s">
        <v>32</v>
      </c>
      <c r="AX795" s="12" t="s">
        <v>77</v>
      </c>
      <c r="AY795" s="152" t="s">
        <v>262</v>
      </c>
    </row>
    <row r="796" spans="2:51" s="12" customFormat="1" ht="11.25">
      <c r="B796" s="150"/>
      <c r="D796" s="151" t="s">
        <v>270</v>
      </c>
      <c r="E796" s="152" t="s">
        <v>1</v>
      </c>
      <c r="F796" s="153" t="s">
        <v>3388</v>
      </c>
      <c r="H796" s="154">
        <v>11.56</v>
      </c>
      <c r="I796" s="155"/>
      <c r="L796" s="150"/>
      <c r="M796" s="156"/>
      <c r="T796" s="157"/>
      <c r="AT796" s="152" t="s">
        <v>270</v>
      </c>
      <c r="AU796" s="152" t="s">
        <v>87</v>
      </c>
      <c r="AV796" s="12" t="s">
        <v>87</v>
      </c>
      <c r="AW796" s="12" t="s">
        <v>32</v>
      </c>
      <c r="AX796" s="12" t="s">
        <v>77</v>
      </c>
      <c r="AY796" s="152" t="s">
        <v>262</v>
      </c>
    </row>
    <row r="797" spans="2:51" s="12" customFormat="1" ht="11.25">
      <c r="B797" s="150"/>
      <c r="D797" s="151" t="s">
        <v>270</v>
      </c>
      <c r="E797" s="152" t="s">
        <v>1</v>
      </c>
      <c r="F797" s="153" t="s">
        <v>3389</v>
      </c>
      <c r="H797" s="154">
        <v>6.05</v>
      </c>
      <c r="I797" s="155"/>
      <c r="L797" s="150"/>
      <c r="M797" s="156"/>
      <c r="T797" s="157"/>
      <c r="AT797" s="152" t="s">
        <v>270</v>
      </c>
      <c r="AU797" s="152" t="s">
        <v>87</v>
      </c>
      <c r="AV797" s="12" t="s">
        <v>87</v>
      </c>
      <c r="AW797" s="12" t="s">
        <v>32</v>
      </c>
      <c r="AX797" s="12" t="s">
        <v>77</v>
      </c>
      <c r="AY797" s="152" t="s">
        <v>262</v>
      </c>
    </row>
    <row r="798" spans="2:51" s="12" customFormat="1" ht="11.25">
      <c r="B798" s="150"/>
      <c r="D798" s="151" t="s">
        <v>270</v>
      </c>
      <c r="E798" s="152" t="s">
        <v>1</v>
      </c>
      <c r="F798" s="153" t="s">
        <v>3390</v>
      </c>
      <c r="H798" s="154">
        <v>5.5</v>
      </c>
      <c r="I798" s="155"/>
      <c r="L798" s="150"/>
      <c r="M798" s="156"/>
      <c r="T798" s="157"/>
      <c r="AT798" s="152" t="s">
        <v>270</v>
      </c>
      <c r="AU798" s="152" t="s">
        <v>87</v>
      </c>
      <c r="AV798" s="12" t="s">
        <v>87</v>
      </c>
      <c r="AW798" s="12" t="s">
        <v>32</v>
      </c>
      <c r="AX798" s="12" t="s">
        <v>77</v>
      </c>
      <c r="AY798" s="152" t="s">
        <v>262</v>
      </c>
    </row>
    <row r="799" spans="2:51" s="12" customFormat="1" ht="11.25">
      <c r="B799" s="150"/>
      <c r="D799" s="151" t="s">
        <v>270</v>
      </c>
      <c r="E799" s="152" t="s">
        <v>1</v>
      </c>
      <c r="F799" s="153" t="s">
        <v>3391</v>
      </c>
      <c r="H799" s="154">
        <v>6.17</v>
      </c>
      <c r="I799" s="155"/>
      <c r="L799" s="150"/>
      <c r="M799" s="156"/>
      <c r="T799" s="157"/>
      <c r="AT799" s="152" t="s">
        <v>270</v>
      </c>
      <c r="AU799" s="152" t="s">
        <v>87</v>
      </c>
      <c r="AV799" s="12" t="s">
        <v>87</v>
      </c>
      <c r="AW799" s="12" t="s">
        <v>32</v>
      </c>
      <c r="AX799" s="12" t="s">
        <v>77</v>
      </c>
      <c r="AY799" s="152" t="s">
        <v>262</v>
      </c>
    </row>
    <row r="800" spans="2:51" s="12" customFormat="1" ht="11.25">
      <c r="B800" s="150"/>
      <c r="D800" s="151" t="s">
        <v>270</v>
      </c>
      <c r="E800" s="152" t="s">
        <v>1</v>
      </c>
      <c r="F800" s="153" t="s">
        <v>3392</v>
      </c>
      <c r="H800" s="154">
        <v>11.25</v>
      </c>
      <c r="I800" s="155"/>
      <c r="L800" s="150"/>
      <c r="M800" s="156"/>
      <c r="T800" s="157"/>
      <c r="AT800" s="152" t="s">
        <v>270</v>
      </c>
      <c r="AU800" s="152" t="s">
        <v>87</v>
      </c>
      <c r="AV800" s="12" t="s">
        <v>87</v>
      </c>
      <c r="AW800" s="12" t="s">
        <v>32</v>
      </c>
      <c r="AX800" s="12" t="s">
        <v>77</v>
      </c>
      <c r="AY800" s="152" t="s">
        <v>262</v>
      </c>
    </row>
    <row r="801" spans="2:51" s="13" customFormat="1" ht="11.25">
      <c r="B801" s="158"/>
      <c r="D801" s="151" t="s">
        <v>270</v>
      </c>
      <c r="E801" s="159" t="s">
        <v>1</v>
      </c>
      <c r="F801" s="160" t="s">
        <v>273</v>
      </c>
      <c r="H801" s="161">
        <v>45.71</v>
      </c>
      <c r="I801" s="162"/>
      <c r="L801" s="158"/>
      <c r="M801" s="163"/>
      <c r="T801" s="164"/>
      <c r="AT801" s="159" t="s">
        <v>270</v>
      </c>
      <c r="AU801" s="159" t="s">
        <v>87</v>
      </c>
      <c r="AV801" s="13" t="s">
        <v>268</v>
      </c>
      <c r="AW801" s="13" t="s">
        <v>32</v>
      </c>
      <c r="AX801" s="13" t="s">
        <v>85</v>
      </c>
      <c r="AY801" s="159" t="s">
        <v>262</v>
      </c>
    </row>
    <row r="802" spans="2:65" s="1" customFormat="1" ht="37.9" customHeight="1">
      <c r="B802" s="32"/>
      <c r="C802" s="138" t="s">
        <v>698</v>
      </c>
      <c r="D802" s="138" t="s">
        <v>264</v>
      </c>
      <c r="E802" s="139" t="s">
        <v>3393</v>
      </c>
      <c r="F802" s="140" t="s">
        <v>3394</v>
      </c>
      <c r="G802" s="141" t="s">
        <v>152</v>
      </c>
      <c r="H802" s="142">
        <v>45.71</v>
      </c>
      <c r="I802" s="143"/>
      <c r="J802" s="142">
        <f>ROUND(I802*H802,2)</f>
        <v>0</v>
      </c>
      <c r="K802" s="140" t="s">
        <v>267</v>
      </c>
      <c r="L802" s="32"/>
      <c r="M802" s="144" t="s">
        <v>1</v>
      </c>
      <c r="N802" s="145" t="s">
        <v>42</v>
      </c>
      <c r="P802" s="146">
        <f>O802*H802</f>
        <v>0</v>
      </c>
      <c r="Q802" s="146">
        <v>0</v>
      </c>
      <c r="R802" s="146">
        <f>Q802*H802</f>
        <v>0</v>
      </c>
      <c r="S802" s="146">
        <v>0</v>
      </c>
      <c r="T802" s="147">
        <f>S802*H802</f>
        <v>0</v>
      </c>
      <c r="AR802" s="148" t="s">
        <v>268</v>
      </c>
      <c r="AT802" s="148" t="s">
        <v>264</v>
      </c>
      <c r="AU802" s="148" t="s">
        <v>87</v>
      </c>
      <c r="AY802" s="17" t="s">
        <v>262</v>
      </c>
      <c r="BE802" s="149">
        <f>IF(N802="základní",J802,0)</f>
        <v>0</v>
      </c>
      <c r="BF802" s="149">
        <f>IF(N802="snížená",J802,0)</f>
        <v>0</v>
      </c>
      <c r="BG802" s="149">
        <f>IF(N802="zákl. přenesená",J802,0)</f>
        <v>0</v>
      </c>
      <c r="BH802" s="149">
        <f>IF(N802="sníž. přenesená",J802,0)</f>
        <v>0</v>
      </c>
      <c r="BI802" s="149">
        <f>IF(N802="nulová",J802,0)</f>
        <v>0</v>
      </c>
      <c r="BJ802" s="17" t="s">
        <v>85</v>
      </c>
      <c r="BK802" s="149">
        <f>ROUND(I802*H802,2)</f>
        <v>0</v>
      </c>
      <c r="BL802" s="17" t="s">
        <v>268</v>
      </c>
      <c r="BM802" s="148" t="s">
        <v>3395</v>
      </c>
    </row>
    <row r="803" spans="2:65" s="1" customFormat="1" ht="33" customHeight="1">
      <c r="B803" s="32"/>
      <c r="C803" s="138" t="s">
        <v>703</v>
      </c>
      <c r="D803" s="138" t="s">
        <v>264</v>
      </c>
      <c r="E803" s="139" t="s">
        <v>3396</v>
      </c>
      <c r="F803" s="140" t="s">
        <v>3397</v>
      </c>
      <c r="G803" s="141" t="s">
        <v>152</v>
      </c>
      <c r="H803" s="142">
        <v>45.71</v>
      </c>
      <c r="I803" s="143"/>
      <c r="J803" s="142">
        <f>ROUND(I803*H803,2)</f>
        <v>0</v>
      </c>
      <c r="K803" s="140" t="s">
        <v>267</v>
      </c>
      <c r="L803" s="32"/>
      <c r="M803" s="144" t="s">
        <v>1</v>
      </c>
      <c r="N803" s="145" t="s">
        <v>42</v>
      </c>
      <c r="P803" s="146">
        <f>O803*H803</f>
        <v>0</v>
      </c>
      <c r="Q803" s="146">
        <v>0.0034</v>
      </c>
      <c r="R803" s="146">
        <f>Q803*H803</f>
        <v>0.155414</v>
      </c>
      <c r="S803" s="146">
        <v>0</v>
      </c>
      <c r="T803" s="147">
        <f>S803*H803</f>
        <v>0</v>
      </c>
      <c r="AR803" s="148" t="s">
        <v>268</v>
      </c>
      <c r="AT803" s="148" t="s">
        <v>264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268</v>
      </c>
      <c r="BM803" s="148" t="s">
        <v>3398</v>
      </c>
    </row>
    <row r="804" spans="2:65" s="1" customFormat="1" ht="37.9" customHeight="1">
      <c r="B804" s="32"/>
      <c r="C804" s="138" t="s">
        <v>710</v>
      </c>
      <c r="D804" s="138" t="s">
        <v>264</v>
      </c>
      <c r="E804" s="139" t="s">
        <v>3399</v>
      </c>
      <c r="F804" s="140" t="s">
        <v>3400</v>
      </c>
      <c r="G804" s="141" t="s">
        <v>152</v>
      </c>
      <c r="H804" s="142">
        <v>7.66</v>
      </c>
      <c r="I804" s="143"/>
      <c r="J804" s="142">
        <f>ROUND(I804*H804,2)</f>
        <v>0</v>
      </c>
      <c r="K804" s="140" t="s">
        <v>267</v>
      </c>
      <c r="L804" s="32"/>
      <c r="M804" s="144" t="s">
        <v>1</v>
      </c>
      <c r="N804" s="145" t="s">
        <v>42</v>
      </c>
      <c r="P804" s="146">
        <f>O804*H804</f>
        <v>0</v>
      </c>
      <c r="Q804" s="146">
        <v>0.00134</v>
      </c>
      <c r="R804" s="146">
        <f>Q804*H804</f>
        <v>0.0102644</v>
      </c>
      <c r="S804" s="146">
        <v>0</v>
      </c>
      <c r="T804" s="147">
        <f>S804*H804</f>
        <v>0</v>
      </c>
      <c r="AR804" s="148" t="s">
        <v>268</v>
      </c>
      <c r="AT804" s="148" t="s">
        <v>264</v>
      </c>
      <c r="AU804" s="148" t="s">
        <v>87</v>
      </c>
      <c r="AY804" s="17" t="s">
        <v>262</v>
      </c>
      <c r="BE804" s="149">
        <f>IF(N804="základní",J804,0)</f>
        <v>0</v>
      </c>
      <c r="BF804" s="149">
        <f>IF(N804="snížená",J804,0)</f>
        <v>0</v>
      </c>
      <c r="BG804" s="149">
        <f>IF(N804="zákl. přenesená",J804,0)</f>
        <v>0</v>
      </c>
      <c r="BH804" s="149">
        <f>IF(N804="sníž. přenesená",J804,0)</f>
        <v>0</v>
      </c>
      <c r="BI804" s="149">
        <f>IF(N804="nulová",J804,0)</f>
        <v>0</v>
      </c>
      <c r="BJ804" s="17" t="s">
        <v>85</v>
      </c>
      <c r="BK804" s="149">
        <f>ROUND(I804*H804,2)</f>
        <v>0</v>
      </c>
      <c r="BL804" s="17" t="s">
        <v>268</v>
      </c>
      <c r="BM804" s="148" t="s">
        <v>3401</v>
      </c>
    </row>
    <row r="805" spans="2:51" s="14" customFormat="1" ht="11.25">
      <c r="B805" s="165"/>
      <c r="D805" s="151" t="s">
        <v>270</v>
      </c>
      <c r="E805" s="166" t="s">
        <v>1</v>
      </c>
      <c r="F805" s="167" t="s">
        <v>3377</v>
      </c>
      <c r="H805" s="166" t="s">
        <v>1</v>
      </c>
      <c r="I805" s="168"/>
      <c r="L805" s="165"/>
      <c r="M805" s="169"/>
      <c r="T805" s="170"/>
      <c r="AT805" s="166" t="s">
        <v>270</v>
      </c>
      <c r="AU805" s="166" t="s">
        <v>87</v>
      </c>
      <c r="AV805" s="14" t="s">
        <v>85</v>
      </c>
      <c r="AW805" s="14" t="s">
        <v>32</v>
      </c>
      <c r="AX805" s="14" t="s">
        <v>77</v>
      </c>
      <c r="AY805" s="166" t="s">
        <v>262</v>
      </c>
    </row>
    <row r="806" spans="2:51" s="12" customFormat="1" ht="11.25">
      <c r="B806" s="150"/>
      <c r="D806" s="151" t="s">
        <v>270</v>
      </c>
      <c r="E806" s="152" t="s">
        <v>1</v>
      </c>
      <c r="F806" s="153" t="s">
        <v>3402</v>
      </c>
      <c r="H806" s="154">
        <v>1.2</v>
      </c>
      <c r="I806" s="155"/>
      <c r="L806" s="150"/>
      <c r="M806" s="156"/>
      <c r="T806" s="157"/>
      <c r="AT806" s="152" t="s">
        <v>270</v>
      </c>
      <c r="AU806" s="152" t="s">
        <v>87</v>
      </c>
      <c r="AV806" s="12" t="s">
        <v>87</v>
      </c>
      <c r="AW806" s="12" t="s">
        <v>32</v>
      </c>
      <c r="AX806" s="12" t="s">
        <v>77</v>
      </c>
      <c r="AY806" s="152" t="s">
        <v>262</v>
      </c>
    </row>
    <row r="807" spans="2:51" s="12" customFormat="1" ht="11.25">
      <c r="B807" s="150"/>
      <c r="D807" s="151" t="s">
        <v>270</v>
      </c>
      <c r="E807" s="152" t="s">
        <v>1</v>
      </c>
      <c r="F807" s="153" t="s">
        <v>3403</v>
      </c>
      <c r="H807" s="154">
        <v>1.7</v>
      </c>
      <c r="I807" s="155"/>
      <c r="L807" s="150"/>
      <c r="M807" s="156"/>
      <c r="T807" s="157"/>
      <c r="AT807" s="152" t="s">
        <v>270</v>
      </c>
      <c r="AU807" s="152" t="s">
        <v>87</v>
      </c>
      <c r="AV807" s="12" t="s">
        <v>87</v>
      </c>
      <c r="AW807" s="12" t="s">
        <v>32</v>
      </c>
      <c r="AX807" s="12" t="s">
        <v>77</v>
      </c>
      <c r="AY807" s="152" t="s">
        <v>262</v>
      </c>
    </row>
    <row r="808" spans="2:51" s="12" customFormat="1" ht="11.25">
      <c r="B808" s="150"/>
      <c r="D808" s="151" t="s">
        <v>270</v>
      </c>
      <c r="E808" s="152" t="s">
        <v>1</v>
      </c>
      <c r="F808" s="153" t="s">
        <v>3404</v>
      </c>
      <c r="H808" s="154">
        <v>1.38</v>
      </c>
      <c r="I808" s="155"/>
      <c r="L808" s="150"/>
      <c r="M808" s="156"/>
      <c r="T808" s="157"/>
      <c r="AT808" s="152" t="s">
        <v>270</v>
      </c>
      <c r="AU808" s="152" t="s">
        <v>87</v>
      </c>
      <c r="AV808" s="12" t="s">
        <v>87</v>
      </c>
      <c r="AW808" s="12" t="s">
        <v>32</v>
      </c>
      <c r="AX808" s="12" t="s">
        <v>77</v>
      </c>
      <c r="AY808" s="152" t="s">
        <v>262</v>
      </c>
    </row>
    <row r="809" spans="2:51" s="12" customFormat="1" ht="11.25">
      <c r="B809" s="150"/>
      <c r="D809" s="151" t="s">
        <v>270</v>
      </c>
      <c r="E809" s="152" t="s">
        <v>1</v>
      </c>
      <c r="F809" s="153" t="s">
        <v>3405</v>
      </c>
      <c r="H809" s="154">
        <v>1.25</v>
      </c>
      <c r="I809" s="155"/>
      <c r="L809" s="150"/>
      <c r="M809" s="156"/>
      <c r="T809" s="157"/>
      <c r="AT809" s="152" t="s">
        <v>270</v>
      </c>
      <c r="AU809" s="152" t="s">
        <v>87</v>
      </c>
      <c r="AV809" s="12" t="s">
        <v>87</v>
      </c>
      <c r="AW809" s="12" t="s">
        <v>32</v>
      </c>
      <c r="AX809" s="12" t="s">
        <v>77</v>
      </c>
      <c r="AY809" s="152" t="s">
        <v>262</v>
      </c>
    </row>
    <row r="810" spans="2:51" s="12" customFormat="1" ht="11.25">
      <c r="B810" s="150"/>
      <c r="D810" s="151" t="s">
        <v>270</v>
      </c>
      <c r="E810" s="152" t="s">
        <v>1</v>
      </c>
      <c r="F810" s="153" t="s">
        <v>3406</v>
      </c>
      <c r="H810" s="154">
        <v>1.13</v>
      </c>
      <c r="I810" s="155"/>
      <c r="L810" s="150"/>
      <c r="M810" s="156"/>
      <c r="T810" s="157"/>
      <c r="AT810" s="152" t="s">
        <v>270</v>
      </c>
      <c r="AU810" s="152" t="s">
        <v>87</v>
      </c>
      <c r="AV810" s="12" t="s">
        <v>87</v>
      </c>
      <c r="AW810" s="12" t="s">
        <v>32</v>
      </c>
      <c r="AX810" s="12" t="s">
        <v>77</v>
      </c>
      <c r="AY810" s="152" t="s">
        <v>262</v>
      </c>
    </row>
    <row r="811" spans="2:51" s="12" customFormat="1" ht="11.25">
      <c r="B811" s="150"/>
      <c r="D811" s="151" t="s">
        <v>270</v>
      </c>
      <c r="E811" s="152" t="s">
        <v>1</v>
      </c>
      <c r="F811" s="153" t="s">
        <v>3407</v>
      </c>
      <c r="H811" s="154">
        <v>1</v>
      </c>
      <c r="I811" s="155"/>
      <c r="L811" s="150"/>
      <c r="M811" s="156"/>
      <c r="T811" s="157"/>
      <c r="AT811" s="152" t="s">
        <v>270</v>
      </c>
      <c r="AU811" s="152" t="s">
        <v>87</v>
      </c>
      <c r="AV811" s="12" t="s">
        <v>87</v>
      </c>
      <c r="AW811" s="12" t="s">
        <v>32</v>
      </c>
      <c r="AX811" s="12" t="s">
        <v>77</v>
      </c>
      <c r="AY811" s="152" t="s">
        <v>262</v>
      </c>
    </row>
    <row r="812" spans="2:51" s="13" customFormat="1" ht="11.25">
      <c r="B812" s="158"/>
      <c r="D812" s="151" t="s">
        <v>270</v>
      </c>
      <c r="E812" s="159" t="s">
        <v>1</v>
      </c>
      <c r="F812" s="160" t="s">
        <v>273</v>
      </c>
      <c r="H812" s="161">
        <v>7.66</v>
      </c>
      <c r="I812" s="162"/>
      <c r="L812" s="158"/>
      <c r="M812" s="163"/>
      <c r="T812" s="164"/>
      <c r="AT812" s="159" t="s">
        <v>270</v>
      </c>
      <c r="AU812" s="159" t="s">
        <v>87</v>
      </c>
      <c r="AV812" s="13" t="s">
        <v>268</v>
      </c>
      <c r="AW812" s="13" t="s">
        <v>32</v>
      </c>
      <c r="AX812" s="13" t="s">
        <v>85</v>
      </c>
      <c r="AY812" s="159" t="s">
        <v>262</v>
      </c>
    </row>
    <row r="813" spans="2:65" s="1" customFormat="1" ht="37.9" customHeight="1">
      <c r="B813" s="32"/>
      <c r="C813" s="138" t="s">
        <v>715</v>
      </c>
      <c r="D813" s="138" t="s">
        <v>264</v>
      </c>
      <c r="E813" s="139" t="s">
        <v>3408</v>
      </c>
      <c r="F813" s="140" t="s">
        <v>3409</v>
      </c>
      <c r="G813" s="141" t="s">
        <v>152</v>
      </c>
      <c r="H813" s="142">
        <v>7.65</v>
      </c>
      <c r="I813" s="143"/>
      <c r="J813" s="142">
        <f>ROUND(I813*H813,2)</f>
        <v>0</v>
      </c>
      <c r="K813" s="140" t="s">
        <v>267</v>
      </c>
      <c r="L813" s="32"/>
      <c r="M813" s="144" t="s">
        <v>1</v>
      </c>
      <c r="N813" s="145" t="s">
        <v>42</v>
      </c>
      <c r="P813" s="146">
        <f>O813*H813</f>
        <v>0</v>
      </c>
      <c r="Q813" s="146">
        <v>0</v>
      </c>
      <c r="R813" s="146">
        <f>Q813*H813</f>
        <v>0</v>
      </c>
      <c r="S813" s="146">
        <v>0</v>
      </c>
      <c r="T813" s="147">
        <f>S813*H813</f>
        <v>0</v>
      </c>
      <c r="AR813" s="148" t="s">
        <v>268</v>
      </c>
      <c r="AT813" s="148" t="s">
        <v>264</v>
      </c>
      <c r="AU813" s="148" t="s">
        <v>87</v>
      </c>
      <c r="AY813" s="17" t="s">
        <v>262</v>
      </c>
      <c r="BE813" s="149">
        <f>IF(N813="základní",J813,0)</f>
        <v>0</v>
      </c>
      <c r="BF813" s="149">
        <f>IF(N813="snížená",J813,0)</f>
        <v>0</v>
      </c>
      <c r="BG813" s="149">
        <f>IF(N813="zákl. přenesená",J813,0)</f>
        <v>0</v>
      </c>
      <c r="BH813" s="149">
        <f>IF(N813="sníž. přenesená",J813,0)</f>
        <v>0</v>
      </c>
      <c r="BI813" s="149">
        <f>IF(N813="nulová",J813,0)</f>
        <v>0</v>
      </c>
      <c r="BJ813" s="17" t="s">
        <v>85</v>
      </c>
      <c r="BK813" s="149">
        <f>ROUND(I813*H813,2)</f>
        <v>0</v>
      </c>
      <c r="BL813" s="17" t="s">
        <v>268</v>
      </c>
      <c r="BM813" s="148" t="s">
        <v>3410</v>
      </c>
    </row>
    <row r="814" spans="2:65" s="1" customFormat="1" ht="66.75" customHeight="1">
      <c r="B814" s="32"/>
      <c r="C814" s="138" t="s">
        <v>720</v>
      </c>
      <c r="D814" s="138" t="s">
        <v>264</v>
      </c>
      <c r="E814" s="139" t="s">
        <v>3411</v>
      </c>
      <c r="F814" s="140" t="s">
        <v>3412</v>
      </c>
      <c r="G814" s="141" t="s">
        <v>303</v>
      </c>
      <c r="H814" s="142">
        <v>0.85</v>
      </c>
      <c r="I814" s="143"/>
      <c r="J814" s="142">
        <f>ROUND(I814*H814,2)</f>
        <v>0</v>
      </c>
      <c r="K814" s="140" t="s">
        <v>267</v>
      </c>
      <c r="L814" s="32"/>
      <c r="M814" s="144" t="s">
        <v>1</v>
      </c>
      <c r="N814" s="145" t="s">
        <v>42</v>
      </c>
      <c r="P814" s="146">
        <f>O814*H814</f>
        <v>0</v>
      </c>
      <c r="Q814" s="146">
        <v>1.05512</v>
      </c>
      <c r="R814" s="146">
        <f>Q814*H814</f>
        <v>0.896852</v>
      </c>
      <c r="S814" s="146">
        <v>0</v>
      </c>
      <c r="T814" s="147">
        <f>S814*H814</f>
        <v>0</v>
      </c>
      <c r="AR814" s="148" t="s">
        <v>268</v>
      </c>
      <c r="AT814" s="148" t="s">
        <v>264</v>
      </c>
      <c r="AU814" s="148" t="s">
        <v>87</v>
      </c>
      <c r="AY814" s="17" t="s">
        <v>262</v>
      </c>
      <c r="BE814" s="149">
        <f>IF(N814="základní",J814,0)</f>
        <v>0</v>
      </c>
      <c r="BF814" s="149">
        <f>IF(N814="snížená",J814,0)</f>
        <v>0</v>
      </c>
      <c r="BG814" s="149">
        <f>IF(N814="zákl. přenesená",J814,0)</f>
        <v>0</v>
      </c>
      <c r="BH814" s="149">
        <f>IF(N814="sníž. přenesená",J814,0)</f>
        <v>0</v>
      </c>
      <c r="BI814" s="149">
        <f>IF(N814="nulová",J814,0)</f>
        <v>0</v>
      </c>
      <c r="BJ814" s="17" t="s">
        <v>85</v>
      </c>
      <c r="BK814" s="149">
        <f>ROUND(I814*H814,2)</f>
        <v>0</v>
      </c>
      <c r="BL814" s="17" t="s">
        <v>268</v>
      </c>
      <c r="BM814" s="148" t="s">
        <v>3413</v>
      </c>
    </row>
    <row r="815" spans="2:51" s="14" customFormat="1" ht="11.25">
      <c r="B815" s="165"/>
      <c r="D815" s="151" t="s">
        <v>270</v>
      </c>
      <c r="E815" s="166" t="s">
        <v>1</v>
      </c>
      <c r="F815" s="167" t="s">
        <v>3377</v>
      </c>
      <c r="H815" s="166" t="s">
        <v>1</v>
      </c>
      <c r="I815" s="168"/>
      <c r="L815" s="165"/>
      <c r="M815" s="169"/>
      <c r="T815" s="170"/>
      <c r="AT815" s="166" t="s">
        <v>270</v>
      </c>
      <c r="AU815" s="166" t="s">
        <v>87</v>
      </c>
      <c r="AV815" s="14" t="s">
        <v>85</v>
      </c>
      <c r="AW815" s="14" t="s">
        <v>32</v>
      </c>
      <c r="AX815" s="14" t="s">
        <v>77</v>
      </c>
      <c r="AY815" s="166" t="s">
        <v>262</v>
      </c>
    </row>
    <row r="816" spans="2:51" s="14" customFormat="1" ht="11.25">
      <c r="B816" s="165"/>
      <c r="D816" s="151" t="s">
        <v>270</v>
      </c>
      <c r="E816" s="166" t="s">
        <v>1</v>
      </c>
      <c r="F816" s="167" t="s">
        <v>3414</v>
      </c>
      <c r="H816" s="166" t="s">
        <v>1</v>
      </c>
      <c r="I816" s="168"/>
      <c r="L816" s="165"/>
      <c r="M816" s="169"/>
      <c r="T816" s="170"/>
      <c r="AT816" s="166" t="s">
        <v>270</v>
      </c>
      <c r="AU816" s="166" t="s">
        <v>87</v>
      </c>
      <c r="AV816" s="14" t="s">
        <v>85</v>
      </c>
      <c r="AW816" s="14" t="s">
        <v>32</v>
      </c>
      <c r="AX816" s="14" t="s">
        <v>77</v>
      </c>
      <c r="AY816" s="166" t="s">
        <v>262</v>
      </c>
    </row>
    <row r="817" spans="2:51" s="12" customFormat="1" ht="11.25">
      <c r="B817" s="150"/>
      <c r="D817" s="151" t="s">
        <v>270</v>
      </c>
      <c r="E817" s="152" t="s">
        <v>1</v>
      </c>
      <c r="F817" s="153" t="s">
        <v>3415</v>
      </c>
      <c r="H817" s="154">
        <v>0.05</v>
      </c>
      <c r="I817" s="155"/>
      <c r="L817" s="150"/>
      <c r="M817" s="156"/>
      <c r="T817" s="157"/>
      <c r="AT817" s="152" t="s">
        <v>270</v>
      </c>
      <c r="AU817" s="152" t="s">
        <v>87</v>
      </c>
      <c r="AV817" s="12" t="s">
        <v>87</v>
      </c>
      <c r="AW817" s="12" t="s">
        <v>32</v>
      </c>
      <c r="AX817" s="12" t="s">
        <v>77</v>
      </c>
      <c r="AY817" s="152" t="s">
        <v>262</v>
      </c>
    </row>
    <row r="818" spans="2:51" s="12" customFormat="1" ht="11.25">
      <c r="B818" s="150"/>
      <c r="D818" s="151" t="s">
        <v>270</v>
      </c>
      <c r="E818" s="152" t="s">
        <v>1</v>
      </c>
      <c r="F818" s="153" t="s">
        <v>3416</v>
      </c>
      <c r="H818" s="154">
        <v>0.03</v>
      </c>
      <c r="I818" s="155"/>
      <c r="L818" s="150"/>
      <c r="M818" s="156"/>
      <c r="T818" s="157"/>
      <c r="AT818" s="152" t="s">
        <v>270</v>
      </c>
      <c r="AU818" s="152" t="s">
        <v>87</v>
      </c>
      <c r="AV818" s="12" t="s">
        <v>87</v>
      </c>
      <c r="AW818" s="12" t="s">
        <v>32</v>
      </c>
      <c r="AX818" s="12" t="s">
        <v>77</v>
      </c>
      <c r="AY818" s="152" t="s">
        <v>262</v>
      </c>
    </row>
    <row r="819" spans="2:51" s="12" customFormat="1" ht="11.25">
      <c r="B819" s="150"/>
      <c r="D819" s="151" t="s">
        <v>270</v>
      </c>
      <c r="E819" s="152" t="s">
        <v>1</v>
      </c>
      <c r="F819" s="153" t="s">
        <v>3417</v>
      </c>
      <c r="H819" s="154">
        <v>0.03</v>
      </c>
      <c r="I819" s="155"/>
      <c r="L819" s="150"/>
      <c r="M819" s="156"/>
      <c r="T819" s="157"/>
      <c r="AT819" s="152" t="s">
        <v>270</v>
      </c>
      <c r="AU819" s="152" t="s">
        <v>87</v>
      </c>
      <c r="AV819" s="12" t="s">
        <v>87</v>
      </c>
      <c r="AW819" s="12" t="s">
        <v>32</v>
      </c>
      <c r="AX819" s="12" t="s">
        <v>77</v>
      </c>
      <c r="AY819" s="152" t="s">
        <v>262</v>
      </c>
    </row>
    <row r="820" spans="2:51" s="14" customFormat="1" ht="11.25">
      <c r="B820" s="165"/>
      <c r="D820" s="151" t="s">
        <v>270</v>
      </c>
      <c r="E820" s="166" t="s">
        <v>1</v>
      </c>
      <c r="F820" s="167" t="s">
        <v>3418</v>
      </c>
      <c r="H820" s="166" t="s">
        <v>1</v>
      </c>
      <c r="I820" s="168"/>
      <c r="L820" s="165"/>
      <c r="M820" s="169"/>
      <c r="T820" s="170"/>
      <c r="AT820" s="166" t="s">
        <v>270</v>
      </c>
      <c r="AU820" s="166" t="s">
        <v>87</v>
      </c>
      <c r="AV820" s="14" t="s">
        <v>85</v>
      </c>
      <c r="AW820" s="14" t="s">
        <v>32</v>
      </c>
      <c r="AX820" s="14" t="s">
        <v>77</v>
      </c>
      <c r="AY820" s="166" t="s">
        <v>262</v>
      </c>
    </row>
    <row r="821" spans="2:51" s="12" customFormat="1" ht="11.25">
      <c r="B821" s="150"/>
      <c r="D821" s="151" t="s">
        <v>270</v>
      </c>
      <c r="E821" s="152" t="s">
        <v>1</v>
      </c>
      <c r="F821" s="153" t="s">
        <v>3419</v>
      </c>
      <c r="H821" s="154">
        <v>0.09</v>
      </c>
      <c r="I821" s="155"/>
      <c r="L821" s="150"/>
      <c r="M821" s="156"/>
      <c r="T821" s="157"/>
      <c r="AT821" s="152" t="s">
        <v>270</v>
      </c>
      <c r="AU821" s="152" t="s">
        <v>87</v>
      </c>
      <c r="AV821" s="12" t="s">
        <v>87</v>
      </c>
      <c r="AW821" s="12" t="s">
        <v>32</v>
      </c>
      <c r="AX821" s="12" t="s">
        <v>77</v>
      </c>
      <c r="AY821" s="152" t="s">
        <v>262</v>
      </c>
    </row>
    <row r="822" spans="2:51" s="12" customFormat="1" ht="11.25">
      <c r="B822" s="150"/>
      <c r="D822" s="151" t="s">
        <v>270</v>
      </c>
      <c r="E822" s="152" t="s">
        <v>1</v>
      </c>
      <c r="F822" s="153" t="s">
        <v>3420</v>
      </c>
      <c r="H822" s="154">
        <v>0.05</v>
      </c>
      <c r="I822" s="155"/>
      <c r="L822" s="150"/>
      <c r="M822" s="156"/>
      <c r="T822" s="157"/>
      <c r="AT822" s="152" t="s">
        <v>270</v>
      </c>
      <c r="AU822" s="152" t="s">
        <v>87</v>
      </c>
      <c r="AV822" s="12" t="s">
        <v>87</v>
      </c>
      <c r="AW822" s="12" t="s">
        <v>32</v>
      </c>
      <c r="AX822" s="12" t="s">
        <v>77</v>
      </c>
      <c r="AY822" s="152" t="s">
        <v>262</v>
      </c>
    </row>
    <row r="823" spans="2:51" s="12" customFormat="1" ht="11.25">
      <c r="B823" s="150"/>
      <c r="D823" s="151" t="s">
        <v>270</v>
      </c>
      <c r="E823" s="152" t="s">
        <v>1</v>
      </c>
      <c r="F823" s="153" t="s">
        <v>3421</v>
      </c>
      <c r="H823" s="154">
        <v>0.05</v>
      </c>
      <c r="I823" s="155"/>
      <c r="L823" s="150"/>
      <c r="M823" s="156"/>
      <c r="T823" s="157"/>
      <c r="AT823" s="152" t="s">
        <v>270</v>
      </c>
      <c r="AU823" s="152" t="s">
        <v>87</v>
      </c>
      <c r="AV823" s="12" t="s">
        <v>87</v>
      </c>
      <c r="AW823" s="12" t="s">
        <v>32</v>
      </c>
      <c r="AX823" s="12" t="s">
        <v>77</v>
      </c>
      <c r="AY823" s="152" t="s">
        <v>262</v>
      </c>
    </row>
    <row r="824" spans="2:51" s="12" customFormat="1" ht="11.25">
      <c r="B824" s="150"/>
      <c r="D824" s="151" t="s">
        <v>270</v>
      </c>
      <c r="E824" s="152" t="s">
        <v>1</v>
      </c>
      <c r="F824" s="153" t="s">
        <v>3422</v>
      </c>
      <c r="H824" s="154">
        <v>0.02</v>
      </c>
      <c r="I824" s="155"/>
      <c r="L824" s="150"/>
      <c r="M824" s="156"/>
      <c r="T824" s="157"/>
      <c r="AT824" s="152" t="s">
        <v>270</v>
      </c>
      <c r="AU824" s="152" t="s">
        <v>87</v>
      </c>
      <c r="AV824" s="12" t="s">
        <v>87</v>
      </c>
      <c r="AW824" s="12" t="s">
        <v>32</v>
      </c>
      <c r="AX824" s="12" t="s">
        <v>77</v>
      </c>
      <c r="AY824" s="152" t="s">
        <v>262</v>
      </c>
    </row>
    <row r="825" spans="2:51" s="14" customFormat="1" ht="11.25">
      <c r="B825" s="165"/>
      <c r="D825" s="151" t="s">
        <v>270</v>
      </c>
      <c r="E825" s="166" t="s">
        <v>1</v>
      </c>
      <c r="F825" s="167" t="s">
        <v>3423</v>
      </c>
      <c r="H825" s="166" t="s">
        <v>1</v>
      </c>
      <c r="I825" s="168"/>
      <c r="L825" s="165"/>
      <c r="M825" s="169"/>
      <c r="T825" s="170"/>
      <c r="AT825" s="166" t="s">
        <v>270</v>
      </c>
      <c r="AU825" s="166" t="s">
        <v>87</v>
      </c>
      <c r="AV825" s="14" t="s">
        <v>85</v>
      </c>
      <c r="AW825" s="14" t="s">
        <v>32</v>
      </c>
      <c r="AX825" s="14" t="s">
        <v>77</v>
      </c>
      <c r="AY825" s="166" t="s">
        <v>262</v>
      </c>
    </row>
    <row r="826" spans="2:51" s="12" customFormat="1" ht="11.25">
      <c r="B826" s="150"/>
      <c r="D826" s="151" t="s">
        <v>270</v>
      </c>
      <c r="E826" s="152" t="s">
        <v>1</v>
      </c>
      <c r="F826" s="153" t="s">
        <v>3424</v>
      </c>
      <c r="H826" s="154">
        <v>0.06</v>
      </c>
      <c r="I826" s="155"/>
      <c r="L826" s="150"/>
      <c r="M826" s="156"/>
      <c r="T826" s="157"/>
      <c r="AT826" s="152" t="s">
        <v>270</v>
      </c>
      <c r="AU826" s="152" t="s">
        <v>87</v>
      </c>
      <c r="AV826" s="12" t="s">
        <v>87</v>
      </c>
      <c r="AW826" s="12" t="s">
        <v>32</v>
      </c>
      <c r="AX826" s="12" t="s">
        <v>77</v>
      </c>
      <c r="AY826" s="152" t="s">
        <v>262</v>
      </c>
    </row>
    <row r="827" spans="2:51" s="12" customFormat="1" ht="11.25">
      <c r="B827" s="150"/>
      <c r="D827" s="151" t="s">
        <v>270</v>
      </c>
      <c r="E827" s="152" t="s">
        <v>1</v>
      </c>
      <c r="F827" s="153" t="s">
        <v>3425</v>
      </c>
      <c r="H827" s="154">
        <v>0.03</v>
      </c>
      <c r="I827" s="155"/>
      <c r="L827" s="150"/>
      <c r="M827" s="156"/>
      <c r="T827" s="157"/>
      <c r="AT827" s="152" t="s">
        <v>270</v>
      </c>
      <c r="AU827" s="152" t="s">
        <v>87</v>
      </c>
      <c r="AV827" s="12" t="s">
        <v>87</v>
      </c>
      <c r="AW827" s="12" t="s">
        <v>32</v>
      </c>
      <c r="AX827" s="12" t="s">
        <v>77</v>
      </c>
      <c r="AY827" s="152" t="s">
        <v>262</v>
      </c>
    </row>
    <row r="828" spans="2:51" s="12" customFormat="1" ht="11.25">
      <c r="B828" s="150"/>
      <c r="D828" s="151" t="s">
        <v>270</v>
      </c>
      <c r="E828" s="152" t="s">
        <v>1</v>
      </c>
      <c r="F828" s="153" t="s">
        <v>3426</v>
      </c>
      <c r="H828" s="154">
        <v>0.07</v>
      </c>
      <c r="I828" s="155"/>
      <c r="L828" s="150"/>
      <c r="M828" s="156"/>
      <c r="T828" s="157"/>
      <c r="AT828" s="152" t="s">
        <v>270</v>
      </c>
      <c r="AU828" s="152" t="s">
        <v>87</v>
      </c>
      <c r="AV828" s="12" t="s">
        <v>87</v>
      </c>
      <c r="AW828" s="12" t="s">
        <v>32</v>
      </c>
      <c r="AX828" s="12" t="s">
        <v>77</v>
      </c>
      <c r="AY828" s="152" t="s">
        <v>262</v>
      </c>
    </row>
    <row r="829" spans="2:51" s="14" customFormat="1" ht="11.25">
      <c r="B829" s="165"/>
      <c r="D829" s="151" t="s">
        <v>270</v>
      </c>
      <c r="E829" s="166" t="s">
        <v>1</v>
      </c>
      <c r="F829" s="167" t="s">
        <v>3427</v>
      </c>
      <c r="H829" s="166" t="s">
        <v>1</v>
      </c>
      <c r="I829" s="168"/>
      <c r="L829" s="165"/>
      <c r="M829" s="169"/>
      <c r="T829" s="170"/>
      <c r="AT829" s="166" t="s">
        <v>270</v>
      </c>
      <c r="AU829" s="166" t="s">
        <v>87</v>
      </c>
      <c r="AV829" s="14" t="s">
        <v>85</v>
      </c>
      <c r="AW829" s="14" t="s">
        <v>32</v>
      </c>
      <c r="AX829" s="14" t="s">
        <v>77</v>
      </c>
      <c r="AY829" s="166" t="s">
        <v>262</v>
      </c>
    </row>
    <row r="830" spans="2:51" s="12" customFormat="1" ht="11.25">
      <c r="B830" s="150"/>
      <c r="D830" s="151" t="s">
        <v>270</v>
      </c>
      <c r="E830" s="152" t="s">
        <v>1</v>
      </c>
      <c r="F830" s="153" t="s">
        <v>3428</v>
      </c>
      <c r="H830" s="154">
        <v>0.05</v>
      </c>
      <c r="I830" s="155"/>
      <c r="L830" s="150"/>
      <c r="M830" s="156"/>
      <c r="T830" s="157"/>
      <c r="AT830" s="152" t="s">
        <v>270</v>
      </c>
      <c r="AU830" s="152" t="s">
        <v>87</v>
      </c>
      <c r="AV830" s="12" t="s">
        <v>87</v>
      </c>
      <c r="AW830" s="12" t="s">
        <v>32</v>
      </c>
      <c r="AX830" s="12" t="s">
        <v>77</v>
      </c>
      <c r="AY830" s="152" t="s">
        <v>262</v>
      </c>
    </row>
    <row r="831" spans="2:51" s="12" customFormat="1" ht="11.25">
      <c r="B831" s="150"/>
      <c r="D831" s="151" t="s">
        <v>270</v>
      </c>
      <c r="E831" s="152" t="s">
        <v>1</v>
      </c>
      <c r="F831" s="153" t="s">
        <v>3429</v>
      </c>
      <c r="H831" s="154">
        <v>0.02</v>
      </c>
      <c r="I831" s="155"/>
      <c r="L831" s="150"/>
      <c r="M831" s="156"/>
      <c r="T831" s="157"/>
      <c r="AT831" s="152" t="s">
        <v>270</v>
      </c>
      <c r="AU831" s="152" t="s">
        <v>87</v>
      </c>
      <c r="AV831" s="12" t="s">
        <v>87</v>
      </c>
      <c r="AW831" s="12" t="s">
        <v>32</v>
      </c>
      <c r="AX831" s="12" t="s">
        <v>77</v>
      </c>
      <c r="AY831" s="152" t="s">
        <v>262</v>
      </c>
    </row>
    <row r="832" spans="2:51" s="12" customFormat="1" ht="11.25">
      <c r="B832" s="150"/>
      <c r="D832" s="151" t="s">
        <v>270</v>
      </c>
      <c r="E832" s="152" t="s">
        <v>1</v>
      </c>
      <c r="F832" s="153" t="s">
        <v>3430</v>
      </c>
      <c r="H832" s="154">
        <v>0.06</v>
      </c>
      <c r="I832" s="155"/>
      <c r="L832" s="150"/>
      <c r="M832" s="156"/>
      <c r="T832" s="157"/>
      <c r="AT832" s="152" t="s">
        <v>270</v>
      </c>
      <c r="AU832" s="152" t="s">
        <v>87</v>
      </c>
      <c r="AV832" s="12" t="s">
        <v>87</v>
      </c>
      <c r="AW832" s="12" t="s">
        <v>32</v>
      </c>
      <c r="AX832" s="12" t="s">
        <v>77</v>
      </c>
      <c r="AY832" s="152" t="s">
        <v>262</v>
      </c>
    </row>
    <row r="833" spans="2:51" s="14" customFormat="1" ht="11.25">
      <c r="B833" s="165"/>
      <c r="D833" s="151" t="s">
        <v>270</v>
      </c>
      <c r="E833" s="166" t="s">
        <v>1</v>
      </c>
      <c r="F833" s="167" t="s">
        <v>3431</v>
      </c>
      <c r="H833" s="166" t="s">
        <v>1</v>
      </c>
      <c r="I833" s="168"/>
      <c r="L833" s="165"/>
      <c r="M833" s="169"/>
      <c r="T833" s="170"/>
      <c r="AT833" s="166" t="s">
        <v>270</v>
      </c>
      <c r="AU833" s="166" t="s">
        <v>87</v>
      </c>
      <c r="AV833" s="14" t="s">
        <v>85</v>
      </c>
      <c r="AW833" s="14" t="s">
        <v>32</v>
      </c>
      <c r="AX833" s="14" t="s">
        <v>77</v>
      </c>
      <c r="AY833" s="166" t="s">
        <v>262</v>
      </c>
    </row>
    <row r="834" spans="2:51" s="12" customFormat="1" ht="11.25">
      <c r="B834" s="150"/>
      <c r="D834" s="151" t="s">
        <v>270</v>
      </c>
      <c r="E834" s="152" t="s">
        <v>1</v>
      </c>
      <c r="F834" s="153" t="s">
        <v>3432</v>
      </c>
      <c r="H834" s="154">
        <v>0.12</v>
      </c>
      <c r="I834" s="155"/>
      <c r="L834" s="150"/>
      <c r="M834" s="156"/>
      <c r="T834" s="157"/>
      <c r="AT834" s="152" t="s">
        <v>270</v>
      </c>
      <c r="AU834" s="152" t="s">
        <v>87</v>
      </c>
      <c r="AV834" s="12" t="s">
        <v>87</v>
      </c>
      <c r="AW834" s="12" t="s">
        <v>32</v>
      </c>
      <c r="AX834" s="12" t="s">
        <v>77</v>
      </c>
      <c r="AY834" s="152" t="s">
        <v>262</v>
      </c>
    </row>
    <row r="835" spans="2:51" s="12" customFormat="1" ht="11.25">
      <c r="B835" s="150"/>
      <c r="D835" s="151" t="s">
        <v>270</v>
      </c>
      <c r="E835" s="152" t="s">
        <v>1</v>
      </c>
      <c r="F835" s="153" t="s">
        <v>3433</v>
      </c>
      <c r="H835" s="154">
        <v>0.03</v>
      </c>
      <c r="I835" s="155"/>
      <c r="L835" s="150"/>
      <c r="M835" s="156"/>
      <c r="T835" s="157"/>
      <c r="AT835" s="152" t="s">
        <v>270</v>
      </c>
      <c r="AU835" s="152" t="s">
        <v>87</v>
      </c>
      <c r="AV835" s="12" t="s">
        <v>87</v>
      </c>
      <c r="AW835" s="12" t="s">
        <v>32</v>
      </c>
      <c r="AX835" s="12" t="s">
        <v>77</v>
      </c>
      <c r="AY835" s="152" t="s">
        <v>262</v>
      </c>
    </row>
    <row r="836" spans="2:51" s="14" customFormat="1" ht="11.25">
      <c r="B836" s="165"/>
      <c r="D836" s="151" t="s">
        <v>270</v>
      </c>
      <c r="E836" s="166" t="s">
        <v>1</v>
      </c>
      <c r="F836" s="167" t="s">
        <v>3434</v>
      </c>
      <c r="H836" s="166" t="s">
        <v>1</v>
      </c>
      <c r="I836" s="168"/>
      <c r="L836" s="165"/>
      <c r="M836" s="169"/>
      <c r="T836" s="170"/>
      <c r="AT836" s="166" t="s">
        <v>270</v>
      </c>
      <c r="AU836" s="166" t="s">
        <v>87</v>
      </c>
      <c r="AV836" s="14" t="s">
        <v>85</v>
      </c>
      <c r="AW836" s="14" t="s">
        <v>32</v>
      </c>
      <c r="AX836" s="14" t="s">
        <v>77</v>
      </c>
      <c r="AY836" s="166" t="s">
        <v>262</v>
      </c>
    </row>
    <row r="837" spans="2:51" s="12" customFormat="1" ht="11.25">
      <c r="B837" s="150"/>
      <c r="D837" s="151" t="s">
        <v>270</v>
      </c>
      <c r="E837" s="152" t="s">
        <v>1</v>
      </c>
      <c r="F837" s="153" t="s">
        <v>3435</v>
      </c>
      <c r="H837" s="154">
        <v>0.01</v>
      </c>
      <c r="I837" s="155"/>
      <c r="L837" s="150"/>
      <c r="M837" s="156"/>
      <c r="T837" s="157"/>
      <c r="AT837" s="152" t="s">
        <v>270</v>
      </c>
      <c r="AU837" s="152" t="s">
        <v>87</v>
      </c>
      <c r="AV837" s="12" t="s">
        <v>87</v>
      </c>
      <c r="AW837" s="12" t="s">
        <v>32</v>
      </c>
      <c r="AX837" s="12" t="s">
        <v>77</v>
      </c>
      <c r="AY837" s="152" t="s">
        <v>262</v>
      </c>
    </row>
    <row r="838" spans="2:51" s="12" customFormat="1" ht="11.25">
      <c r="B838" s="150"/>
      <c r="D838" s="151" t="s">
        <v>270</v>
      </c>
      <c r="E838" s="152" t="s">
        <v>1</v>
      </c>
      <c r="F838" s="153" t="s">
        <v>3436</v>
      </c>
      <c r="H838" s="154">
        <v>0.05</v>
      </c>
      <c r="I838" s="155"/>
      <c r="L838" s="150"/>
      <c r="M838" s="156"/>
      <c r="T838" s="157"/>
      <c r="AT838" s="152" t="s">
        <v>270</v>
      </c>
      <c r="AU838" s="152" t="s">
        <v>87</v>
      </c>
      <c r="AV838" s="12" t="s">
        <v>87</v>
      </c>
      <c r="AW838" s="12" t="s">
        <v>32</v>
      </c>
      <c r="AX838" s="12" t="s">
        <v>77</v>
      </c>
      <c r="AY838" s="152" t="s">
        <v>262</v>
      </c>
    </row>
    <row r="839" spans="2:51" s="12" customFormat="1" ht="11.25">
      <c r="B839" s="150"/>
      <c r="D839" s="151" t="s">
        <v>270</v>
      </c>
      <c r="E839" s="152" t="s">
        <v>1</v>
      </c>
      <c r="F839" s="153" t="s">
        <v>3437</v>
      </c>
      <c r="H839" s="154">
        <v>0.03</v>
      </c>
      <c r="I839" s="155"/>
      <c r="L839" s="150"/>
      <c r="M839" s="156"/>
      <c r="T839" s="157"/>
      <c r="AT839" s="152" t="s">
        <v>270</v>
      </c>
      <c r="AU839" s="152" t="s">
        <v>87</v>
      </c>
      <c r="AV839" s="12" t="s">
        <v>87</v>
      </c>
      <c r="AW839" s="12" t="s">
        <v>32</v>
      </c>
      <c r="AX839" s="12" t="s">
        <v>77</v>
      </c>
      <c r="AY839" s="152" t="s">
        <v>262</v>
      </c>
    </row>
    <row r="840" spans="2:51" s="13" customFormat="1" ht="11.25">
      <c r="B840" s="158"/>
      <c r="D840" s="151" t="s">
        <v>270</v>
      </c>
      <c r="E840" s="159" t="s">
        <v>1</v>
      </c>
      <c r="F840" s="160" t="s">
        <v>273</v>
      </c>
      <c r="H840" s="161">
        <v>0.85</v>
      </c>
      <c r="I840" s="162"/>
      <c r="L840" s="158"/>
      <c r="M840" s="163"/>
      <c r="T840" s="164"/>
      <c r="AT840" s="159" t="s">
        <v>270</v>
      </c>
      <c r="AU840" s="159" t="s">
        <v>87</v>
      </c>
      <c r="AV840" s="13" t="s">
        <v>268</v>
      </c>
      <c r="AW840" s="13" t="s">
        <v>32</v>
      </c>
      <c r="AX840" s="13" t="s">
        <v>85</v>
      </c>
      <c r="AY840" s="159" t="s">
        <v>262</v>
      </c>
    </row>
    <row r="841" spans="2:65" s="1" customFormat="1" ht="16.5" customHeight="1">
      <c r="B841" s="32"/>
      <c r="C841" s="138" t="s">
        <v>724</v>
      </c>
      <c r="D841" s="138" t="s">
        <v>264</v>
      </c>
      <c r="E841" s="139" t="s">
        <v>3438</v>
      </c>
      <c r="F841" s="140" t="s">
        <v>3439</v>
      </c>
      <c r="G841" s="141" t="s">
        <v>2447</v>
      </c>
      <c r="H841" s="142">
        <v>1</v>
      </c>
      <c r="I841" s="143"/>
      <c r="J841" s="142">
        <f>ROUND(I841*H841,2)</f>
        <v>0</v>
      </c>
      <c r="K841" s="140" t="s">
        <v>1</v>
      </c>
      <c r="L841" s="32"/>
      <c r="M841" s="144" t="s">
        <v>1</v>
      </c>
      <c r="N841" s="145" t="s">
        <v>42</v>
      </c>
      <c r="P841" s="146">
        <f>O841*H841</f>
        <v>0</v>
      </c>
      <c r="Q841" s="146">
        <v>50</v>
      </c>
      <c r="R841" s="146">
        <f>Q841*H841</f>
        <v>50</v>
      </c>
      <c r="S841" s="146">
        <v>0</v>
      </c>
      <c r="T841" s="147">
        <f>S841*H841</f>
        <v>0</v>
      </c>
      <c r="AR841" s="148" t="s">
        <v>268</v>
      </c>
      <c r="AT841" s="148" t="s">
        <v>264</v>
      </c>
      <c r="AU841" s="148" t="s">
        <v>87</v>
      </c>
      <c r="AY841" s="17" t="s">
        <v>262</v>
      </c>
      <c r="BE841" s="149">
        <f>IF(N841="základní",J841,0)</f>
        <v>0</v>
      </c>
      <c r="BF841" s="149">
        <f>IF(N841="snížená",J841,0)</f>
        <v>0</v>
      </c>
      <c r="BG841" s="149">
        <f>IF(N841="zákl. přenesená",J841,0)</f>
        <v>0</v>
      </c>
      <c r="BH841" s="149">
        <f>IF(N841="sníž. přenesená",J841,0)</f>
        <v>0</v>
      </c>
      <c r="BI841" s="149">
        <f>IF(N841="nulová",J841,0)</f>
        <v>0</v>
      </c>
      <c r="BJ841" s="17" t="s">
        <v>85</v>
      </c>
      <c r="BK841" s="149">
        <f>ROUND(I841*H841,2)</f>
        <v>0</v>
      </c>
      <c r="BL841" s="17" t="s">
        <v>268</v>
      </c>
      <c r="BM841" s="148" t="s">
        <v>3440</v>
      </c>
    </row>
    <row r="842" spans="2:63" s="11" customFormat="1" ht="22.9" customHeight="1">
      <c r="B842" s="126"/>
      <c r="D842" s="127" t="s">
        <v>76</v>
      </c>
      <c r="E842" s="136" t="s">
        <v>325</v>
      </c>
      <c r="F842" s="136" t="s">
        <v>635</v>
      </c>
      <c r="I842" s="129"/>
      <c r="J842" s="137">
        <f>BK842</f>
        <v>0</v>
      </c>
      <c r="L842" s="126"/>
      <c r="M842" s="131"/>
      <c r="P842" s="132">
        <f>SUM(P843:P856)</f>
        <v>0</v>
      </c>
      <c r="R842" s="132">
        <f>SUM(R843:R856)</f>
        <v>0.6794556</v>
      </c>
      <c r="T842" s="133">
        <f>SUM(T843:T856)</f>
        <v>0</v>
      </c>
      <c r="AR842" s="127" t="s">
        <v>85</v>
      </c>
      <c r="AT842" s="134" t="s">
        <v>76</v>
      </c>
      <c r="AU842" s="134" t="s">
        <v>85</v>
      </c>
      <c r="AY842" s="127" t="s">
        <v>262</v>
      </c>
      <c r="BK842" s="135">
        <f>SUM(BK843:BK856)</f>
        <v>0</v>
      </c>
    </row>
    <row r="843" spans="2:65" s="1" customFormat="1" ht="16.5" customHeight="1">
      <c r="B843" s="32"/>
      <c r="C843" s="138" t="s">
        <v>728</v>
      </c>
      <c r="D843" s="138" t="s">
        <v>264</v>
      </c>
      <c r="E843" s="139" t="s">
        <v>3441</v>
      </c>
      <c r="F843" s="140" t="s">
        <v>3442</v>
      </c>
      <c r="G843" s="141" t="s">
        <v>2447</v>
      </c>
      <c r="H843" s="142">
        <v>1</v>
      </c>
      <c r="I843" s="143"/>
      <c r="J843" s="142">
        <f>ROUND(I843*H843,2)</f>
        <v>0</v>
      </c>
      <c r="K843" s="140" t="s">
        <v>1</v>
      </c>
      <c r="L843" s="32"/>
      <c r="M843" s="144" t="s">
        <v>1</v>
      </c>
      <c r="N843" s="145" t="s">
        <v>42</v>
      </c>
      <c r="P843" s="146">
        <f>O843*H843</f>
        <v>0</v>
      </c>
      <c r="Q843" s="146">
        <v>0.1</v>
      </c>
      <c r="R843" s="146">
        <f>Q843*H843</f>
        <v>0.1</v>
      </c>
      <c r="S843" s="146">
        <v>0</v>
      </c>
      <c r="T843" s="147">
        <f>S843*H843</f>
        <v>0</v>
      </c>
      <c r="AR843" s="148" t="s">
        <v>268</v>
      </c>
      <c r="AT843" s="148" t="s">
        <v>264</v>
      </c>
      <c r="AU843" s="148" t="s">
        <v>87</v>
      </c>
      <c r="AY843" s="17" t="s">
        <v>262</v>
      </c>
      <c r="BE843" s="149">
        <f>IF(N843="základní",J843,0)</f>
        <v>0</v>
      </c>
      <c r="BF843" s="149">
        <f>IF(N843="snížená",J843,0)</f>
        <v>0</v>
      </c>
      <c r="BG843" s="149">
        <f>IF(N843="zákl. přenesená",J843,0)</f>
        <v>0</v>
      </c>
      <c r="BH843" s="149">
        <f>IF(N843="sníž. přenesená",J843,0)</f>
        <v>0</v>
      </c>
      <c r="BI843" s="149">
        <f>IF(N843="nulová",J843,0)</f>
        <v>0</v>
      </c>
      <c r="BJ843" s="17" t="s">
        <v>85</v>
      </c>
      <c r="BK843" s="149">
        <f>ROUND(I843*H843,2)</f>
        <v>0</v>
      </c>
      <c r="BL843" s="17" t="s">
        <v>268</v>
      </c>
      <c r="BM843" s="148" t="s">
        <v>3443</v>
      </c>
    </row>
    <row r="844" spans="2:65" s="1" customFormat="1" ht="24.2" customHeight="1">
      <c r="B844" s="32"/>
      <c r="C844" s="138" t="s">
        <v>733</v>
      </c>
      <c r="D844" s="138" t="s">
        <v>264</v>
      </c>
      <c r="E844" s="139" t="s">
        <v>3444</v>
      </c>
      <c r="F844" s="140" t="s">
        <v>3445</v>
      </c>
      <c r="G844" s="141" t="s">
        <v>684</v>
      </c>
      <c r="H844" s="142">
        <v>330</v>
      </c>
      <c r="I844" s="143"/>
      <c r="J844" s="142">
        <f>ROUND(I844*H844,2)</f>
        <v>0</v>
      </c>
      <c r="K844" s="140" t="s">
        <v>1</v>
      </c>
      <c r="L844" s="32"/>
      <c r="M844" s="144" t="s">
        <v>1</v>
      </c>
      <c r="N844" s="145" t="s">
        <v>42</v>
      </c>
      <c r="P844" s="146">
        <f>O844*H844</f>
        <v>0</v>
      </c>
      <c r="Q844" s="146">
        <v>0.00108</v>
      </c>
      <c r="R844" s="146">
        <f>Q844*H844</f>
        <v>0.3564</v>
      </c>
      <c r="S844" s="146">
        <v>0</v>
      </c>
      <c r="T844" s="147">
        <f>S844*H844</f>
        <v>0</v>
      </c>
      <c r="AR844" s="148" t="s">
        <v>268</v>
      </c>
      <c r="AT844" s="148" t="s">
        <v>264</v>
      </c>
      <c r="AU844" s="148" t="s">
        <v>87</v>
      </c>
      <c r="AY844" s="17" t="s">
        <v>262</v>
      </c>
      <c r="BE844" s="149">
        <f>IF(N844="základní",J844,0)</f>
        <v>0</v>
      </c>
      <c r="BF844" s="149">
        <f>IF(N844="snížená",J844,0)</f>
        <v>0</v>
      </c>
      <c r="BG844" s="149">
        <f>IF(N844="zákl. přenesená",J844,0)</f>
        <v>0</v>
      </c>
      <c r="BH844" s="149">
        <f>IF(N844="sníž. přenesená",J844,0)</f>
        <v>0</v>
      </c>
      <c r="BI844" s="149">
        <f>IF(N844="nulová",J844,0)</f>
        <v>0</v>
      </c>
      <c r="BJ844" s="17" t="s">
        <v>85</v>
      </c>
      <c r="BK844" s="149">
        <f>ROUND(I844*H844,2)</f>
        <v>0</v>
      </c>
      <c r="BL844" s="17" t="s">
        <v>268</v>
      </c>
      <c r="BM844" s="148" t="s">
        <v>3446</v>
      </c>
    </row>
    <row r="845" spans="2:51" s="12" customFormat="1" ht="11.25">
      <c r="B845" s="150"/>
      <c r="D845" s="151" t="s">
        <v>270</v>
      </c>
      <c r="E845" s="152" t="s">
        <v>1</v>
      </c>
      <c r="F845" s="153" t="s">
        <v>3447</v>
      </c>
      <c r="H845" s="154">
        <v>330</v>
      </c>
      <c r="I845" s="155"/>
      <c r="L845" s="150"/>
      <c r="M845" s="156"/>
      <c r="T845" s="157"/>
      <c r="AT845" s="152" t="s">
        <v>270</v>
      </c>
      <c r="AU845" s="152" t="s">
        <v>87</v>
      </c>
      <c r="AV845" s="12" t="s">
        <v>87</v>
      </c>
      <c r="AW845" s="12" t="s">
        <v>32</v>
      </c>
      <c r="AX845" s="12" t="s">
        <v>85</v>
      </c>
      <c r="AY845" s="152" t="s">
        <v>262</v>
      </c>
    </row>
    <row r="846" spans="2:65" s="1" customFormat="1" ht="24.2" customHeight="1">
      <c r="B846" s="32"/>
      <c r="C846" s="138" t="s">
        <v>738</v>
      </c>
      <c r="D846" s="138" t="s">
        <v>264</v>
      </c>
      <c r="E846" s="139" t="s">
        <v>3448</v>
      </c>
      <c r="F846" s="140" t="s">
        <v>3449</v>
      </c>
      <c r="G846" s="141" t="s">
        <v>684</v>
      </c>
      <c r="H846" s="142">
        <v>10</v>
      </c>
      <c r="I846" s="143"/>
      <c r="J846" s="142">
        <f>ROUND(I846*H846,2)</f>
        <v>0</v>
      </c>
      <c r="K846" s="140" t="s">
        <v>1</v>
      </c>
      <c r="L846" s="32"/>
      <c r="M846" s="144" t="s">
        <v>1</v>
      </c>
      <c r="N846" s="145" t="s">
        <v>42</v>
      </c>
      <c r="P846" s="146">
        <f>O846*H846</f>
        <v>0</v>
      </c>
      <c r="Q846" s="146">
        <v>0.00185</v>
      </c>
      <c r="R846" s="146">
        <f>Q846*H846</f>
        <v>0.018500000000000003</v>
      </c>
      <c r="S846" s="146">
        <v>0</v>
      </c>
      <c r="T846" s="147">
        <f>S846*H846</f>
        <v>0</v>
      </c>
      <c r="AR846" s="148" t="s">
        <v>268</v>
      </c>
      <c r="AT846" s="148" t="s">
        <v>264</v>
      </c>
      <c r="AU846" s="148" t="s">
        <v>87</v>
      </c>
      <c r="AY846" s="17" t="s">
        <v>262</v>
      </c>
      <c r="BE846" s="149">
        <f>IF(N846="základní",J846,0)</f>
        <v>0</v>
      </c>
      <c r="BF846" s="149">
        <f>IF(N846="snížená",J846,0)</f>
        <v>0</v>
      </c>
      <c r="BG846" s="149">
        <f>IF(N846="zákl. přenesená",J846,0)</f>
        <v>0</v>
      </c>
      <c r="BH846" s="149">
        <f>IF(N846="sníž. přenesená",J846,0)</f>
        <v>0</v>
      </c>
      <c r="BI846" s="149">
        <f>IF(N846="nulová",J846,0)</f>
        <v>0</v>
      </c>
      <c r="BJ846" s="17" t="s">
        <v>85</v>
      </c>
      <c r="BK846" s="149">
        <f>ROUND(I846*H846,2)</f>
        <v>0</v>
      </c>
      <c r="BL846" s="17" t="s">
        <v>268</v>
      </c>
      <c r="BM846" s="148" t="s">
        <v>3450</v>
      </c>
    </row>
    <row r="847" spans="2:51" s="12" customFormat="1" ht="11.25">
      <c r="B847" s="150"/>
      <c r="D847" s="151" t="s">
        <v>270</v>
      </c>
      <c r="E847" s="152" t="s">
        <v>1</v>
      </c>
      <c r="F847" s="153" t="s">
        <v>342</v>
      </c>
      <c r="H847" s="154">
        <v>10</v>
      </c>
      <c r="I847" s="155"/>
      <c r="L847" s="150"/>
      <c r="M847" s="156"/>
      <c r="T847" s="157"/>
      <c r="AT847" s="152" t="s">
        <v>270</v>
      </c>
      <c r="AU847" s="152" t="s">
        <v>87</v>
      </c>
      <c r="AV847" s="12" t="s">
        <v>87</v>
      </c>
      <c r="AW847" s="12" t="s">
        <v>32</v>
      </c>
      <c r="AX847" s="12" t="s">
        <v>85</v>
      </c>
      <c r="AY847" s="152" t="s">
        <v>262</v>
      </c>
    </row>
    <row r="848" spans="2:65" s="1" customFormat="1" ht="24.2" customHeight="1">
      <c r="B848" s="32"/>
      <c r="C848" s="138" t="s">
        <v>743</v>
      </c>
      <c r="D848" s="138" t="s">
        <v>264</v>
      </c>
      <c r="E848" s="139" t="s">
        <v>3451</v>
      </c>
      <c r="F848" s="140" t="s">
        <v>3452</v>
      </c>
      <c r="G848" s="141" t="s">
        <v>684</v>
      </c>
      <c r="H848" s="142">
        <v>64</v>
      </c>
      <c r="I848" s="143"/>
      <c r="J848" s="142">
        <f>ROUND(I848*H848,2)</f>
        <v>0</v>
      </c>
      <c r="K848" s="140" t="s">
        <v>1</v>
      </c>
      <c r="L848" s="32"/>
      <c r="M848" s="144" t="s">
        <v>1</v>
      </c>
      <c r="N848" s="145" t="s">
        <v>42</v>
      </c>
      <c r="P848" s="146">
        <f>O848*H848</f>
        <v>0</v>
      </c>
      <c r="Q848" s="146">
        <v>0.00249</v>
      </c>
      <c r="R848" s="146">
        <f>Q848*H848</f>
        <v>0.15936</v>
      </c>
      <c r="S848" s="146">
        <v>0</v>
      </c>
      <c r="T848" s="147">
        <f>S848*H848</f>
        <v>0</v>
      </c>
      <c r="AR848" s="148" t="s">
        <v>268</v>
      </c>
      <c r="AT848" s="148" t="s">
        <v>264</v>
      </c>
      <c r="AU848" s="148" t="s">
        <v>87</v>
      </c>
      <c r="AY848" s="17" t="s">
        <v>262</v>
      </c>
      <c r="BE848" s="149">
        <f>IF(N848="základní",J848,0)</f>
        <v>0</v>
      </c>
      <c r="BF848" s="149">
        <f>IF(N848="snížená",J848,0)</f>
        <v>0</v>
      </c>
      <c r="BG848" s="149">
        <f>IF(N848="zákl. přenesená",J848,0)</f>
        <v>0</v>
      </c>
      <c r="BH848" s="149">
        <f>IF(N848="sníž. přenesená",J848,0)</f>
        <v>0</v>
      </c>
      <c r="BI848" s="149">
        <f>IF(N848="nulová",J848,0)</f>
        <v>0</v>
      </c>
      <c r="BJ848" s="17" t="s">
        <v>85</v>
      </c>
      <c r="BK848" s="149">
        <f>ROUND(I848*H848,2)</f>
        <v>0</v>
      </c>
      <c r="BL848" s="17" t="s">
        <v>268</v>
      </c>
      <c r="BM848" s="148" t="s">
        <v>3453</v>
      </c>
    </row>
    <row r="849" spans="2:51" s="12" customFormat="1" ht="11.25">
      <c r="B849" s="150"/>
      <c r="D849" s="151" t="s">
        <v>270</v>
      </c>
      <c r="E849" s="152" t="s">
        <v>1</v>
      </c>
      <c r="F849" s="153" t="s">
        <v>3454</v>
      </c>
      <c r="H849" s="154">
        <v>8</v>
      </c>
      <c r="I849" s="155"/>
      <c r="L849" s="150"/>
      <c r="M849" s="156"/>
      <c r="T849" s="157"/>
      <c r="AT849" s="152" t="s">
        <v>270</v>
      </c>
      <c r="AU849" s="152" t="s">
        <v>87</v>
      </c>
      <c r="AV849" s="12" t="s">
        <v>87</v>
      </c>
      <c r="AW849" s="12" t="s">
        <v>32</v>
      </c>
      <c r="AX849" s="12" t="s">
        <v>77</v>
      </c>
      <c r="AY849" s="152" t="s">
        <v>262</v>
      </c>
    </row>
    <row r="850" spans="2:51" s="12" customFormat="1" ht="11.25">
      <c r="B850" s="150"/>
      <c r="D850" s="151" t="s">
        <v>270</v>
      </c>
      <c r="E850" s="152" t="s">
        <v>1</v>
      </c>
      <c r="F850" s="153" t="s">
        <v>3455</v>
      </c>
      <c r="H850" s="154">
        <v>56</v>
      </c>
      <c r="I850" s="155"/>
      <c r="L850" s="150"/>
      <c r="M850" s="156"/>
      <c r="T850" s="157"/>
      <c r="AT850" s="152" t="s">
        <v>270</v>
      </c>
      <c r="AU850" s="152" t="s">
        <v>87</v>
      </c>
      <c r="AV850" s="12" t="s">
        <v>87</v>
      </c>
      <c r="AW850" s="12" t="s">
        <v>32</v>
      </c>
      <c r="AX850" s="12" t="s">
        <v>77</v>
      </c>
      <c r="AY850" s="152" t="s">
        <v>262</v>
      </c>
    </row>
    <row r="851" spans="2:51" s="13" customFormat="1" ht="11.25">
      <c r="B851" s="158"/>
      <c r="D851" s="151" t="s">
        <v>270</v>
      </c>
      <c r="E851" s="159" t="s">
        <v>1</v>
      </c>
      <c r="F851" s="160" t="s">
        <v>273</v>
      </c>
      <c r="H851" s="161">
        <v>64</v>
      </c>
      <c r="I851" s="162"/>
      <c r="L851" s="158"/>
      <c r="M851" s="163"/>
      <c r="T851" s="164"/>
      <c r="AT851" s="159" t="s">
        <v>270</v>
      </c>
      <c r="AU851" s="159" t="s">
        <v>87</v>
      </c>
      <c r="AV851" s="13" t="s">
        <v>268</v>
      </c>
      <c r="AW851" s="13" t="s">
        <v>32</v>
      </c>
      <c r="AX851" s="13" t="s">
        <v>85</v>
      </c>
      <c r="AY851" s="159" t="s">
        <v>262</v>
      </c>
    </row>
    <row r="852" spans="2:65" s="1" customFormat="1" ht="44.25" customHeight="1">
      <c r="B852" s="32"/>
      <c r="C852" s="138" t="s">
        <v>748</v>
      </c>
      <c r="D852" s="138" t="s">
        <v>264</v>
      </c>
      <c r="E852" s="139" t="s">
        <v>3456</v>
      </c>
      <c r="F852" s="140" t="s">
        <v>3457</v>
      </c>
      <c r="G852" s="141" t="s">
        <v>152</v>
      </c>
      <c r="H852" s="142">
        <v>5.82</v>
      </c>
      <c r="I852" s="143"/>
      <c r="J852" s="142">
        <f>ROUND(I852*H852,2)</f>
        <v>0</v>
      </c>
      <c r="K852" s="140" t="s">
        <v>1</v>
      </c>
      <c r="L852" s="32"/>
      <c r="M852" s="144" t="s">
        <v>1</v>
      </c>
      <c r="N852" s="145" t="s">
        <v>42</v>
      </c>
      <c r="P852" s="146">
        <f>O852*H852</f>
        <v>0</v>
      </c>
      <c r="Q852" s="146">
        <v>0.00158</v>
      </c>
      <c r="R852" s="146">
        <f>Q852*H852</f>
        <v>0.0091956</v>
      </c>
      <c r="S852" s="146">
        <v>0</v>
      </c>
      <c r="T852" s="147">
        <f>S852*H852</f>
        <v>0</v>
      </c>
      <c r="AR852" s="148" t="s">
        <v>268</v>
      </c>
      <c r="AT852" s="148" t="s">
        <v>264</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268</v>
      </c>
      <c r="BM852" s="148" t="s">
        <v>3458</v>
      </c>
    </row>
    <row r="853" spans="2:51" s="12" customFormat="1" ht="11.25">
      <c r="B853" s="150"/>
      <c r="D853" s="151" t="s">
        <v>270</v>
      </c>
      <c r="E853" s="152" t="s">
        <v>1</v>
      </c>
      <c r="F853" s="153" t="s">
        <v>3459</v>
      </c>
      <c r="H853" s="154">
        <v>4.59</v>
      </c>
      <c r="I853" s="155"/>
      <c r="L853" s="150"/>
      <c r="M853" s="156"/>
      <c r="T853" s="157"/>
      <c r="AT853" s="152" t="s">
        <v>270</v>
      </c>
      <c r="AU853" s="152" t="s">
        <v>87</v>
      </c>
      <c r="AV853" s="12" t="s">
        <v>87</v>
      </c>
      <c r="AW853" s="12" t="s">
        <v>32</v>
      </c>
      <c r="AX853" s="12" t="s">
        <v>77</v>
      </c>
      <c r="AY853" s="152" t="s">
        <v>262</v>
      </c>
    </row>
    <row r="854" spans="2:51" s="12" customFormat="1" ht="11.25">
      <c r="B854" s="150"/>
      <c r="D854" s="151" t="s">
        <v>270</v>
      </c>
      <c r="E854" s="152" t="s">
        <v>1</v>
      </c>
      <c r="F854" s="153" t="s">
        <v>3460</v>
      </c>
      <c r="H854" s="154">
        <v>1.23</v>
      </c>
      <c r="I854" s="155"/>
      <c r="L854" s="150"/>
      <c r="M854" s="156"/>
      <c r="T854" s="157"/>
      <c r="AT854" s="152" t="s">
        <v>270</v>
      </c>
      <c r="AU854" s="152" t="s">
        <v>87</v>
      </c>
      <c r="AV854" s="12" t="s">
        <v>87</v>
      </c>
      <c r="AW854" s="12" t="s">
        <v>32</v>
      </c>
      <c r="AX854" s="12" t="s">
        <v>77</v>
      </c>
      <c r="AY854" s="152" t="s">
        <v>262</v>
      </c>
    </row>
    <row r="855" spans="2:51" s="13" customFormat="1" ht="11.25">
      <c r="B855" s="158"/>
      <c r="D855" s="151" t="s">
        <v>270</v>
      </c>
      <c r="E855" s="159" t="s">
        <v>1</v>
      </c>
      <c r="F855" s="160" t="s">
        <v>273</v>
      </c>
      <c r="H855" s="161">
        <v>5.82</v>
      </c>
      <c r="I855" s="162"/>
      <c r="L855" s="158"/>
      <c r="M855" s="163"/>
      <c r="T855" s="164"/>
      <c r="AT855" s="159" t="s">
        <v>270</v>
      </c>
      <c r="AU855" s="159" t="s">
        <v>87</v>
      </c>
      <c r="AV855" s="13" t="s">
        <v>268</v>
      </c>
      <c r="AW855" s="13" t="s">
        <v>32</v>
      </c>
      <c r="AX855" s="13" t="s">
        <v>85</v>
      </c>
      <c r="AY855" s="159" t="s">
        <v>262</v>
      </c>
    </row>
    <row r="856" spans="2:65" s="1" customFormat="1" ht="37.9" customHeight="1">
      <c r="B856" s="32"/>
      <c r="C856" s="138" t="s">
        <v>755</v>
      </c>
      <c r="D856" s="138" t="s">
        <v>264</v>
      </c>
      <c r="E856" s="139" t="s">
        <v>3461</v>
      </c>
      <c r="F856" s="140" t="s">
        <v>3462</v>
      </c>
      <c r="G856" s="141" t="s">
        <v>684</v>
      </c>
      <c r="H856" s="142">
        <v>20</v>
      </c>
      <c r="I856" s="143"/>
      <c r="J856" s="142">
        <f>ROUND(I856*H856,2)</f>
        <v>0</v>
      </c>
      <c r="K856" s="140" t="s">
        <v>267</v>
      </c>
      <c r="L856" s="32"/>
      <c r="M856" s="144" t="s">
        <v>1</v>
      </c>
      <c r="N856" s="145" t="s">
        <v>42</v>
      </c>
      <c r="P856" s="146">
        <f>O856*H856</f>
        <v>0</v>
      </c>
      <c r="Q856" s="146">
        <v>0.0018</v>
      </c>
      <c r="R856" s="146">
        <f>Q856*H856</f>
        <v>0.036</v>
      </c>
      <c r="S856" s="146">
        <v>0</v>
      </c>
      <c r="T856" s="147">
        <f>S856*H856</f>
        <v>0</v>
      </c>
      <c r="AR856" s="148" t="s">
        <v>268</v>
      </c>
      <c r="AT856" s="148" t="s">
        <v>264</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268</v>
      </c>
      <c r="BM856" s="148" t="s">
        <v>3463</v>
      </c>
    </row>
    <row r="857" spans="2:63" s="11" customFormat="1" ht="22.9" customHeight="1">
      <c r="B857" s="126"/>
      <c r="D857" s="127" t="s">
        <v>76</v>
      </c>
      <c r="E857" s="136" t="s">
        <v>753</v>
      </c>
      <c r="F857" s="136" t="s">
        <v>754</v>
      </c>
      <c r="I857" s="129"/>
      <c r="J857" s="137">
        <f>BK857</f>
        <v>0</v>
      </c>
      <c r="L857" s="126"/>
      <c r="M857" s="131"/>
      <c r="P857" s="132">
        <f>SUM(P858:P861)</f>
        <v>0</v>
      </c>
      <c r="R857" s="132">
        <f>SUM(R858:R861)</f>
        <v>0</v>
      </c>
      <c r="T857" s="133">
        <f>SUM(T858:T861)</f>
        <v>0</v>
      </c>
      <c r="AR857" s="127" t="s">
        <v>85</v>
      </c>
      <c r="AT857" s="134" t="s">
        <v>76</v>
      </c>
      <c r="AU857" s="134" t="s">
        <v>85</v>
      </c>
      <c r="AY857" s="127" t="s">
        <v>262</v>
      </c>
      <c r="BK857" s="135">
        <f>SUM(BK858:BK861)</f>
        <v>0</v>
      </c>
    </row>
    <row r="858" spans="2:65" s="1" customFormat="1" ht="24.2" customHeight="1">
      <c r="B858" s="32"/>
      <c r="C858" s="138" t="s">
        <v>763</v>
      </c>
      <c r="D858" s="138" t="s">
        <v>264</v>
      </c>
      <c r="E858" s="139" t="s">
        <v>3464</v>
      </c>
      <c r="F858" s="140" t="s">
        <v>3465</v>
      </c>
      <c r="G858" s="141" t="s">
        <v>303</v>
      </c>
      <c r="H858" s="142">
        <v>811.76</v>
      </c>
      <c r="I858" s="143"/>
      <c r="J858" s="142">
        <f>ROUND(I858*H858,2)</f>
        <v>0</v>
      </c>
      <c r="K858" s="140" t="s">
        <v>267</v>
      </c>
      <c r="L858" s="32"/>
      <c r="M858" s="144" t="s">
        <v>1</v>
      </c>
      <c r="N858" s="145" t="s">
        <v>42</v>
      </c>
      <c r="P858" s="146">
        <f>O858*H858</f>
        <v>0</v>
      </c>
      <c r="Q858" s="146">
        <v>0</v>
      </c>
      <c r="R858" s="146">
        <f>Q858*H858</f>
        <v>0</v>
      </c>
      <c r="S858" s="146">
        <v>0</v>
      </c>
      <c r="T858" s="147">
        <f>S858*H858</f>
        <v>0</v>
      </c>
      <c r="AR858" s="148" t="s">
        <v>268</v>
      </c>
      <c r="AT858" s="148" t="s">
        <v>264</v>
      </c>
      <c r="AU858" s="148" t="s">
        <v>87</v>
      </c>
      <c r="AY858" s="17" t="s">
        <v>262</v>
      </c>
      <c r="BE858" s="149">
        <f>IF(N858="základní",J858,0)</f>
        <v>0</v>
      </c>
      <c r="BF858" s="149">
        <f>IF(N858="snížená",J858,0)</f>
        <v>0</v>
      </c>
      <c r="BG858" s="149">
        <f>IF(N858="zákl. přenesená",J858,0)</f>
        <v>0</v>
      </c>
      <c r="BH858" s="149">
        <f>IF(N858="sníž. přenesená",J858,0)</f>
        <v>0</v>
      </c>
      <c r="BI858" s="149">
        <f>IF(N858="nulová",J858,0)</f>
        <v>0</v>
      </c>
      <c r="BJ858" s="17" t="s">
        <v>85</v>
      </c>
      <c r="BK858" s="149">
        <f>ROUND(I858*H858,2)</f>
        <v>0</v>
      </c>
      <c r="BL858" s="17" t="s">
        <v>268</v>
      </c>
      <c r="BM858" s="148" t="s">
        <v>3466</v>
      </c>
    </row>
    <row r="859" spans="2:51" s="12" customFormat="1" ht="11.25">
      <c r="B859" s="150"/>
      <c r="D859" s="151" t="s">
        <v>270</v>
      </c>
      <c r="E859" s="152" t="s">
        <v>1</v>
      </c>
      <c r="F859" s="153" t="s">
        <v>3467</v>
      </c>
      <c r="H859" s="154">
        <v>811.76</v>
      </c>
      <c r="I859" s="155"/>
      <c r="L859" s="150"/>
      <c r="M859" s="156"/>
      <c r="T859" s="157"/>
      <c r="AT859" s="152" t="s">
        <v>270</v>
      </c>
      <c r="AU859" s="152" t="s">
        <v>87</v>
      </c>
      <c r="AV859" s="12" t="s">
        <v>87</v>
      </c>
      <c r="AW859" s="12" t="s">
        <v>32</v>
      </c>
      <c r="AX859" s="12" t="s">
        <v>85</v>
      </c>
      <c r="AY859" s="152" t="s">
        <v>262</v>
      </c>
    </row>
    <row r="860" spans="2:65" s="1" customFormat="1" ht="76.35" customHeight="1">
      <c r="B860" s="32"/>
      <c r="C860" s="138" t="s">
        <v>775</v>
      </c>
      <c r="D860" s="138" t="s">
        <v>264</v>
      </c>
      <c r="E860" s="139" t="s">
        <v>756</v>
      </c>
      <c r="F860" s="140" t="s">
        <v>757</v>
      </c>
      <c r="G860" s="141" t="s">
        <v>303</v>
      </c>
      <c r="H860" s="142">
        <v>2867.2</v>
      </c>
      <c r="I860" s="143"/>
      <c r="J860" s="142">
        <f>ROUND(I860*H860,2)</f>
        <v>0</v>
      </c>
      <c r="K860" s="140" t="s">
        <v>267</v>
      </c>
      <c r="L860" s="32"/>
      <c r="M860" s="144" t="s">
        <v>1</v>
      </c>
      <c r="N860" s="145" t="s">
        <v>42</v>
      </c>
      <c r="P860" s="146">
        <f>O860*H860</f>
        <v>0</v>
      </c>
      <c r="Q860" s="146">
        <v>0</v>
      </c>
      <c r="R860" s="146">
        <f>Q860*H860</f>
        <v>0</v>
      </c>
      <c r="S860" s="146">
        <v>0</v>
      </c>
      <c r="T860" s="147">
        <f>S860*H860</f>
        <v>0</v>
      </c>
      <c r="AR860" s="148" t="s">
        <v>268</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268</v>
      </c>
      <c r="BM860" s="148" t="s">
        <v>3468</v>
      </c>
    </row>
    <row r="861" spans="2:51" s="12" customFormat="1" ht="11.25">
      <c r="B861" s="150"/>
      <c r="D861" s="151" t="s">
        <v>270</v>
      </c>
      <c r="E861" s="152" t="s">
        <v>1</v>
      </c>
      <c r="F861" s="153" t="s">
        <v>3469</v>
      </c>
      <c r="H861" s="154">
        <v>2867.2</v>
      </c>
      <c r="I861" s="155"/>
      <c r="L861" s="150"/>
      <c r="M861" s="156"/>
      <c r="T861" s="157"/>
      <c r="AT861" s="152" t="s">
        <v>270</v>
      </c>
      <c r="AU861" s="152" t="s">
        <v>87</v>
      </c>
      <c r="AV861" s="12" t="s">
        <v>87</v>
      </c>
      <c r="AW861" s="12" t="s">
        <v>32</v>
      </c>
      <c r="AX861" s="12" t="s">
        <v>85</v>
      </c>
      <c r="AY861" s="152" t="s">
        <v>262</v>
      </c>
    </row>
    <row r="862" spans="2:63" s="11" customFormat="1" ht="25.9" customHeight="1">
      <c r="B862" s="126"/>
      <c r="D862" s="127" t="s">
        <v>76</v>
      </c>
      <c r="E862" s="128" t="s">
        <v>759</v>
      </c>
      <c r="F862" s="128" t="s">
        <v>760</v>
      </c>
      <c r="I862" s="129"/>
      <c r="J862" s="130">
        <f>BK862</f>
        <v>0</v>
      </c>
      <c r="L862" s="126"/>
      <c r="M862" s="131"/>
      <c r="P862" s="132">
        <f>P863</f>
        <v>0</v>
      </c>
      <c r="R862" s="132">
        <f>R863</f>
        <v>0.87099</v>
      </c>
      <c r="T862" s="133">
        <f>T863</f>
        <v>0</v>
      </c>
      <c r="AR862" s="127" t="s">
        <v>87</v>
      </c>
      <c r="AT862" s="134" t="s">
        <v>76</v>
      </c>
      <c r="AU862" s="134" t="s">
        <v>77</v>
      </c>
      <c r="AY862" s="127" t="s">
        <v>262</v>
      </c>
      <c r="BK862" s="135">
        <f>BK863</f>
        <v>0</v>
      </c>
    </row>
    <row r="863" spans="2:63" s="11" customFormat="1" ht="22.9" customHeight="1">
      <c r="B863" s="126"/>
      <c r="D863" s="127" t="s">
        <v>76</v>
      </c>
      <c r="E863" s="136" t="s">
        <v>1772</v>
      </c>
      <c r="F863" s="136" t="s">
        <v>1773</v>
      </c>
      <c r="I863" s="129"/>
      <c r="J863" s="137">
        <f>BK863</f>
        <v>0</v>
      </c>
      <c r="L863" s="126"/>
      <c r="M863" s="131"/>
      <c r="P863" s="132">
        <f>SUM(P864:P888)</f>
        <v>0</v>
      </c>
      <c r="R863" s="132">
        <f>SUM(R864:R888)</f>
        <v>0.87099</v>
      </c>
      <c r="T863" s="133">
        <f>SUM(T864:T888)</f>
        <v>0</v>
      </c>
      <c r="AR863" s="127" t="s">
        <v>87</v>
      </c>
      <c r="AT863" s="134" t="s">
        <v>76</v>
      </c>
      <c r="AU863" s="134" t="s">
        <v>85</v>
      </c>
      <c r="AY863" s="127" t="s">
        <v>262</v>
      </c>
      <c r="BK863" s="135">
        <f>SUM(BK864:BK888)</f>
        <v>0</v>
      </c>
    </row>
    <row r="864" spans="2:65" s="1" customFormat="1" ht="24.2" customHeight="1">
      <c r="B864" s="32"/>
      <c r="C864" s="138" t="s">
        <v>780</v>
      </c>
      <c r="D864" s="138" t="s">
        <v>264</v>
      </c>
      <c r="E864" s="139" t="s">
        <v>3470</v>
      </c>
      <c r="F864" s="140" t="s">
        <v>3471</v>
      </c>
      <c r="G864" s="141" t="s">
        <v>362</v>
      </c>
      <c r="H864" s="142">
        <v>24</v>
      </c>
      <c r="I864" s="143"/>
      <c r="J864" s="142">
        <f>ROUND(I864*H864,2)</f>
        <v>0</v>
      </c>
      <c r="K864" s="140" t="s">
        <v>267</v>
      </c>
      <c r="L864" s="32"/>
      <c r="M864" s="144" t="s">
        <v>1</v>
      </c>
      <c r="N864" s="145" t="s">
        <v>42</v>
      </c>
      <c r="P864" s="146">
        <f>O864*H864</f>
        <v>0</v>
      </c>
      <c r="Q864" s="146">
        <v>6E-05</v>
      </c>
      <c r="R864" s="146">
        <f>Q864*H864</f>
        <v>0.00144</v>
      </c>
      <c r="S864" s="146">
        <v>0</v>
      </c>
      <c r="T864" s="147">
        <f>S864*H864</f>
        <v>0</v>
      </c>
      <c r="AR864" s="148" t="s">
        <v>369</v>
      </c>
      <c r="AT864" s="148" t="s">
        <v>264</v>
      </c>
      <c r="AU864" s="148" t="s">
        <v>87</v>
      </c>
      <c r="AY864" s="17" t="s">
        <v>262</v>
      </c>
      <c r="BE864" s="149">
        <f>IF(N864="základní",J864,0)</f>
        <v>0</v>
      </c>
      <c r="BF864" s="149">
        <f>IF(N864="snížená",J864,0)</f>
        <v>0</v>
      </c>
      <c r="BG864" s="149">
        <f>IF(N864="zákl. přenesená",J864,0)</f>
        <v>0</v>
      </c>
      <c r="BH864" s="149">
        <f>IF(N864="sníž. přenesená",J864,0)</f>
        <v>0</v>
      </c>
      <c r="BI864" s="149">
        <f>IF(N864="nulová",J864,0)</f>
        <v>0</v>
      </c>
      <c r="BJ864" s="17" t="s">
        <v>85</v>
      </c>
      <c r="BK864" s="149">
        <f>ROUND(I864*H864,2)</f>
        <v>0</v>
      </c>
      <c r="BL864" s="17" t="s">
        <v>369</v>
      </c>
      <c r="BM864" s="148" t="s">
        <v>3472</v>
      </c>
    </row>
    <row r="865" spans="2:51" s="12" customFormat="1" ht="11.25">
      <c r="B865" s="150"/>
      <c r="D865" s="151" t="s">
        <v>270</v>
      </c>
      <c r="E865" s="152" t="s">
        <v>1</v>
      </c>
      <c r="F865" s="153" t="s">
        <v>3473</v>
      </c>
      <c r="H865" s="154">
        <v>24</v>
      </c>
      <c r="I865" s="155"/>
      <c r="L865" s="150"/>
      <c r="M865" s="156"/>
      <c r="T865" s="157"/>
      <c r="AT865" s="152" t="s">
        <v>270</v>
      </c>
      <c r="AU865" s="152" t="s">
        <v>87</v>
      </c>
      <c r="AV865" s="12" t="s">
        <v>87</v>
      </c>
      <c r="AW865" s="12" t="s">
        <v>32</v>
      </c>
      <c r="AX865" s="12" t="s">
        <v>85</v>
      </c>
      <c r="AY865" s="152" t="s">
        <v>262</v>
      </c>
    </row>
    <row r="866" spans="2:65" s="1" customFormat="1" ht="24.2" customHeight="1">
      <c r="B866" s="32"/>
      <c r="C866" s="178" t="s">
        <v>785</v>
      </c>
      <c r="D866" s="178" t="s">
        <v>300</v>
      </c>
      <c r="E866" s="179" t="s">
        <v>3474</v>
      </c>
      <c r="F866" s="180" t="s">
        <v>3475</v>
      </c>
      <c r="G866" s="181" t="s">
        <v>362</v>
      </c>
      <c r="H866" s="182">
        <v>25.8</v>
      </c>
      <c r="I866" s="183"/>
      <c r="J866" s="182">
        <f>ROUND(I866*H866,2)</f>
        <v>0</v>
      </c>
      <c r="K866" s="180" t="s">
        <v>1</v>
      </c>
      <c r="L866" s="184"/>
      <c r="M866" s="185" t="s">
        <v>1</v>
      </c>
      <c r="N866" s="186" t="s">
        <v>42</v>
      </c>
      <c r="P866" s="146">
        <f>O866*H866</f>
        <v>0</v>
      </c>
      <c r="Q866" s="146">
        <v>0.001</v>
      </c>
      <c r="R866" s="146">
        <f>Q866*H866</f>
        <v>0.0258</v>
      </c>
      <c r="S866" s="146">
        <v>0</v>
      </c>
      <c r="T866" s="147">
        <f>S866*H866</f>
        <v>0</v>
      </c>
      <c r="AR866" s="148" t="s">
        <v>459</v>
      </c>
      <c r="AT866" s="148" t="s">
        <v>300</v>
      </c>
      <c r="AU866" s="148" t="s">
        <v>87</v>
      </c>
      <c r="AY866" s="17" t="s">
        <v>262</v>
      </c>
      <c r="BE866" s="149">
        <f>IF(N866="základní",J866,0)</f>
        <v>0</v>
      </c>
      <c r="BF866" s="149">
        <f>IF(N866="snížená",J866,0)</f>
        <v>0</v>
      </c>
      <c r="BG866" s="149">
        <f>IF(N866="zákl. přenesená",J866,0)</f>
        <v>0</v>
      </c>
      <c r="BH866" s="149">
        <f>IF(N866="sníž. přenesená",J866,0)</f>
        <v>0</v>
      </c>
      <c r="BI866" s="149">
        <f>IF(N866="nulová",J866,0)</f>
        <v>0</v>
      </c>
      <c r="BJ866" s="17" t="s">
        <v>85</v>
      </c>
      <c r="BK866" s="149">
        <f>ROUND(I866*H866,2)</f>
        <v>0</v>
      </c>
      <c r="BL866" s="17" t="s">
        <v>369</v>
      </c>
      <c r="BM866" s="148" t="s">
        <v>3476</v>
      </c>
    </row>
    <row r="867" spans="2:51" s="12" customFormat="1" ht="11.25">
      <c r="B867" s="150"/>
      <c r="D867" s="151" t="s">
        <v>270</v>
      </c>
      <c r="E867" s="152" t="s">
        <v>1</v>
      </c>
      <c r="F867" s="153" t="s">
        <v>3473</v>
      </c>
      <c r="H867" s="154">
        <v>24</v>
      </c>
      <c r="I867" s="155"/>
      <c r="L867" s="150"/>
      <c r="M867" s="156"/>
      <c r="T867" s="157"/>
      <c r="AT867" s="152" t="s">
        <v>270</v>
      </c>
      <c r="AU867" s="152" t="s">
        <v>87</v>
      </c>
      <c r="AV867" s="12" t="s">
        <v>87</v>
      </c>
      <c r="AW867" s="12" t="s">
        <v>32</v>
      </c>
      <c r="AX867" s="12" t="s">
        <v>85</v>
      </c>
      <c r="AY867" s="152" t="s">
        <v>262</v>
      </c>
    </row>
    <row r="868" spans="2:51" s="12" customFormat="1" ht="11.25">
      <c r="B868" s="150"/>
      <c r="D868" s="151" t="s">
        <v>270</v>
      </c>
      <c r="F868" s="153" t="s">
        <v>3477</v>
      </c>
      <c r="H868" s="154">
        <v>25.8</v>
      </c>
      <c r="I868" s="155"/>
      <c r="L868" s="150"/>
      <c r="M868" s="156"/>
      <c r="T868" s="157"/>
      <c r="AT868" s="152" t="s">
        <v>270</v>
      </c>
      <c r="AU868" s="152" t="s">
        <v>87</v>
      </c>
      <c r="AV868" s="12" t="s">
        <v>87</v>
      </c>
      <c r="AW868" s="12" t="s">
        <v>4</v>
      </c>
      <c r="AX868" s="12" t="s">
        <v>85</v>
      </c>
      <c r="AY868" s="152" t="s">
        <v>262</v>
      </c>
    </row>
    <row r="869" spans="2:65" s="1" customFormat="1" ht="24.2" customHeight="1">
      <c r="B869" s="32"/>
      <c r="C869" s="138" t="s">
        <v>791</v>
      </c>
      <c r="D869" s="138" t="s">
        <v>264</v>
      </c>
      <c r="E869" s="139" t="s">
        <v>3478</v>
      </c>
      <c r="F869" s="140" t="s">
        <v>3479</v>
      </c>
      <c r="G869" s="141" t="s">
        <v>362</v>
      </c>
      <c r="H869" s="142">
        <v>210</v>
      </c>
      <c r="I869" s="143"/>
      <c r="J869" s="142">
        <f>ROUND(I869*H869,2)</f>
        <v>0</v>
      </c>
      <c r="K869" s="140" t="s">
        <v>267</v>
      </c>
      <c r="L869" s="32"/>
      <c r="M869" s="144" t="s">
        <v>1</v>
      </c>
      <c r="N869" s="145" t="s">
        <v>42</v>
      </c>
      <c r="P869" s="146">
        <f>O869*H869</f>
        <v>0</v>
      </c>
      <c r="Q869" s="146">
        <v>5E-05</v>
      </c>
      <c r="R869" s="146">
        <f>Q869*H869</f>
        <v>0.0105</v>
      </c>
      <c r="S869" s="146">
        <v>0</v>
      </c>
      <c r="T869" s="147">
        <f>S869*H869</f>
        <v>0</v>
      </c>
      <c r="AR869" s="148" t="s">
        <v>369</v>
      </c>
      <c r="AT869" s="148" t="s">
        <v>264</v>
      </c>
      <c r="AU869" s="148" t="s">
        <v>87</v>
      </c>
      <c r="AY869" s="17" t="s">
        <v>262</v>
      </c>
      <c r="BE869" s="149">
        <f>IF(N869="základní",J869,0)</f>
        <v>0</v>
      </c>
      <c r="BF869" s="149">
        <f>IF(N869="snížená",J869,0)</f>
        <v>0</v>
      </c>
      <c r="BG869" s="149">
        <f>IF(N869="zákl. přenesená",J869,0)</f>
        <v>0</v>
      </c>
      <c r="BH869" s="149">
        <f>IF(N869="sníž. přenesená",J869,0)</f>
        <v>0</v>
      </c>
      <c r="BI869" s="149">
        <f>IF(N869="nulová",J869,0)</f>
        <v>0</v>
      </c>
      <c r="BJ869" s="17" t="s">
        <v>85</v>
      </c>
      <c r="BK869" s="149">
        <f>ROUND(I869*H869,2)</f>
        <v>0</v>
      </c>
      <c r="BL869" s="17" t="s">
        <v>369</v>
      </c>
      <c r="BM869" s="148" t="s">
        <v>3480</v>
      </c>
    </row>
    <row r="870" spans="2:51" s="12" customFormat="1" ht="11.25">
      <c r="B870" s="150"/>
      <c r="D870" s="151" t="s">
        <v>270</v>
      </c>
      <c r="E870" s="152" t="s">
        <v>1</v>
      </c>
      <c r="F870" s="153" t="s">
        <v>3481</v>
      </c>
      <c r="H870" s="154">
        <v>50</v>
      </c>
      <c r="I870" s="155"/>
      <c r="L870" s="150"/>
      <c r="M870" s="156"/>
      <c r="T870" s="157"/>
      <c r="AT870" s="152" t="s">
        <v>270</v>
      </c>
      <c r="AU870" s="152" t="s">
        <v>87</v>
      </c>
      <c r="AV870" s="12" t="s">
        <v>87</v>
      </c>
      <c r="AW870" s="12" t="s">
        <v>32</v>
      </c>
      <c r="AX870" s="12" t="s">
        <v>77</v>
      </c>
      <c r="AY870" s="152" t="s">
        <v>262</v>
      </c>
    </row>
    <row r="871" spans="2:51" s="12" customFormat="1" ht="11.25">
      <c r="B871" s="150"/>
      <c r="D871" s="151" t="s">
        <v>270</v>
      </c>
      <c r="E871" s="152" t="s">
        <v>1</v>
      </c>
      <c r="F871" s="153" t="s">
        <v>3482</v>
      </c>
      <c r="H871" s="154">
        <v>80</v>
      </c>
      <c r="I871" s="155"/>
      <c r="L871" s="150"/>
      <c r="M871" s="156"/>
      <c r="T871" s="157"/>
      <c r="AT871" s="152" t="s">
        <v>270</v>
      </c>
      <c r="AU871" s="152" t="s">
        <v>87</v>
      </c>
      <c r="AV871" s="12" t="s">
        <v>87</v>
      </c>
      <c r="AW871" s="12" t="s">
        <v>32</v>
      </c>
      <c r="AX871" s="12" t="s">
        <v>77</v>
      </c>
      <c r="AY871" s="152" t="s">
        <v>262</v>
      </c>
    </row>
    <row r="872" spans="2:51" s="12" customFormat="1" ht="11.25">
      <c r="B872" s="150"/>
      <c r="D872" s="151" t="s">
        <v>270</v>
      </c>
      <c r="E872" s="152" t="s">
        <v>1</v>
      </c>
      <c r="F872" s="153" t="s">
        <v>3483</v>
      </c>
      <c r="H872" s="154">
        <v>80</v>
      </c>
      <c r="I872" s="155"/>
      <c r="L872" s="150"/>
      <c r="M872" s="156"/>
      <c r="T872" s="157"/>
      <c r="AT872" s="152" t="s">
        <v>270</v>
      </c>
      <c r="AU872" s="152" t="s">
        <v>87</v>
      </c>
      <c r="AV872" s="12" t="s">
        <v>87</v>
      </c>
      <c r="AW872" s="12" t="s">
        <v>32</v>
      </c>
      <c r="AX872" s="12" t="s">
        <v>77</v>
      </c>
      <c r="AY872" s="152" t="s">
        <v>262</v>
      </c>
    </row>
    <row r="873" spans="2:51" s="13" customFormat="1" ht="11.25">
      <c r="B873" s="158"/>
      <c r="D873" s="151" t="s">
        <v>270</v>
      </c>
      <c r="E873" s="159" t="s">
        <v>1</v>
      </c>
      <c r="F873" s="160" t="s">
        <v>273</v>
      </c>
      <c r="H873" s="161">
        <v>210</v>
      </c>
      <c r="I873" s="162"/>
      <c r="L873" s="158"/>
      <c r="M873" s="163"/>
      <c r="T873" s="164"/>
      <c r="AT873" s="159" t="s">
        <v>270</v>
      </c>
      <c r="AU873" s="159" t="s">
        <v>87</v>
      </c>
      <c r="AV873" s="13" t="s">
        <v>268</v>
      </c>
      <c r="AW873" s="13" t="s">
        <v>32</v>
      </c>
      <c r="AX873" s="13" t="s">
        <v>85</v>
      </c>
      <c r="AY873" s="159" t="s">
        <v>262</v>
      </c>
    </row>
    <row r="874" spans="2:65" s="1" customFormat="1" ht="24.2" customHeight="1">
      <c r="B874" s="32"/>
      <c r="C874" s="178" t="s">
        <v>798</v>
      </c>
      <c r="D874" s="178" t="s">
        <v>300</v>
      </c>
      <c r="E874" s="179" t="s">
        <v>3484</v>
      </c>
      <c r="F874" s="180" t="s">
        <v>3485</v>
      </c>
      <c r="G874" s="181" t="s">
        <v>362</v>
      </c>
      <c r="H874" s="182">
        <v>53.75</v>
      </c>
      <c r="I874" s="183"/>
      <c r="J874" s="182">
        <f>ROUND(I874*H874,2)</f>
        <v>0</v>
      </c>
      <c r="K874" s="180" t="s">
        <v>1</v>
      </c>
      <c r="L874" s="184"/>
      <c r="M874" s="185" t="s">
        <v>1</v>
      </c>
      <c r="N874" s="186" t="s">
        <v>42</v>
      </c>
      <c r="P874" s="146">
        <f>O874*H874</f>
        <v>0</v>
      </c>
      <c r="Q874" s="146">
        <v>0.001</v>
      </c>
      <c r="R874" s="146">
        <f>Q874*H874</f>
        <v>0.05375</v>
      </c>
      <c r="S874" s="146">
        <v>0</v>
      </c>
      <c r="T874" s="147">
        <f>S874*H874</f>
        <v>0</v>
      </c>
      <c r="AR874" s="148" t="s">
        <v>459</v>
      </c>
      <c r="AT874" s="148" t="s">
        <v>300</v>
      </c>
      <c r="AU874" s="148" t="s">
        <v>87</v>
      </c>
      <c r="AY874" s="17" t="s">
        <v>262</v>
      </c>
      <c r="BE874" s="149">
        <f>IF(N874="základní",J874,0)</f>
        <v>0</v>
      </c>
      <c r="BF874" s="149">
        <f>IF(N874="snížená",J874,0)</f>
        <v>0</v>
      </c>
      <c r="BG874" s="149">
        <f>IF(N874="zákl. přenesená",J874,0)</f>
        <v>0</v>
      </c>
      <c r="BH874" s="149">
        <f>IF(N874="sníž. přenesená",J874,0)</f>
        <v>0</v>
      </c>
      <c r="BI874" s="149">
        <f>IF(N874="nulová",J874,0)</f>
        <v>0</v>
      </c>
      <c r="BJ874" s="17" t="s">
        <v>85</v>
      </c>
      <c r="BK874" s="149">
        <f>ROUND(I874*H874,2)</f>
        <v>0</v>
      </c>
      <c r="BL874" s="17" t="s">
        <v>369</v>
      </c>
      <c r="BM874" s="148" t="s">
        <v>3486</v>
      </c>
    </row>
    <row r="875" spans="2:51" s="12" customFormat="1" ht="11.25">
      <c r="B875" s="150"/>
      <c r="D875" s="151" t="s">
        <v>270</v>
      </c>
      <c r="E875" s="152" t="s">
        <v>1</v>
      </c>
      <c r="F875" s="153" t="s">
        <v>3481</v>
      </c>
      <c r="H875" s="154">
        <v>50</v>
      </c>
      <c r="I875" s="155"/>
      <c r="L875" s="150"/>
      <c r="M875" s="156"/>
      <c r="T875" s="157"/>
      <c r="AT875" s="152" t="s">
        <v>270</v>
      </c>
      <c r="AU875" s="152" t="s">
        <v>87</v>
      </c>
      <c r="AV875" s="12" t="s">
        <v>87</v>
      </c>
      <c r="AW875" s="12" t="s">
        <v>32</v>
      </c>
      <c r="AX875" s="12" t="s">
        <v>85</v>
      </c>
      <c r="AY875" s="152" t="s">
        <v>262</v>
      </c>
    </row>
    <row r="876" spans="2:51" s="12" customFormat="1" ht="11.25">
      <c r="B876" s="150"/>
      <c r="D876" s="151" t="s">
        <v>270</v>
      </c>
      <c r="F876" s="153" t="s">
        <v>3487</v>
      </c>
      <c r="H876" s="154">
        <v>53.75</v>
      </c>
      <c r="I876" s="155"/>
      <c r="L876" s="150"/>
      <c r="M876" s="156"/>
      <c r="T876" s="157"/>
      <c r="AT876" s="152" t="s">
        <v>270</v>
      </c>
      <c r="AU876" s="152" t="s">
        <v>87</v>
      </c>
      <c r="AV876" s="12" t="s">
        <v>87</v>
      </c>
      <c r="AW876" s="12" t="s">
        <v>4</v>
      </c>
      <c r="AX876" s="12" t="s">
        <v>85</v>
      </c>
      <c r="AY876" s="152" t="s">
        <v>262</v>
      </c>
    </row>
    <row r="877" spans="2:65" s="1" customFormat="1" ht="24.2" customHeight="1">
      <c r="B877" s="32"/>
      <c r="C877" s="178" t="s">
        <v>802</v>
      </c>
      <c r="D877" s="178" t="s">
        <v>300</v>
      </c>
      <c r="E877" s="179" t="s">
        <v>3488</v>
      </c>
      <c r="F877" s="180" t="s">
        <v>3489</v>
      </c>
      <c r="G877" s="181" t="s">
        <v>362</v>
      </c>
      <c r="H877" s="182">
        <v>86</v>
      </c>
      <c r="I877" s="183"/>
      <c r="J877" s="182">
        <f>ROUND(I877*H877,2)</f>
        <v>0</v>
      </c>
      <c r="K877" s="180" t="s">
        <v>1</v>
      </c>
      <c r="L877" s="184"/>
      <c r="M877" s="185" t="s">
        <v>1</v>
      </c>
      <c r="N877" s="186" t="s">
        <v>42</v>
      </c>
      <c r="P877" s="146">
        <f>O877*H877</f>
        <v>0</v>
      </c>
      <c r="Q877" s="146">
        <v>0.001</v>
      </c>
      <c r="R877" s="146">
        <f>Q877*H877</f>
        <v>0.08600000000000001</v>
      </c>
      <c r="S877" s="146">
        <v>0</v>
      </c>
      <c r="T877" s="147">
        <f>S877*H877</f>
        <v>0</v>
      </c>
      <c r="AR877" s="148" t="s">
        <v>459</v>
      </c>
      <c r="AT877" s="148" t="s">
        <v>300</v>
      </c>
      <c r="AU877" s="148" t="s">
        <v>87</v>
      </c>
      <c r="AY877" s="17" t="s">
        <v>262</v>
      </c>
      <c r="BE877" s="149">
        <f>IF(N877="základní",J877,0)</f>
        <v>0</v>
      </c>
      <c r="BF877" s="149">
        <f>IF(N877="snížená",J877,0)</f>
        <v>0</v>
      </c>
      <c r="BG877" s="149">
        <f>IF(N877="zákl. přenesená",J877,0)</f>
        <v>0</v>
      </c>
      <c r="BH877" s="149">
        <f>IF(N877="sníž. přenesená",J877,0)</f>
        <v>0</v>
      </c>
      <c r="BI877" s="149">
        <f>IF(N877="nulová",J877,0)</f>
        <v>0</v>
      </c>
      <c r="BJ877" s="17" t="s">
        <v>85</v>
      </c>
      <c r="BK877" s="149">
        <f>ROUND(I877*H877,2)</f>
        <v>0</v>
      </c>
      <c r="BL877" s="17" t="s">
        <v>369</v>
      </c>
      <c r="BM877" s="148" t="s">
        <v>3490</v>
      </c>
    </row>
    <row r="878" spans="2:51" s="12" customFormat="1" ht="11.25">
      <c r="B878" s="150"/>
      <c r="D878" s="151" t="s">
        <v>270</v>
      </c>
      <c r="E878" s="152" t="s">
        <v>1</v>
      </c>
      <c r="F878" s="153" t="s">
        <v>3482</v>
      </c>
      <c r="H878" s="154">
        <v>80</v>
      </c>
      <c r="I878" s="155"/>
      <c r="L878" s="150"/>
      <c r="M878" s="156"/>
      <c r="T878" s="157"/>
      <c r="AT878" s="152" t="s">
        <v>270</v>
      </c>
      <c r="AU878" s="152" t="s">
        <v>87</v>
      </c>
      <c r="AV878" s="12" t="s">
        <v>87</v>
      </c>
      <c r="AW878" s="12" t="s">
        <v>32</v>
      </c>
      <c r="AX878" s="12" t="s">
        <v>85</v>
      </c>
      <c r="AY878" s="152" t="s">
        <v>262</v>
      </c>
    </row>
    <row r="879" spans="2:51" s="12" customFormat="1" ht="11.25">
      <c r="B879" s="150"/>
      <c r="D879" s="151" t="s">
        <v>270</v>
      </c>
      <c r="F879" s="153" t="s">
        <v>3491</v>
      </c>
      <c r="H879" s="154">
        <v>86</v>
      </c>
      <c r="I879" s="155"/>
      <c r="L879" s="150"/>
      <c r="M879" s="156"/>
      <c r="T879" s="157"/>
      <c r="AT879" s="152" t="s">
        <v>270</v>
      </c>
      <c r="AU879" s="152" t="s">
        <v>87</v>
      </c>
      <c r="AV879" s="12" t="s">
        <v>87</v>
      </c>
      <c r="AW879" s="12" t="s">
        <v>4</v>
      </c>
      <c r="AX879" s="12" t="s">
        <v>85</v>
      </c>
      <c r="AY879" s="152" t="s">
        <v>262</v>
      </c>
    </row>
    <row r="880" spans="2:65" s="1" customFormat="1" ht="24.2" customHeight="1">
      <c r="B880" s="32"/>
      <c r="C880" s="178" t="s">
        <v>819</v>
      </c>
      <c r="D880" s="178" t="s">
        <v>300</v>
      </c>
      <c r="E880" s="179" t="s">
        <v>3492</v>
      </c>
      <c r="F880" s="180" t="s">
        <v>3489</v>
      </c>
      <c r="G880" s="181" t="s">
        <v>362</v>
      </c>
      <c r="H880" s="182">
        <v>86</v>
      </c>
      <c r="I880" s="183"/>
      <c r="J880" s="182">
        <f>ROUND(I880*H880,2)</f>
        <v>0</v>
      </c>
      <c r="K880" s="180" t="s">
        <v>1</v>
      </c>
      <c r="L880" s="184"/>
      <c r="M880" s="185" t="s">
        <v>1</v>
      </c>
      <c r="N880" s="186" t="s">
        <v>42</v>
      </c>
      <c r="P880" s="146">
        <f>O880*H880</f>
        <v>0</v>
      </c>
      <c r="Q880" s="146">
        <v>0.001</v>
      </c>
      <c r="R880" s="146">
        <f>Q880*H880</f>
        <v>0.08600000000000001</v>
      </c>
      <c r="S880" s="146">
        <v>0</v>
      </c>
      <c r="T880" s="147">
        <f>S880*H880</f>
        <v>0</v>
      </c>
      <c r="AR880" s="148" t="s">
        <v>459</v>
      </c>
      <c r="AT880" s="148" t="s">
        <v>300</v>
      </c>
      <c r="AU880" s="148" t="s">
        <v>87</v>
      </c>
      <c r="AY880" s="17" t="s">
        <v>262</v>
      </c>
      <c r="BE880" s="149">
        <f>IF(N880="základní",J880,0)</f>
        <v>0</v>
      </c>
      <c r="BF880" s="149">
        <f>IF(N880="snížená",J880,0)</f>
        <v>0</v>
      </c>
      <c r="BG880" s="149">
        <f>IF(N880="zákl. přenesená",J880,0)</f>
        <v>0</v>
      </c>
      <c r="BH880" s="149">
        <f>IF(N880="sníž. přenesená",J880,0)</f>
        <v>0</v>
      </c>
      <c r="BI880" s="149">
        <f>IF(N880="nulová",J880,0)</f>
        <v>0</v>
      </c>
      <c r="BJ880" s="17" t="s">
        <v>85</v>
      </c>
      <c r="BK880" s="149">
        <f>ROUND(I880*H880,2)</f>
        <v>0</v>
      </c>
      <c r="BL880" s="17" t="s">
        <v>369</v>
      </c>
      <c r="BM880" s="148" t="s">
        <v>3493</v>
      </c>
    </row>
    <row r="881" spans="2:51" s="12" customFormat="1" ht="11.25">
      <c r="B881" s="150"/>
      <c r="D881" s="151" t="s">
        <v>270</v>
      </c>
      <c r="E881" s="152" t="s">
        <v>1</v>
      </c>
      <c r="F881" s="153" t="s">
        <v>3494</v>
      </c>
      <c r="H881" s="154">
        <v>80</v>
      </c>
      <c r="I881" s="155"/>
      <c r="L881" s="150"/>
      <c r="M881" s="156"/>
      <c r="T881" s="157"/>
      <c r="AT881" s="152" t="s">
        <v>270</v>
      </c>
      <c r="AU881" s="152" t="s">
        <v>87</v>
      </c>
      <c r="AV881" s="12" t="s">
        <v>87</v>
      </c>
      <c r="AW881" s="12" t="s">
        <v>32</v>
      </c>
      <c r="AX881" s="12" t="s">
        <v>85</v>
      </c>
      <c r="AY881" s="152" t="s">
        <v>262</v>
      </c>
    </row>
    <row r="882" spans="2:51" s="12" customFormat="1" ht="11.25">
      <c r="B882" s="150"/>
      <c r="D882" s="151" t="s">
        <v>270</v>
      </c>
      <c r="F882" s="153" t="s">
        <v>3491</v>
      </c>
      <c r="H882" s="154">
        <v>86</v>
      </c>
      <c r="I882" s="155"/>
      <c r="L882" s="150"/>
      <c r="M882" s="156"/>
      <c r="T882" s="157"/>
      <c r="AT882" s="152" t="s">
        <v>270</v>
      </c>
      <c r="AU882" s="152" t="s">
        <v>87</v>
      </c>
      <c r="AV882" s="12" t="s">
        <v>87</v>
      </c>
      <c r="AW882" s="12" t="s">
        <v>4</v>
      </c>
      <c r="AX882" s="12" t="s">
        <v>85</v>
      </c>
      <c r="AY882" s="152" t="s">
        <v>262</v>
      </c>
    </row>
    <row r="883" spans="2:65" s="1" customFormat="1" ht="24.2" customHeight="1">
      <c r="B883" s="32"/>
      <c r="C883" s="138" t="s">
        <v>821</v>
      </c>
      <c r="D883" s="138" t="s">
        <v>264</v>
      </c>
      <c r="E883" s="139" t="s">
        <v>3495</v>
      </c>
      <c r="F883" s="140" t="s">
        <v>3496</v>
      </c>
      <c r="G883" s="141" t="s">
        <v>362</v>
      </c>
      <c r="H883" s="142">
        <v>540</v>
      </c>
      <c r="I883" s="143"/>
      <c r="J883" s="142">
        <f>ROUND(I883*H883,2)</f>
        <v>0</v>
      </c>
      <c r="K883" s="140" t="s">
        <v>267</v>
      </c>
      <c r="L883" s="32"/>
      <c r="M883" s="144" t="s">
        <v>1</v>
      </c>
      <c r="N883" s="145" t="s">
        <v>42</v>
      </c>
      <c r="P883" s="146">
        <f>O883*H883</f>
        <v>0</v>
      </c>
      <c r="Q883" s="146">
        <v>5E-05</v>
      </c>
      <c r="R883" s="146">
        <f>Q883*H883</f>
        <v>0.027</v>
      </c>
      <c r="S883" s="146">
        <v>0</v>
      </c>
      <c r="T883" s="147">
        <f>S883*H883</f>
        <v>0</v>
      </c>
      <c r="AR883" s="148" t="s">
        <v>369</v>
      </c>
      <c r="AT883" s="148" t="s">
        <v>264</v>
      </c>
      <c r="AU883" s="148" t="s">
        <v>87</v>
      </c>
      <c r="AY883" s="17" t="s">
        <v>262</v>
      </c>
      <c r="BE883" s="149">
        <f>IF(N883="základní",J883,0)</f>
        <v>0</v>
      </c>
      <c r="BF883" s="149">
        <f>IF(N883="snížená",J883,0)</f>
        <v>0</v>
      </c>
      <c r="BG883" s="149">
        <f>IF(N883="zákl. přenesená",J883,0)</f>
        <v>0</v>
      </c>
      <c r="BH883" s="149">
        <f>IF(N883="sníž. přenesená",J883,0)</f>
        <v>0</v>
      </c>
      <c r="BI883" s="149">
        <f>IF(N883="nulová",J883,0)</f>
        <v>0</v>
      </c>
      <c r="BJ883" s="17" t="s">
        <v>85</v>
      </c>
      <c r="BK883" s="149">
        <f>ROUND(I883*H883,2)</f>
        <v>0</v>
      </c>
      <c r="BL883" s="17" t="s">
        <v>369</v>
      </c>
      <c r="BM883" s="148" t="s">
        <v>3497</v>
      </c>
    </row>
    <row r="884" spans="2:51" s="12" customFormat="1" ht="11.25">
      <c r="B884" s="150"/>
      <c r="D884" s="151" t="s">
        <v>270</v>
      </c>
      <c r="E884" s="152" t="s">
        <v>1</v>
      </c>
      <c r="F884" s="153" t="s">
        <v>3498</v>
      </c>
      <c r="H884" s="154">
        <v>540</v>
      </c>
      <c r="I884" s="155"/>
      <c r="L884" s="150"/>
      <c r="M884" s="156"/>
      <c r="T884" s="157"/>
      <c r="AT884" s="152" t="s">
        <v>270</v>
      </c>
      <c r="AU884" s="152" t="s">
        <v>87</v>
      </c>
      <c r="AV884" s="12" t="s">
        <v>87</v>
      </c>
      <c r="AW884" s="12" t="s">
        <v>32</v>
      </c>
      <c r="AX884" s="12" t="s">
        <v>77</v>
      </c>
      <c r="AY884" s="152" t="s">
        <v>262</v>
      </c>
    </row>
    <row r="885" spans="2:51" s="13" customFormat="1" ht="11.25">
      <c r="B885" s="158"/>
      <c r="D885" s="151" t="s">
        <v>270</v>
      </c>
      <c r="E885" s="159" t="s">
        <v>1</v>
      </c>
      <c r="F885" s="160" t="s">
        <v>273</v>
      </c>
      <c r="H885" s="161">
        <v>540</v>
      </c>
      <c r="I885" s="162"/>
      <c r="L885" s="158"/>
      <c r="M885" s="163"/>
      <c r="T885" s="164"/>
      <c r="AT885" s="159" t="s">
        <v>270</v>
      </c>
      <c r="AU885" s="159" t="s">
        <v>87</v>
      </c>
      <c r="AV885" s="13" t="s">
        <v>268</v>
      </c>
      <c r="AW885" s="13" t="s">
        <v>32</v>
      </c>
      <c r="AX885" s="13" t="s">
        <v>85</v>
      </c>
      <c r="AY885" s="159" t="s">
        <v>262</v>
      </c>
    </row>
    <row r="886" spans="2:65" s="1" customFormat="1" ht="24.2" customHeight="1">
      <c r="B886" s="32"/>
      <c r="C886" s="178" t="s">
        <v>830</v>
      </c>
      <c r="D886" s="178" t="s">
        <v>300</v>
      </c>
      <c r="E886" s="179" t="s">
        <v>3499</v>
      </c>
      <c r="F886" s="180" t="s">
        <v>3500</v>
      </c>
      <c r="G886" s="181" t="s">
        <v>362</v>
      </c>
      <c r="H886" s="182">
        <v>580.5</v>
      </c>
      <c r="I886" s="183"/>
      <c r="J886" s="182">
        <f>ROUND(I886*H886,2)</f>
        <v>0</v>
      </c>
      <c r="K886" s="180" t="s">
        <v>1</v>
      </c>
      <c r="L886" s="184"/>
      <c r="M886" s="185" t="s">
        <v>1</v>
      </c>
      <c r="N886" s="186" t="s">
        <v>42</v>
      </c>
      <c r="P886" s="146">
        <f>O886*H886</f>
        <v>0</v>
      </c>
      <c r="Q886" s="146">
        <v>0.001</v>
      </c>
      <c r="R886" s="146">
        <f>Q886*H886</f>
        <v>0.5805</v>
      </c>
      <c r="S886" s="146">
        <v>0</v>
      </c>
      <c r="T886" s="147">
        <f>S886*H886</f>
        <v>0</v>
      </c>
      <c r="AR886" s="148" t="s">
        <v>459</v>
      </c>
      <c r="AT886" s="148" t="s">
        <v>300</v>
      </c>
      <c r="AU886" s="148" t="s">
        <v>87</v>
      </c>
      <c r="AY886" s="17" t="s">
        <v>262</v>
      </c>
      <c r="BE886" s="149">
        <f>IF(N886="základní",J886,0)</f>
        <v>0</v>
      </c>
      <c r="BF886" s="149">
        <f>IF(N886="snížená",J886,0)</f>
        <v>0</v>
      </c>
      <c r="BG886" s="149">
        <f>IF(N886="zákl. přenesená",J886,0)</f>
        <v>0</v>
      </c>
      <c r="BH886" s="149">
        <f>IF(N886="sníž. přenesená",J886,0)</f>
        <v>0</v>
      </c>
      <c r="BI886" s="149">
        <f>IF(N886="nulová",J886,0)</f>
        <v>0</v>
      </c>
      <c r="BJ886" s="17" t="s">
        <v>85</v>
      </c>
      <c r="BK886" s="149">
        <f>ROUND(I886*H886,2)</f>
        <v>0</v>
      </c>
      <c r="BL886" s="17" t="s">
        <v>369</v>
      </c>
      <c r="BM886" s="148" t="s">
        <v>3501</v>
      </c>
    </row>
    <row r="887" spans="2:51" s="12" customFormat="1" ht="11.25">
      <c r="B887" s="150"/>
      <c r="D887" s="151" t="s">
        <v>270</v>
      </c>
      <c r="F887" s="153" t="s">
        <v>3502</v>
      </c>
      <c r="H887" s="154">
        <v>580.5</v>
      </c>
      <c r="I887" s="155"/>
      <c r="L887" s="150"/>
      <c r="M887" s="156"/>
      <c r="T887" s="157"/>
      <c r="AT887" s="152" t="s">
        <v>270</v>
      </c>
      <c r="AU887" s="152" t="s">
        <v>87</v>
      </c>
      <c r="AV887" s="12" t="s">
        <v>87</v>
      </c>
      <c r="AW887" s="12" t="s">
        <v>4</v>
      </c>
      <c r="AX887" s="12" t="s">
        <v>85</v>
      </c>
      <c r="AY887" s="152" t="s">
        <v>262</v>
      </c>
    </row>
    <row r="888" spans="2:65" s="1" customFormat="1" ht="44.25" customHeight="1">
      <c r="B888" s="32"/>
      <c r="C888" s="138" t="s">
        <v>834</v>
      </c>
      <c r="D888" s="138" t="s">
        <v>264</v>
      </c>
      <c r="E888" s="139" t="s">
        <v>2192</v>
      </c>
      <c r="F888" s="140" t="s">
        <v>2193</v>
      </c>
      <c r="G888" s="141" t="s">
        <v>794</v>
      </c>
      <c r="H888" s="143"/>
      <c r="I888" s="143"/>
      <c r="J888" s="142">
        <f>ROUND(I888*H888,2)</f>
        <v>0</v>
      </c>
      <c r="K888" s="140" t="s">
        <v>267</v>
      </c>
      <c r="L888" s="32"/>
      <c r="M888" s="144" t="s">
        <v>1</v>
      </c>
      <c r="N888" s="145" t="s">
        <v>42</v>
      </c>
      <c r="P888" s="146">
        <f>O888*H888</f>
        <v>0</v>
      </c>
      <c r="Q888" s="146">
        <v>0</v>
      </c>
      <c r="R888" s="146">
        <f>Q888*H888</f>
        <v>0</v>
      </c>
      <c r="S888" s="146">
        <v>0</v>
      </c>
      <c r="T888" s="147">
        <f>S888*H888</f>
        <v>0</v>
      </c>
      <c r="AR888" s="148" t="s">
        <v>369</v>
      </c>
      <c r="AT888" s="148" t="s">
        <v>264</v>
      </c>
      <c r="AU888" s="148" t="s">
        <v>87</v>
      </c>
      <c r="AY888" s="17" t="s">
        <v>262</v>
      </c>
      <c r="BE888" s="149">
        <f>IF(N888="základní",J888,0)</f>
        <v>0</v>
      </c>
      <c r="BF888" s="149">
        <f>IF(N888="snížená",J888,0)</f>
        <v>0</v>
      </c>
      <c r="BG888" s="149">
        <f>IF(N888="zákl. přenesená",J888,0)</f>
        <v>0</v>
      </c>
      <c r="BH888" s="149">
        <f>IF(N888="sníž. přenesená",J888,0)</f>
        <v>0</v>
      </c>
      <c r="BI888" s="149">
        <f>IF(N888="nulová",J888,0)</f>
        <v>0</v>
      </c>
      <c r="BJ888" s="17" t="s">
        <v>85</v>
      </c>
      <c r="BK888" s="149">
        <f>ROUND(I888*H888,2)</f>
        <v>0</v>
      </c>
      <c r="BL888" s="17" t="s">
        <v>369</v>
      </c>
      <c r="BM888" s="148" t="s">
        <v>3503</v>
      </c>
    </row>
    <row r="889" spans="2:63" s="11" customFormat="1" ht="25.9" customHeight="1">
      <c r="B889" s="126"/>
      <c r="D889" s="127" t="s">
        <v>76</v>
      </c>
      <c r="E889" s="128" t="s">
        <v>3504</v>
      </c>
      <c r="F889" s="128" t="s">
        <v>3505</v>
      </c>
      <c r="I889" s="129"/>
      <c r="J889" s="130">
        <f>BK889</f>
        <v>0</v>
      </c>
      <c r="L889" s="126"/>
      <c r="M889" s="131"/>
      <c r="P889" s="132">
        <f>SUM(P890:P891)</f>
        <v>0</v>
      </c>
      <c r="R889" s="132">
        <f>SUM(R890:R891)</f>
        <v>0</v>
      </c>
      <c r="T889" s="133">
        <f>SUM(T890:T891)</f>
        <v>0</v>
      </c>
      <c r="AR889" s="127" t="s">
        <v>268</v>
      </c>
      <c r="AT889" s="134" t="s">
        <v>76</v>
      </c>
      <c r="AU889" s="134" t="s">
        <v>77</v>
      </c>
      <c r="AY889" s="127" t="s">
        <v>262</v>
      </c>
      <c r="BK889" s="135">
        <f>SUM(BK890:BK891)</f>
        <v>0</v>
      </c>
    </row>
    <row r="890" spans="2:65" s="1" customFormat="1" ht="16.5" customHeight="1">
      <c r="B890" s="32"/>
      <c r="C890" s="138" t="s">
        <v>839</v>
      </c>
      <c r="D890" s="138" t="s">
        <v>264</v>
      </c>
      <c r="E890" s="139" t="s">
        <v>85</v>
      </c>
      <c r="F890" s="140" t="s">
        <v>3506</v>
      </c>
      <c r="G890" s="141" t="s">
        <v>2447</v>
      </c>
      <c r="H890" s="142">
        <v>1</v>
      </c>
      <c r="I890" s="143"/>
      <c r="J890" s="142">
        <f>ROUND(I890*H890,2)</f>
        <v>0</v>
      </c>
      <c r="K890" s="140" t="s">
        <v>1</v>
      </c>
      <c r="L890" s="32"/>
      <c r="M890" s="144" t="s">
        <v>1</v>
      </c>
      <c r="N890" s="145" t="s">
        <v>42</v>
      </c>
      <c r="P890" s="146">
        <f>O890*H890</f>
        <v>0</v>
      </c>
      <c r="Q890" s="146">
        <v>0</v>
      </c>
      <c r="R890" s="146">
        <f>Q890*H890</f>
        <v>0</v>
      </c>
      <c r="S890" s="146">
        <v>0</v>
      </c>
      <c r="T890" s="147">
        <f>S890*H890</f>
        <v>0</v>
      </c>
      <c r="AR890" s="148" t="s">
        <v>3507</v>
      </c>
      <c r="AT890" s="148" t="s">
        <v>264</v>
      </c>
      <c r="AU890" s="148" t="s">
        <v>85</v>
      </c>
      <c r="AY890" s="17" t="s">
        <v>262</v>
      </c>
      <c r="BE890" s="149">
        <f>IF(N890="základní",J890,0)</f>
        <v>0</v>
      </c>
      <c r="BF890" s="149">
        <f>IF(N890="snížená",J890,0)</f>
        <v>0</v>
      </c>
      <c r="BG890" s="149">
        <f>IF(N890="zákl. přenesená",J890,0)</f>
        <v>0</v>
      </c>
      <c r="BH890" s="149">
        <f>IF(N890="sníž. přenesená",J890,0)</f>
        <v>0</v>
      </c>
      <c r="BI890" s="149">
        <f>IF(N890="nulová",J890,0)</f>
        <v>0</v>
      </c>
      <c r="BJ890" s="17" t="s">
        <v>85</v>
      </c>
      <c r="BK890" s="149">
        <f>ROUND(I890*H890,2)</f>
        <v>0</v>
      </c>
      <c r="BL890" s="17" t="s">
        <v>3507</v>
      </c>
      <c r="BM890" s="148" t="s">
        <v>3508</v>
      </c>
    </row>
    <row r="891" spans="2:65" s="1" customFormat="1" ht="24.2" customHeight="1">
      <c r="B891" s="32"/>
      <c r="C891" s="138" t="s">
        <v>850</v>
      </c>
      <c r="D891" s="138" t="s">
        <v>264</v>
      </c>
      <c r="E891" s="139" t="s">
        <v>87</v>
      </c>
      <c r="F891" s="140" t="s">
        <v>3509</v>
      </c>
      <c r="G891" s="141" t="s">
        <v>2447</v>
      </c>
      <c r="H891" s="142">
        <v>1</v>
      </c>
      <c r="I891" s="143"/>
      <c r="J891" s="142">
        <f>ROUND(I891*H891,2)</f>
        <v>0</v>
      </c>
      <c r="K891" s="140" t="s">
        <v>1</v>
      </c>
      <c r="L891" s="32"/>
      <c r="M891" s="193" t="s">
        <v>1</v>
      </c>
      <c r="N891" s="194" t="s">
        <v>42</v>
      </c>
      <c r="O891" s="191"/>
      <c r="P891" s="195">
        <f>O891*H891</f>
        <v>0</v>
      </c>
      <c r="Q891" s="195">
        <v>0</v>
      </c>
      <c r="R891" s="195">
        <f>Q891*H891</f>
        <v>0</v>
      </c>
      <c r="S891" s="195">
        <v>0</v>
      </c>
      <c r="T891" s="196">
        <f>S891*H891</f>
        <v>0</v>
      </c>
      <c r="AR891" s="148" t="s">
        <v>3507</v>
      </c>
      <c r="AT891" s="148" t="s">
        <v>264</v>
      </c>
      <c r="AU891" s="148" t="s">
        <v>85</v>
      </c>
      <c r="AY891" s="17" t="s">
        <v>262</v>
      </c>
      <c r="BE891" s="149">
        <f>IF(N891="základní",J891,0)</f>
        <v>0</v>
      </c>
      <c r="BF891" s="149">
        <f>IF(N891="snížená",J891,0)</f>
        <v>0</v>
      </c>
      <c r="BG891" s="149">
        <f>IF(N891="zákl. přenesená",J891,0)</f>
        <v>0</v>
      </c>
      <c r="BH891" s="149">
        <f>IF(N891="sníž. přenesená",J891,0)</f>
        <v>0</v>
      </c>
      <c r="BI891" s="149">
        <f>IF(N891="nulová",J891,0)</f>
        <v>0</v>
      </c>
      <c r="BJ891" s="17" t="s">
        <v>85</v>
      </c>
      <c r="BK891" s="149">
        <f>ROUND(I891*H891,2)</f>
        <v>0</v>
      </c>
      <c r="BL891" s="17" t="s">
        <v>3507</v>
      </c>
      <c r="BM891" s="148" t="s">
        <v>3510</v>
      </c>
    </row>
    <row r="892" spans="2:12" s="1" customFormat="1" ht="6.95" customHeight="1">
      <c r="B892" s="44"/>
      <c r="C892" s="45"/>
      <c r="D892" s="45"/>
      <c r="E892" s="45"/>
      <c r="F892" s="45"/>
      <c r="G892" s="45"/>
      <c r="H892" s="45"/>
      <c r="I892" s="45"/>
      <c r="J892" s="45"/>
      <c r="K892" s="45"/>
      <c r="L892" s="32"/>
    </row>
  </sheetData>
  <sheetProtection algorithmName="SHA-512" hashValue="twZIxUI8g3ukJy0QAXgI3ItId91nu8dR32q+8PCcyFeVtBdau3YgjK1CVRvqyAs3Ncy0S3m9X2BIRgjaSu8BNg==" saltValue="a5V31BOCrwwqtWG54T2ql6UbJDq7nBeTTFlE1PpmVmmmPcfGwgZd9yNPIxwH3TLFlA1tXxwDkS0gNXcOfRjRdA==" spinCount="100000" sheet="1" objects="1" scenarios="1" formatColumns="0" formatRows="0" autoFilter="0"/>
  <autoFilter ref="C125:K89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4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3511</v>
      </c>
      <c r="F9" s="258"/>
      <c r="G9" s="258"/>
      <c r="H9" s="258"/>
      <c r="L9" s="32"/>
    </row>
    <row r="10" spans="2:12" s="1" customFormat="1" ht="12" customHeight="1">
      <c r="B10" s="32"/>
      <c r="D10" s="27" t="s">
        <v>3512</v>
      </c>
      <c r="L10" s="32"/>
    </row>
    <row r="11" spans="2:12" s="1" customFormat="1" ht="16.5" customHeight="1">
      <c r="B11" s="32"/>
      <c r="E11" s="213" t="s">
        <v>3513</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ROUND((SUM(BE127:BE342)),2)</f>
        <v>0</v>
      </c>
      <c r="I35" s="98">
        <v>0.21</v>
      </c>
      <c r="J35" s="86">
        <f>ROUND(((SUM(BE127:BE342))*I35),2)</f>
        <v>0</v>
      </c>
      <c r="L35" s="32"/>
    </row>
    <row r="36" spans="2:12" s="1" customFormat="1" ht="14.45" customHeight="1">
      <c r="B36" s="32"/>
      <c r="E36" s="27" t="s">
        <v>43</v>
      </c>
      <c r="F36" s="86">
        <f>ROUND((SUM(BF127:BF342)),2)</f>
        <v>0</v>
      </c>
      <c r="I36" s="98">
        <v>0.15</v>
      </c>
      <c r="J36" s="86">
        <f>ROUND(((SUM(BF127:BF342))*I36),2)</f>
        <v>0</v>
      </c>
      <c r="L36" s="32"/>
    </row>
    <row r="37" spans="2:12" s="1" customFormat="1" ht="14.45" customHeight="1" hidden="1">
      <c r="B37" s="32"/>
      <c r="E37" s="27" t="s">
        <v>44</v>
      </c>
      <c r="F37" s="86">
        <f>ROUND((SUM(BG127:BG342)),2)</f>
        <v>0</v>
      </c>
      <c r="I37" s="98">
        <v>0.21</v>
      </c>
      <c r="J37" s="86">
        <f>0</f>
        <v>0</v>
      </c>
      <c r="L37" s="32"/>
    </row>
    <row r="38" spans="2:12" s="1" customFormat="1" ht="14.45" customHeight="1" hidden="1">
      <c r="B38" s="32"/>
      <c r="E38" s="27" t="s">
        <v>45</v>
      </c>
      <c r="F38" s="86">
        <f>ROUND((SUM(BH127:BH342)),2)</f>
        <v>0</v>
      </c>
      <c r="I38" s="98">
        <v>0.15</v>
      </c>
      <c r="J38" s="86">
        <f>0</f>
        <v>0</v>
      </c>
      <c r="L38" s="32"/>
    </row>
    <row r="39" spans="2:12" s="1" customFormat="1" ht="14.45" customHeight="1" hidden="1">
      <c r="B39" s="32"/>
      <c r="E39" s="27" t="s">
        <v>46</v>
      </c>
      <c r="F39" s="86">
        <f>ROUND((SUM(BI127:BI342)),2)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3511</v>
      </c>
      <c r="F87" s="258"/>
      <c r="G87" s="258"/>
      <c r="H87" s="258"/>
      <c r="L87" s="32"/>
    </row>
    <row r="88" spans="2:12" s="1" customFormat="1" ht="12" customHeight="1">
      <c r="B88" s="32"/>
      <c r="C88" s="27" t="s">
        <v>3512</v>
      </c>
      <c r="L88" s="32"/>
    </row>
    <row r="89" spans="2:12" s="1" customFormat="1" ht="16.5" customHeight="1">
      <c r="B89" s="32"/>
      <c r="E89" s="213" t="str">
        <f>E11</f>
        <v>EL01 - Silnoproud a hromosvod</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25. 10. 2023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3514</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J185</f>
        <v>0</v>
      </c>
      <c r="L101" s="110"/>
    </row>
    <row r="102" spans="2:12" s="9" customFormat="1" ht="19.9" customHeight="1">
      <c r="B102" s="114"/>
      <c r="D102" s="115" t="s">
        <v>3515</v>
      </c>
      <c r="E102" s="116"/>
      <c r="F102" s="116"/>
      <c r="G102" s="116"/>
      <c r="H102" s="116"/>
      <c r="I102" s="116"/>
      <c r="J102" s="117">
        <f>J186</f>
        <v>0</v>
      </c>
      <c r="L102" s="114"/>
    </row>
    <row r="103" spans="2:12" s="9" customFormat="1" ht="19.9" customHeight="1">
      <c r="B103" s="114"/>
      <c r="D103" s="115" t="s">
        <v>3516</v>
      </c>
      <c r="E103" s="116"/>
      <c r="F103" s="116"/>
      <c r="G103" s="116"/>
      <c r="H103" s="116"/>
      <c r="I103" s="116"/>
      <c r="J103" s="117">
        <f>J196</f>
        <v>0</v>
      </c>
      <c r="L103" s="114"/>
    </row>
    <row r="104" spans="2:12" s="9" customFormat="1" ht="19.9" customHeight="1">
      <c r="B104" s="114"/>
      <c r="D104" s="115" t="s">
        <v>3517</v>
      </c>
      <c r="E104" s="116"/>
      <c r="F104" s="116"/>
      <c r="G104" s="116"/>
      <c r="H104" s="116"/>
      <c r="I104" s="116"/>
      <c r="J104" s="117">
        <f>J203</f>
        <v>0</v>
      </c>
      <c r="L104" s="114"/>
    </row>
    <row r="105" spans="2:12" s="9" customFormat="1" ht="19.9" customHeight="1">
      <c r="B105" s="114"/>
      <c r="D105" s="115" t="s">
        <v>3518</v>
      </c>
      <c r="E105" s="116"/>
      <c r="F105" s="116"/>
      <c r="G105" s="116"/>
      <c r="H105" s="116"/>
      <c r="I105" s="116"/>
      <c r="J105" s="117">
        <f>J210</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s="1" customFormat="1" ht="16.5" customHeight="1">
      <c r="B117" s="32"/>
      <c r="E117" s="256" t="s">
        <v>3511</v>
      </c>
      <c r="F117" s="258"/>
      <c r="G117" s="258"/>
      <c r="H117" s="258"/>
      <c r="L117" s="32"/>
    </row>
    <row r="118" spans="2:12" s="1" customFormat="1" ht="12" customHeight="1">
      <c r="B118" s="32"/>
      <c r="C118" s="27" t="s">
        <v>3512</v>
      </c>
      <c r="L118" s="32"/>
    </row>
    <row r="119" spans="2:12" s="1" customFormat="1" ht="16.5" customHeight="1">
      <c r="B119" s="32"/>
      <c r="E119" s="213" t="str">
        <f>E11</f>
        <v>EL01 - Silnoproud a hromosvod</v>
      </c>
      <c r="F119" s="258"/>
      <c r="G119" s="258"/>
      <c r="H119" s="258"/>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25. 10. 2023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P128+P185</f>
        <v>0</v>
      </c>
      <c r="Q127" s="53"/>
      <c r="R127" s="123">
        <f>R128+R185</f>
        <v>2.1184920000000003</v>
      </c>
      <c r="S127" s="53"/>
      <c r="T127" s="124">
        <f>T128+T185</f>
        <v>0.656</v>
      </c>
      <c r="AT127" s="17" t="s">
        <v>76</v>
      </c>
      <c r="AU127" s="17" t="s">
        <v>220</v>
      </c>
      <c r="BK127" s="125">
        <f>BK128+BK185</f>
        <v>0</v>
      </c>
    </row>
    <row r="128" spans="2:63" s="11" customFormat="1" ht="25.9" customHeight="1">
      <c r="B128" s="126"/>
      <c r="D128" s="127" t="s">
        <v>76</v>
      </c>
      <c r="E128" s="128" t="s">
        <v>759</v>
      </c>
      <c r="F128" s="128" t="s">
        <v>760</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3519</v>
      </c>
      <c r="F129" s="136" t="s">
        <v>3520</v>
      </c>
      <c r="I129" s="129"/>
      <c r="J129" s="137">
        <f>BK129</f>
        <v>0</v>
      </c>
      <c r="L129" s="126"/>
      <c r="M129" s="131"/>
      <c r="P129" s="132">
        <f>SUM(P130:P184)</f>
        <v>0</v>
      </c>
      <c r="R129" s="132">
        <f>SUM(R130:R184)</f>
        <v>0</v>
      </c>
      <c r="T129" s="133">
        <f>SUM(T130:T184)</f>
        <v>0</v>
      </c>
      <c r="AR129" s="127" t="s">
        <v>87</v>
      </c>
      <c r="AT129" s="134" t="s">
        <v>76</v>
      </c>
      <c r="AU129" s="134" t="s">
        <v>85</v>
      </c>
      <c r="AY129" s="127" t="s">
        <v>262</v>
      </c>
      <c r="BK129" s="135">
        <f>SUM(BK130:BK184)</f>
        <v>0</v>
      </c>
    </row>
    <row r="130" spans="2:65" s="1" customFormat="1" ht="44.25" customHeight="1">
      <c r="B130" s="32"/>
      <c r="C130" s="138" t="s">
        <v>85</v>
      </c>
      <c r="D130" s="138" t="s">
        <v>264</v>
      </c>
      <c r="E130" s="139" t="s">
        <v>3521</v>
      </c>
      <c r="F130" s="140" t="s">
        <v>3522</v>
      </c>
      <c r="G130" s="141" t="s">
        <v>416</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369</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369</v>
      </c>
      <c r="BM130" s="148" t="s">
        <v>3523</v>
      </c>
    </row>
    <row r="131" spans="2:51" s="12" customFormat="1" ht="11.25">
      <c r="B131" s="150"/>
      <c r="D131" s="151" t="s">
        <v>270</v>
      </c>
      <c r="E131" s="152" t="s">
        <v>1</v>
      </c>
      <c r="F131" s="153" t="s">
        <v>3524</v>
      </c>
      <c r="H131" s="154">
        <v>350</v>
      </c>
      <c r="I131" s="155"/>
      <c r="L131" s="150"/>
      <c r="M131" s="156"/>
      <c r="T131" s="157"/>
      <c r="AT131" s="152" t="s">
        <v>270</v>
      </c>
      <c r="AU131" s="152" t="s">
        <v>87</v>
      </c>
      <c r="AV131" s="12" t="s">
        <v>87</v>
      </c>
      <c r="AW131" s="12" t="s">
        <v>32</v>
      </c>
      <c r="AX131" s="12" t="s">
        <v>77</v>
      </c>
      <c r="AY131" s="152" t="s">
        <v>262</v>
      </c>
    </row>
    <row r="132" spans="2:51" s="12" customFormat="1" ht="11.25">
      <c r="B132" s="150"/>
      <c r="D132" s="151" t="s">
        <v>270</v>
      </c>
      <c r="E132" s="152" t="s">
        <v>1</v>
      </c>
      <c r="F132" s="153" t="s">
        <v>3525</v>
      </c>
      <c r="H132" s="154">
        <v>270</v>
      </c>
      <c r="I132" s="155"/>
      <c r="L132" s="150"/>
      <c r="M132" s="156"/>
      <c r="T132" s="157"/>
      <c r="AT132" s="152" t="s">
        <v>270</v>
      </c>
      <c r="AU132" s="152" t="s">
        <v>87</v>
      </c>
      <c r="AV132" s="12" t="s">
        <v>87</v>
      </c>
      <c r="AW132" s="12" t="s">
        <v>32</v>
      </c>
      <c r="AX132" s="12" t="s">
        <v>77</v>
      </c>
      <c r="AY132" s="152" t="s">
        <v>262</v>
      </c>
    </row>
    <row r="133" spans="2:51" s="13" customFormat="1" ht="11.25">
      <c r="B133" s="158"/>
      <c r="D133" s="151" t="s">
        <v>270</v>
      </c>
      <c r="E133" s="159" t="s">
        <v>1</v>
      </c>
      <c r="F133" s="160" t="s">
        <v>273</v>
      </c>
      <c r="H133" s="161">
        <v>620</v>
      </c>
      <c r="I133" s="162"/>
      <c r="L133" s="158"/>
      <c r="M133" s="163"/>
      <c r="T133" s="164"/>
      <c r="AT133" s="159" t="s">
        <v>270</v>
      </c>
      <c r="AU133" s="159" t="s">
        <v>87</v>
      </c>
      <c r="AV133" s="13" t="s">
        <v>268</v>
      </c>
      <c r="AW133" s="13" t="s">
        <v>32</v>
      </c>
      <c r="AX133" s="13" t="s">
        <v>85</v>
      </c>
      <c r="AY133" s="159" t="s">
        <v>262</v>
      </c>
    </row>
    <row r="134" spans="2:65" s="1" customFormat="1" ht="44.25" customHeight="1">
      <c r="B134" s="32"/>
      <c r="C134" s="138" t="s">
        <v>87</v>
      </c>
      <c r="D134" s="138" t="s">
        <v>264</v>
      </c>
      <c r="E134" s="139" t="s">
        <v>3526</v>
      </c>
      <c r="F134" s="140" t="s">
        <v>3527</v>
      </c>
      <c r="G134" s="141" t="s">
        <v>416</v>
      </c>
      <c r="H134" s="142">
        <v>250</v>
      </c>
      <c r="I134" s="143"/>
      <c r="J134" s="142">
        <f aca="true" t="shared" si="0" ref="J134:J141">ROUND(I134*H134,2)</f>
        <v>0</v>
      </c>
      <c r="K134" s="140" t="s">
        <v>267</v>
      </c>
      <c r="L134" s="32"/>
      <c r="M134" s="144" t="s">
        <v>1</v>
      </c>
      <c r="N134" s="145" t="s">
        <v>42</v>
      </c>
      <c r="P134" s="146">
        <f aca="true" t="shared" si="1" ref="P134:P141">O134*H134</f>
        <v>0</v>
      </c>
      <c r="Q134" s="146">
        <v>0</v>
      </c>
      <c r="R134" s="146">
        <f aca="true" t="shared" si="2" ref="R134:R141">Q134*H134</f>
        <v>0</v>
      </c>
      <c r="S134" s="146">
        <v>0</v>
      </c>
      <c r="T134" s="147">
        <f aca="true" t="shared" si="3" ref="T134:T141">S134*H134</f>
        <v>0</v>
      </c>
      <c r="AR134" s="148" t="s">
        <v>369</v>
      </c>
      <c r="AT134" s="148" t="s">
        <v>264</v>
      </c>
      <c r="AU134" s="148" t="s">
        <v>87</v>
      </c>
      <c r="AY134" s="17" t="s">
        <v>262</v>
      </c>
      <c r="BE134" s="149">
        <f aca="true" t="shared" si="4" ref="BE134:BE141">IF(N134="základní",J134,0)</f>
        <v>0</v>
      </c>
      <c r="BF134" s="149">
        <f aca="true" t="shared" si="5" ref="BF134:BF141">IF(N134="snížená",J134,0)</f>
        <v>0</v>
      </c>
      <c r="BG134" s="149">
        <f aca="true" t="shared" si="6" ref="BG134:BG141">IF(N134="zákl. přenesená",J134,0)</f>
        <v>0</v>
      </c>
      <c r="BH134" s="149">
        <f aca="true" t="shared" si="7" ref="BH134:BH141">IF(N134="sníž. přenesená",J134,0)</f>
        <v>0</v>
      </c>
      <c r="BI134" s="149">
        <f aca="true" t="shared" si="8" ref="BI134:BI141">IF(N134="nulová",J134,0)</f>
        <v>0</v>
      </c>
      <c r="BJ134" s="17" t="s">
        <v>85</v>
      </c>
      <c r="BK134" s="149">
        <f aca="true" t="shared" si="9" ref="BK134:BK141">ROUND(I134*H134,2)</f>
        <v>0</v>
      </c>
      <c r="BL134" s="17" t="s">
        <v>369</v>
      </c>
      <c r="BM134" s="148" t="s">
        <v>3528</v>
      </c>
    </row>
    <row r="135" spans="2:65" s="1" customFormat="1" ht="44.25" customHeight="1">
      <c r="B135" s="32"/>
      <c r="C135" s="138" t="s">
        <v>103</v>
      </c>
      <c r="D135" s="138" t="s">
        <v>264</v>
      </c>
      <c r="E135" s="139" t="s">
        <v>3529</v>
      </c>
      <c r="F135" s="140" t="s">
        <v>3530</v>
      </c>
      <c r="G135" s="141" t="s">
        <v>416</v>
      </c>
      <c r="H135" s="142">
        <v>330</v>
      </c>
      <c r="I135" s="143"/>
      <c r="J135" s="142">
        <f t="shared" si="0"/>
        <v>0</v>
      </c>
      <c r="K135" s="140" t="s">
        <v>267</v>
      </c>
      <c r="L135" s="32"/>
      <c r="M135" s="144" t="s">
        <v>1</v>
      </c>
      <c r="N135" s="145" t="s">
        <v>42</v>
      </c>
      <c r="P135" s="146">
        <f t="shared" si="1"/>
        <v>0</v>
      </c>
      <c r="Q135" s="146">
        <v>0</v>
      </c>
      <c r="R135" s="146">
        <f t="shared" si="2"/>
        <v>0</v>
      </c>
      <c r="S135" s="146">
        <v>0</v>
      </c>
      <c r="T135" s="147">
        <f t="shared" si="3"/>
        <v>0</v>
      </c>
      <c r="AR135" s="148" t="s">
        <v>369</v>
      </c>
      <c r="AT135" s="148" t="s">
        <v>264</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369</v>
      </c>
      <c r="BM135" s="148" t="s">
        <v>3531</v>
      </c>
    </row>
    <row r="136" spans="2:65" s="1" customFormat="1" ht="37.9" customHeight="1">
      <c r="B136" s="32"/>
      <c r="C136" s="138" t="s">
        <v>268</v>
      </c>
      <c r="D136" s="138" t="s">
        <v>264</v>
      </c>
      <c r="E136" s="139" t="s">
        <v>3532</v>
      </c>
      <c r="F136" s="140" t="s">
        <v>3533</v>
      </c>
      <c r="G136" s="141" t="s">
        <v>416</v>
      </c>
      <c r="H136" s="142">
        <v>18</v>
      </c>
      <c r="I136" s="143"/>
      <c r="J136" s="142">
        <f t="shared" si="0"/>
        <v>0</v>
      </c>
      <c r="K136" s="140" t="s">
        <v>267</v>
      </c>
      <c r="L136" s="32"/>
      <c r="M136" s="144" t="s">
        <v>1</v>
      </c>
      <c r="N136" s="145" t="s">
        <v>42</v>
      </c>
      <c r="P136" s="146">
        <f t="shared" si="1"/>
        <v>0</v>
      </c>
      <c r="Q136" s="146">
        <v>0</v>
      </c>
      <c r="R136" s="146">
        <f t="shared" si="2"/>
        <v>0</v>
      </c>
      <c r="S136" s="146">
        <v>0</v>
      </c>
      <c r="T136" s="147">
        <f t="shared" si="3"/>
        <v>0</v>
      </c>
      <c r="AR136" s="148" t="s">
        <v>369</v>
      </c>
      <c r="AT136" s="148" t="s">
        <v>264</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369</v>
      </c>
      <c r="BM136" s="148" t="s">
        <v>3534</v>
      </c>
    </row>
    <row r="137" spans="2:65" s="1" customFormat="1" ht="33" customHeight="1">
      <c r="B137" s="32"/>
      <c r="C137" s="138" t="s">
        <v>295</v>
      </c>
      <c r="D137" s="138" t="s">
        <v>264</v>
      </c>
      <c r="E137" s="139" t="s">
        <v>3535</v>
      </c>
      <c r="F137" s="140" t="s">
        <v>3536</v>
      </c>
      <c r="G137" s="141" t="s">
        <v>684</v>
      </c>
      <c r="H137" s="142">
        <v>15</v>
      </c>
      <c r="I137" s="143"/>
      <c r="J137" s="142">
        <f t="shared" si="0"/>
        <v>0</v>
      </c>
      <c r="K137" s="140" t="s">
        <v>267</v>
      </c>
      <c r="L137" s="32"/>
      <c r="M137" s="144" t="s">
        <v>1</v>
      </c>
      <c r="N137" s="145" t="s">
        <v>42</v>
      </c>
      <c r="P137" s="146">
        <f t="shared" si="1"/>
        <v>0</v>
      </c>
      <c r="Q137" s="146">
        <v>0</v>
      </c>
      <c r="R137" s="146">
        <f t="shared" si="2"/>
        <v>0</v>
      </c>
      <c r="S137" s="146">
        <v>0</v>
      </c>
      <c r="T137" s="147">
        <f t="shared" si="3"/>
        <v>0</v>
      </c>
      <c r="AR137" s="148" t="s">
        <v>369</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369</v>
      </c>
      <c r="BM137" s="148" t="s">
        <v>3537</v>
      </c>
    </row>
    <row r="138" spans="2:65" s="1" customFormat="1" ht="49.15" customHeight="1">
      <c r="B138" s="32"/>
      <c r="C138" s="138" t="s">
        <v>312</v>
      </c>
      <c r="D138" s="138" t="s">
        <v>264</v>
      </c>
      <c r="E138" s="139" t="s">
        <v>3538</v>
      </c>
      <c r="F138" s="140" t="s">
        <v>3539</v>
      </c>
      <c r="G138" s="141" t="s">
        <v>684</v>
      </c>
      <c r="H138" s="142">
        <v>430</v>
      </c>
      <c r="I138" s="143"/>
      <c r="J138" s="142">
        <f t="shared" si="0"/>
        <v>0</v>
      </c>
      <c r="K138" s="140" t="s">
        <v>267</v>
      </c>
      <c r="L138" s="32"/>
      <c r="M138" s="144" t="s">
        <v>1</v>
      </c>
      <c r="N138" s="145" t="s">
        <v>42</v>
      </c>
      <c r="P138" s="146">
        <f t="shared" si="1"/>
        <v>0</v>
      </c>
      <c r="Q138" s="146">
        <v>0</v>
      </c>
      <c r="R138" s="146">
        <f t="shared" si="2"/>
        <v>0</v>
      </c>
      <c r="S138" s="146">
        <v>0</v>
      </c>
      <c r="T138" s="147">
        <f t="shared" si="3"/>
        <v>0</v>
      </c>
      <c r="AR138" s="148" t="s">
        <v>369</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369</v>
      </c>
      <c r="BM138" s="148" t="s">
        <v>3540</v>
      </c>
    </row>
    <row r="139" spans="2:65" s="1" customFormat="1" ht="44.25" customHeight="1">
      <c r="B139" s="32"/>
      <c r="C139" s="138" t="s">
        <v>317</v>
      </c>
      <c r="D139" s="138" t="s">
        <v>264</v>
      </c>
      <c r="E139" s="139" t="s">
        <v>3541</v>
      </c>
      <c r="F139" s="140" t="s">
        <v>3542</v>
      </c>
      <c r="G139" s="141" t="s">
        <v>684</v>
      </c>
      <c r="H139" s="142">
        <v>150</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3543</v>
      </c>
    </row>
    <row r="140" spans="2:65" s="1" customFormat="1" ht="49.15" customHeight="1">
      <c r="B140" s="32"/>
      <c r="C140" s="138" t="s">
        <v>304</v>
      </c>
      <c r="D140" s="138" t="s">
        <v>264</v>
      </c>
      <c r="E140" s="139" t="s">
        <v>3544</v>
      </c>
      <c r="F140" s="140" t="s">
        <v>3545</v>
      </c>
      <c r="G140" s="141" t="s">
        <v>684</v>
      </c>
      <c r="H140" s="142">
        <v>110</v>
      </c>
      <c r="I140" s="143"/>
      <c r="J140" s="142">
        <f t="shared" si="0"/>
        <v>0</v>
      </c>
      <c r="K140" s="140" t="s">
        <v>267</v>
      </c>
      <c r="L140" s="32"/>
      <c r="M140" s="144" t="s">
        <v>1</v>
      </c>
      <c r="N140" s="145" t="s">
        <v>42</v>
      </c>
      <c r="P140" s="146">
        <f t="shared" si="1"/>
        <v>0</v>
      </c>
      <c r="Q140" s="146">
        <v>0</v>
      </c>
      <c r="R140" s="146">
        <f t="shared" si="2"/>
        <v>0</v>
      </c>
      <c r="S140" s="146">
        <v>0</v>
      </c>
      <c r="T140" s="147">
        <f t="shared" si="3"/>
        <v>0</v>
      </c>
      <c r="AR140" s="148" t="s">
        <v>369</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3546</v>
      </c>
    </row>
    <row r="141" spans="2:65" s="1" customFormat="1" ht="44.25" customHeight="1">
      <c r="B141" s="32"/>
      <c r="C141" s="138" t="s">
        <v>325</v>
      </c>
      <c r="D141" s="138" t="s">
        <v>264</v>
      </c>
      <c r="E141" s="139" t="s">
        <v>3547</v>
      </c>
      <c r="F141" s="140" t="s">
        <v>3548</v>
      </c>
      <c r="G141" s="141" t="s">
        <v>416</v>
      </c>
      <c r="H141" s="142">
        <v>680</v>
      </c>
      <c r="I141" s="143"/>
      <c r="J141" s="142">
        <f t="shared" si="0"/>
        <v>0</v>
      </c>
      <c r="K141" s="140" t="s">
        <v>267</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3549</v>
      </c>
    </row>
    <row r="142" spans="2:51" s="12" customFormat="1" ht="11.25">
      <c r="B142" s="150"/>
      <c r="D142" s="151" t="s">
        <v>270</v>
      </c>
      <c r="E142" s="152" t="s">
        <v>1</v>
      </c>
      <c r="F142" s="153" t="s">
        <v>3550</v>
      </c>
      <c r="H142" s="154">
        <v>230</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3551</v>
      </c>
      <c r="H143" s="154">
        <v>210</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3552</v>
      </c>
      <c r="H144" s="154">
        <v>240</v>
      </c>
      <c r="I144" s="155"/>
      <c r="L144" s="150"/>
      <c r="M144" s="156"/>
      <c r="T144" s="157"/>
      <c r="AT144" s="152" t="s">
        <v>270</v>
      </c>
      <c r="AU144" s="152" t="s">
        <v>87</v>
      </c>
      <c r="AV144" s="12" t="s">
        <v>87</v>
      </c>
      <c r="AW144" s="12" t="s">
        <v>32</v>
      </c>
      <c r="AX144" s="12" t="s">
        <v>77</v>
      </c>
      <c r="AY144" s="152" t="s">
        <v>262</v>
      </c>
    </row>
    <row r="145" spans="2:51" s="13" customFormat="1" ht="11.25">
      <c r="B145" s="158"/>
      <c r="D145" s="151" t="s">
        <v>270</v>
      </c>
      <c r="E145" s="159" t="s">
        <v>1</v>
      </c>
      <c r="F145" s="160" t="s">
        <v>273</v>
      </c>
      <c r="H145" s="161">
        <v>680</v>
      </c>
      <c r="I145" s="162"/>
      <c r="L145" s="158"/>
      <c r="M145" s="163"/>
      <c r="T145" s="164"/>
      <c r="AT145" s="159" t="s">
        <v>270</v>
      </c>
      <c r="AU145" s="159" t="s">
        <v>87</v>
      </c>
      <c r="AV145" s="13" t="s">
        <v>268</v>
      </c>
      <c r="AW145" s="13" t="s">
        <v>32</v>
      </c>
      <c r="AX145" s="13" t="s">
        <v>85</v>
      </c>
      <c r="AY145" s="159" t="s">
        <v>262</v>
      </c>
    </row>
    <row r="146" spans="2:65" s="1" customFormat="1" ht="44.25" customHeight="1">
      <c r="B146" s="32"/>
      <c r="C146" s="138" t="s">
        <v>342</v>
      </c>
      <c r="D146" s="138" t="s">
        <v>264</v>
      </c>
      <c r="E146" s="139" t="s">
        <v>3553</v>
      </c>
      <c r="F146" s="140" t="s">
        <v>3554</v>
      </c>
      <c r="G146" s="141" t="s">
        <v>416</v>
      </c>
      <c r="H146" s="142">
        <v>510</v>
      </c>
      <c r="I146" s="143"/>
      <c r="J146" s="142">
        <f aca="true" t="shared" si="10" ref="J146:J184">ROUND(I146*H146,2)</f>
        <v>0</v>
      </c>
      <c r="K146" s="140" t="s">
        <v>267</v>
      </c>
      <c r="L146" s="32"/>
      <c r="M146" s="144" t="s">
        <v>1</v>
      </c>
      <c r="N146" s="145" t="s">
        <v>42</v>
      </c>
      <c r="P146" s="146">
        <f aca="true" t="shared" si="11" ref="P146:P184">O146*H146</f>
        <v>0</v>
      </c>
      <c r="Q146" s="146">
        <v>0</v>
      </c>
      <c r="R146" s="146">
        <f aca="true" t="shared" si="12" ref="R146:R184">Q146*H146</f>
        <v>0</v>
      </c>
      <c r="S146" s="146">
        <v>0</v>
      </c>
      <c r="T146" s="147">
        <f aca="true" t="shared" si="13" ref="T146:T184">S146*H146</f>
        <v>0</v>
      </c>
      <c r="AR146" s="148" t="s">
        <v>369</v>
      </c>
      <c r="AT146" s="148" t="s">
        <v>264</v>
      </c>
      <c r="AU146" s="148" t="s">
        <v>87</v>
      </c>
      <c r="AY146" s="17" t="s">
        <v>262</v>
      </c>
      <c r="BE146" s="149">
        <f aca="true" t="shared" si="14" ref="BE146:BE184">IF(N146="základní",J146,0)</f>
        <v>0</v>
      </c>
      <c r="BF146" s="149">
        <f aca="true" t="shared" si="15" ref="BF146:BF184">IF(N146="snížená",J146,0)</f>
        <v>0</v>
      </c>
      <c r="BG146" s="149">
        <f aca="true" t="shared" si="16" ref="BG146:BG184">IF(N146="zákl. přenesená",J146,0)</f>
        <v>0</v>
      </c>
      <c r="BH146" s="149">
        <f aca="true" t="shared" si="17" ref="BH146:BH184">IF(N146="sníž. přenesená",J146,0)</f>
        <v>0</v>
      </c>
      <c r="BI146" s="149">
        <f aca="true" t="shared" si="18" ref="BI146:BI184">IF(N146="nulová",J146,0)</f>
        <v>0</v>
      </c>
      <c r="BJ146" s="17" t="s">
        <v>85</v>
      </c>
      <c r="BK146" s="149">
        <f aca="true" t="shared" si="19" ref="BK146:BK184">ROUND(I146*H146,2)</f>
        <v>0</v>
      </c>
      <c r="BL146" s="17" t="s">
        <v>369</v>
      </c>
      <c r="BM146" s="148" t="s">
        <v>3555</v>
      </c>
    </row>
    <row r="147" spans="2:65" s="1" customFormat="1" ht="37.9" customHeight="1">
      <c r="B147" s="32"/>
      <c r="C147" s="138" t="s">
        <v>347</v>
      </c>
      <c r="D147" s="138" t="s">
        <v>264</v>
      </c>
      <c r="E147" s="139" t="s">
        <v>3556</v>
      </c>
      <c r="F147" s="140" t="s">
        <v>3557</v>
      </c>
      <c r="G147" s="141" t="s">
        <v>416</v>
      </c>
      <c r="H147" s="142">
        <v>200</v>
      </c>
      <c r="I147" s="143"/>
      <c r="J147" s="142">
        <f t="shared" si="10"/>
        <v>0</v>
      </c>
      <c r="K147" s="140" t="s">
        <v>267</v>
      </c>
      <c r="L147" s="32"/>
      <c r="M147" s="144" t="s">
        <v>1</v>
      </c>
      <c r="N147" s="145" t="s">
        <v>42</v>
      </c>
      <c r="P147" s="146">
        <f t="shared" si="11"/>
        <v>0</v>
      </c>
      <c r="Q147" s="146">
        <v>0</v>
      </c>
      <c r="R147" s="146">
        <f t="shared" si="12"/>
        <v>0</v>
      </c>
      <c r="S147" s="146">
        <v>0</v>
      </c>
      <c r="T147" s="147">
        <f t="shared" si="13"/>
        <v>0</v>
      </c>
      <c r="AR147" s="148" t="s">
        <v>369</v>
      </c>
      <c r="AT147" s="148" t="s">
        <v>264</v>
      </c>
      <c r="AU147" s="148" t="s">
        <v>87</v>
      </c>
      <c r="AY147" s="17" t="s">
        <v>262</v>
      </c>
      <c r="BE147" s="149">
        <f t="shared" si="14"/>
        <v>0</v>
      </c>
      <c r="BF147" s="149">
        <f t="shared" si="15"/>
        <v>0</v>
      </c>
      <c r="BG147" s="149">
        <f t="shared" si="16"/>
        <v>0</v>
      </c>
      <c r="BH147" s="149">
        <f t="shared" si="17"/>
        <v>0</v>
      </c>
      <c r="BI147" s="149">
        <f t="shared" si="18"/>
        <v>0</v>
      </c>
      <c r="BJ147" s="17" t="s">
        <v>85</v>
      </c>
      <c r="BK147" s="149">
        <f t="shared" si="19"/>
        <v>0</v>
      </c>
      <c r="BL147" s="17" t="s">
        <v>369</v>
      </c>
      <c r="BM147" s="148" t="s">
        <v>3558</v>
      </c>
    </row>
    <row r="148" spans="2:65" s="1" customFormat="1" ht="37.9" customHeight="1">
      <c r="B148" s="32"/>
      <c r="C148" s="138" t="s">
        <v>351</v>
      </c>
      <c r="D148" s="138" t="s">
        <v>264</v>
      </c>
      <c r="E148" s="139" t="s">
        <v>3559</v>
      </c>
      <c r="F148" s="140" t="s">
        <v>3560</v>
      </c>
      <c r="G148" s="141" t="s">
        <v>416</v>
      </c>
      <c r="H148" s="142">
        <v>2950</v>
      </c>
      <c r="I148" s="143"/>
      <c r="J148" s="142">
        <f t="shared" si="10"/>
        <v>0</v>
      </c>
      <c r="K148" s="140" t="s">
        <v>267</v>
      </c>
      <c r="L148" s="32"/>
      <c r="M148" s="144" t="s">
        <v>1</v>
      </c>
      <c r="N148" s="145" t="s">
        <v>42</v>
      </c>
      <c r="P148" s="146">
        <f t="shared" si="11"/>
        <v>0</v>
      </c>
      <c r="Q148" s="146">
        <v>0</v>
      </c>
      <c r="R148" s="146">
        <f t="shared" si="12"/>
        <v>0</v>
      </c>
      <c r="S148" s="146">
        <v>0</v>
      </c>
      <c r="T148" s="147">
        <f t="shared" si="13"/>
        <v>0</v>
      </c>
      <c r="AR148" s="148" t="s">
        <v>369</v>
      </c>
      <c r="AT148" s="148" t="s">
        <v>264</v>
      </c>
      <c r="AU148" s="148" t="s">
        <v>87</v>
      </c>
      <c r="AY148" s="17" t="s">
        <v>262</v>
      </c>
      <c r="BE148" s="149">
        <f t="shared" si="14"/>
        <v>0</v>
      </c>
      <c r="BF148" s="149">
        <f t="shared" si="15"/>
        <v>0</v>
      </c>
      <c r="BG148" s="149">
        <f t="shared" si="16"/>
        <v>0</v>
      </c>
      <c r="BH148" s="149">
        <f t="shared" si="17"/>
        <v>0</v>
      </c>
      <c r="BI148" s="149">
        <f t="shared" si="18"/>
        <v>0</v>
      </c>
      <c r="BJ148" s="17" t="s">
        <v>85</v>
      </c>
      <c r="BK148" s="149">
        <f t="shared" si="19"/>
        <v>0</v>
      </c>
      <c r="BL148" s="17" t="s">
        <v>369</v>
      </c>
      <c r="BM148" s="148" t="s">
        <v>3561</v>
      </c>
    </row>
    <row r="149" spans="2:65" s="1" customFormat="1" ht="37.9" customHeight="1">
      <c r="B149" s="32"/>
      <c r="C149" s="138" t="s">
        <v>355</v>
      </c>
      <c r="D149" s="138" t="s">
        <v>264</v>
      </c>
      <c r="E149" s="139" t="s">
        <v>3562</v>
      </c>
      <c r="F149" s="140" t="s">
        <v>3563</v>
      </c>
      <c r="G149" s="141" t="s">
        <v>416</v>
      </c>
      <c r="H149" s="142">
        <v>3320</v>
      </c>
      <c r="I149" s="143"/>
      <c r="J149" s="142">
        <f t="shared" si="10"/>
        <v>0</v>
      </c>
      <c r="K149" s="140" t="s">
        <v>267</v>
      </c>
      <c r="L149" s="32"/>
      <c r="M149" s="144" t="s">
        <v>1</v>
      </c>
      <c r="N149" s="145" t="s">
        <v>42</v>
      </c>
      <c r="P149" s="146">
        <f t="shared" si="11"/>
        <v>0</v>
      </c>
      <c r="Q149" s="146">
        <v>0</v>
      </c>
      <c r="R149" s="146">
        <f t="shared" si="12"/>
        <v>0</v>
      </c>
      <c r="S149" s="146">
        <v>0</v>
      </c>
      <c r="T149" s="147">
        <f t="shared" si="13"/>
        <v>0</v>
      </c>
      <c r="AR149" s="148" t="s">
        <v>369</v>
      </c>
      <c r="AT149" s="148" t="s">
        <v>264</v>
      </c>
      <c r="AU149" s="148" t="s">
        <v>87</v>
      </c>
      <c r="AY149" s="17" t="s">
        <v>262</v>
      </c>
      <c r="BE149" s="149">
        <f t="shared" si="14"/>
        <v>0</v>
      </c>
      <c r="BF149" s="149">
        <f t="shared" si="15"/>
        <v>0</v>
      </c>
      <c r="BG149" s="149">
        <f t="shared" si="16"/>
        <v>0</v>
      </c>
      <c r="BH149" s="149">
        <f t="shared" si="17"/>
        <v>0</v>
      </c>
      <c r="BI149" s="149">
        <f t="shared" si="18"/>
        <v>0</v>
      </c>
      <c r="BJ149" s="17" t="s">
        <v>85</v>
      </c>
      <c r="BK149" s="149">
        <f t="shared" si="19"/>
        <v>0</v>
      </c>
      <c r="BL149" s="17" t="s">
        <v>369</v>
      </c>
      <c r="BM149" s="148" t="s">
        <v>3564</v>
      </c>
    </row>
    <row r="150" spans="2:65" s="1" customFormat="1" ht="37.9" customHeight="1">
      <c r="B150" s="32"/>
      <c r="C150" s="138" t="s">
        <v>359</v>
      </c>
      <c r="D150" s="138" t="s">
        <v>264</v>
      </c>
      <c r="E150" s="139" t="s">
        <v>3565</v>
      </c>
      <c r="F150" s="140" t="s">
        <v>3566</v>
      </c>
      <c r="G150" s="141" t="s">
        <v>416</v>
      </c>
      <c r="H150" s="142">
        <v>350</v>
      </c>
      <c r="I150" s="143"/>
      <c r="J150" s="142">
        <f t="shared" si="10"/>
        <v>0</v>
      </c>
      <c r="K150" s="140" t="s">
        <v>267</v>
      </c>
      <c r="L150" s="32"/>
      <c r="M150" s="144" t="s">
        <v>1</v>
      </c>
      <c r="N150" s="145" t="s">
        <v>42</v>
      </c>
      <c r="P150" s="146">
        <f t="shared" si="11"/>
        <v>0</v>
      </c>
      <c r="Q150" s="146">
        <v>0</v>
      </c>
      <c r="R150" s="146">
        <f t="shared" si="12"/>
        <v>0</v>
      </c>
      <c r="S150" s="146">
        <v>0</v>
      </c>
      <c r="T150" s="147">
        <f t="shared" si="13"/>
        <v>0</v>
      </c>
      <c r="AR150" s="148" t="s">
        <v>369</v>
      </c>
      <c r="AT150" s="148" t="s">
        <v>264</v>
      </c>
      <c r="AU150" s="148" t="s">
        <v>87</v>
      </c>
      <c r="AY150" s="17" t="s">
        <v>262</v>
      </c>
      <c r="BE150" s="149">
        <f t="shared" si="14"/>
        <v>0</v>
      </c>
      <c r="BF150" s="149">
        <f t="shared" si="15"/>
        <v>0</v>
      </c>
      <c r="BG150" s="149">
        <f t="shared" si="16"/>
        <v>0</v>
      </c>
      <c r="BH150" s="149">
        <f t="shared" si="17"/>
        <v>0</v>
      </c>
      <c r="BI150" s="149">
        <f t="shared" si="18"/>
        <v>0</v>
      </c>
      <c r="BJ150" s="17" t="s">
        <v>85</v>
      </c>
      <c r="BK150" s="149">
        <f t="shared" si="19"/>
        <v>0</v>
      </c>
      <c r="BL150" s="17" t="s">
        <v>369</v>
      </c>
      <c r="BM150" s="148" t="s">
        <v>3567</v>
      </c>
    </row>
    <row r="151" spans="2:65" s="1" customFormat="1" ht="37.9" customHeight="1">
      <c r="B151" s="32"/>
      <c r="C151" s="138" t="s">
        <v>9</v>
      </c>
      <c r="D151" s="138" t="s">
        <v>264</v>
      </c>
      <c r="E151" s="139" t="s">
        <v>3565</v>
      </c>
      <c r="F151" s="140" t="s">
        <v>3566</v>
      </c>
      <c r="G151" s="141" t="s">
        <v>416</v>
      </c>
      <c r="H151" s="142">
        <v>15</v>
      </c>
      <c r="I151" s="143"/>
      <c r="J151" s="142">
        <f t="shared" si="10"/>
        <v>0</v>
      </c>
      <c r="K151" s="140" t="s">
        <v>267</v>
      </c>
      <c r="L151" s="32"/>
      <c r="M151" s="144" t="s">
        <v>1</v>
      </c>
      <c r="N151" s="145" t="s">
        <v>42</v>
      </c>
      <c r="P151" s="146">
        <f t="shared" si="11"/>
        <v>0</v>
      </c>
      <c r="Q151" s="146">
        <v>0</v>
      </c>
      <c r="R151" s="146">
        <f t="shared" si="12"/>
        <v>0</v>
      </c>
      <c r="S151" s="146">
        <v>0</v>
      </c>
      <c r="T151" s="147">
        <f t="shared" si="13"/>
        <v>0</v>
      </c>
      <c r="AR151" s="148" t="s">
        <v>369</v>
      </c>
      <c r="AT151" s="148" t="s">
        <v>264</v>
      </c>
      <c r="AU151" s="148" t="s">
        <v>87</v>
      </c>
      <c r="AY151" s="17" t="s">
        <v>262</v>
      </c>
      <c r="BE151" s="149">
        <f t="shared" si="14"/>
        <v>0</v>
      </c>
      <c r="BF151" s="149">
        <f t="shared" si="15"/>
        <v>0</v>
      </c>
      <c r="BG151" s="149">
        <f t="shared" si="16"/>
        <v>0</v>
      </c>
      <c r="BH151" s="149">
        <f t="shared" si="17"/>
        <v>0</v>
      </c>
      <c r="BI151" s="149">
        <f t="shared" si="18"/>
        <v>0</v>
      </c>
      <c r="BJ151" s="17" t="s">
        <v>85</v>
      </c>
      <c r="BK151" s="149">
        <f t="shared" si="19"/>
        <v>0</v>
      </c>
      <c r="BL151" s="17" t="s">
        <v>369</v>
      </c>
      <c r="BM151" s="148" t="s">
        <v>3568</v>
      </c>
    </row>
    <row r="152" spans="2:65" s="1" customFormat="1" ht="37.9" customHeight="1">
      <c r="B152" s="32"/>
      <c r="C152" s="138" t="s">
        <v>369</v>
      </c>
      <c r="D152" s="138" t="s">
        <v>264</v>
      </c>
      <c r="E152" s="139" t="s">
        <v>3569</v>
      </c>
      <c r="F152" s="140" t="s">
        <v>3570</v>
      </c>
      <c r="G152" s="141" t="s">
        <v>416</v>
      </c>
      <c r="H152" s="142">
        <v>70</v>
      </c>
      <c r="I152" s="143"/>
      <c r="J152" s="142">
        <f t="shared" si="10"/>
        <v>0</v>
      </c>
      <c r="K152" s="140" t="s">
        <v>267</v>
      </c>
      <c r="L152" s="32"/>
      <c r="M152" s="144" t="s">
        <v>1</v>
      </c>
      <c r="N152" s="145" t="s">
        <v>42</v>
      </c>
      <c r="P152" s="146">
        <f t="shared" si="11"/>
        <v>0</v>
      </c>
      <c r="Q152" s="146">
        <v>0</v>
      </c>
      <c r="R152" s="146">
        <f t="shared" si="12"/>
        <v>0</v>
      </c>
      <c r="S152" s="146">
        <v>0</v>
      </c>
      <c r="T152" s="147">
        <f t="shared" si="13"/>
        <v>0</v>
      </c>
      <c r="AR152" s="148" t="s">
        <v>369</v>
      </c>
      <c r="AT152" s="148" t="s">
        <v>264</v>
      </c>
      <c r="AU152" s="148" t="s">
        <v>87</v>
      </c>
      <c r="AY152" s="17" t="s">
        <v>262</v>
      </c>
      <c r="BE152" s="149">
        <f t="shared" si="14"/>
        <v>0</v>
      </c>
      <c r="BF152" s="149">
        <f t="shared" si="15"/>
        <v>0</v>
      </c>
      <c r="BG152" s="149">
        <f t="shared" si="16"/>
        <v>0</v>
      </c>
      <c r="BH152" s="149">
        <f t="shared" si="17"/>
        <v>0</v>
      </c>
      <c r="BI152" s="149">
        <f t="shared" si="18"/>
        <v>0</v>
      </c>
      <c r="BJ152" s="17" t="s">
        <v>85</v>
      </c>
      <c r="BK152" s="149">
        <f t="shared" si="19"/>
        <v>0</v>
      </c>
      <c r="BL152" s="17" t="s">
        <v>369</v>
      </c>
      <c r="BM152" s="148" t="s">
        <v>3571</v>
      </c>
    </row>
    <row r="153" spans="2:65" s="1" customFormat="1" ht="37.9" customHeight="1">
      <c r="B153" s="32"/>
      <c r="C153" s="138" t="s">
        <v>376</v>
      </c>
      <c r="D153" s="138" t="s">
        <v>264</v>
      </c>
      <c r="E153" s="139" t="s">
        <v>3569</v>
      </c>
      <c r="F153" s="140" t="s">
        <v>3570</v>
      </c>
      <c r="G153" s="141" t="s">
        <v>416</v>
      </c>
      <c r="H153" s="142">
        <v>80</v>
      </c>
      <c r="I153" s="143"/>
      <c r="J153" s="142">
        <f t="shared" si="10"/>
        <v>0</v>
      </c>
      <c r="K153" s="140" t="s">
        <v>267</v>
      </c>
      <c r="L153" s="32"/>
      <c r="M153" s="144" t="s">
        <v>1</v>
      </c>
      <c r="N153" s="145" t="s">
        <v>42</v>
      </c>
      <c r="P153" s="146">
        <f t="shared" si="11"/>
        <v>0</v>
      </c>
      <c r="Q153" s="146">
        <v>0</v>
      </c>
      <c r="R153" s="146">
        <f t="shared" si="12"/>
        <v>0</v>
      </c>
      <c r="S153" s="146">
        <v>0</v>
      </c>
      <c r="T153" s="147">
        <f t="shared" si="13"/>
        <v>0</v>
      </c>
      <c r="AR153" s="148" t="s">
        <v>369</v>
      </c>
      <c r="AT153" s="148" t="s">
        <v>264</v>
      </c>
      <c r="AU153" s="148" t="s">
        <v>87</v>
      </c>
      <c r="AY153" s="17" t="s">
        <v>262</v>
      </c>
      <c r="BE153" s="149">
        <f t="shared" si="14"/>
        <v>0</v>
      </c>
      <c r="BF153" s="149">
        <f t="shared" si="15"/>
        <v>0</v>
      </c>
      <c r="BG153" s="149">
        <f t="shared" si="16"/>
        <v>0</v>
      </c>
      <c r="BH153" s="149">
        <f t="shared" si="17"/>
        <v>0</v>
      </c>
      <c r="BI153" s="149">
        <f t="shared" si="18"/>
        <v>0</v>
      </c>
      <c r="BJ153" s="17" t="s">
        <v>85</v>
      </c>
      <c r="BK153" s="149">
        <f t="shared" si="19"/>
        <v>0</v>
      </c>
      <c r="BL153" s="17" t="s">
        <v>369</v>
      </c>
      <c r="BM153" s="148" t="s">
        <v>3572</v>
      </c>
    </row>
    <row r="154" spans="2:65" s="1" customFormat="1" ht="37.9" customHeight="1">
      <c r="B154" s="32"/>
      <c r="C154" s="138" t="s">
        <v>381</v>
      </c>
      <c r="D154" s="138" t="s">
        <v>264</v>
      </c>
      <c r="E154" s="139" t="s">
        <v>3573</v>
      </c>
      <c r="F154" s="140" t="s">
        <v>3574</v>
      </c>
      <c r="G154" s="141" t="s">
        <v>416</v>
      </c>
      <c r="H154" s="142">
        <v>325</v>
      </c>
      <c r="I154" s="143"/>
      <c r="J154" s="142">
        <f t="shared" si="10"/>
        <v>0</v>
      </c>
      <c r="K154" s="140" t="s">
        <v>267</v>
      </c>
      <c r="L154" s="32"/>
      <c r="M154" s="144" t="s">
        <v>1</v>
      </c>
      <c r="N154" s="145" t="s">
        <v>42</v>
      </c>
      <c r="P154" s="146">
        <f t="shared" si="11"/>
        <v>0</v>
      </c>
      <c r="Q154" s="146">
        <v>0</v>
      </c>
      <c r="R154" s="146">
        <f t="shared" si="12"/>
        <v>0</v>
      </c>
      <c r="S154" s="146">
        <v>0</v>
      </c>
      <c r="T154" s="147">
        <f t="shared" si="13"/>
        <v>0</v>
      </c>
      <c r="AR154" s="148" t="s">
        <v>369</v>
      </c>
      <c r="AT154" s="148" t="s">
        <v>264</v>
      </c>
      <c r="AU154" s="148" t="s">
        <v>87</v>
      </c>
      <c r="AY154" s="17" t="s">
        <v>262</v>
      </c>
      <c r="BE154" s="149">
        <f t="shared" si="14"/>
        <v>0</v>
      </c>
      <c r="BF154" s="149">
        <f t="shared" si="15"/>
        <v>0</v>
      </c>
      <c r="BG154" s="149">
        <f t="shared" si="16"/>
        <v>0</v>
      </c>
      <c r="BH154" s="149">
        <f t="shared" si="17"/>
        <v>0</v>
      </c>
      <c r="BI154" s="149">
        <f t="shared" si="18"/>
        <v>0</v>
      </c>
      <c r="BJ154" s="17" t="s">
        <v>85</v>
      </c>
      <c r="BK154" s="149">
        <f t="shared" si="19"/>
        <v>0</v>
      </c>
      <c r="BL154" s="17" t="s">
        <v>369</v>
      </c>
      <c r="BM154" s="148" t="s">
        <v>3575</v>
      </c>
    </row>
    <row r="155" spans="2:65" s="1" customFormat="1" ht="37.9" customHeight="1">
      <c r="B155" s="32"/>
      <c r="C155" s="138" t="s">
        <v>396</v>
      </c>
      <c r="D155" s="138" t="s">
        <v>264</v>
      </c>
      <c r="E155" s="139" t="s">
        <v>3576</v>
      </c>
      <c r="F155" s="140" t="s">
        <v>3577</v>
      </c>
      <c r="G155" s="141" t="s">
        <v>416</v>
      </c>
      <c r="H155" s="142">
        <v>120</v>
      </c>
      <c r="I155" s="143"/>
      <c r="J155" s="142">
        <f t="shared" si="10"/>
        <v>0</v>
      </c>
      <c r="K155" s="140" t="s">
        <v>267</v>
      </c>
      <c r="L155" s="32"/>
      <c r="M155" s="144" t="s">
        <v>1</v>
      </c>
      <c r="N155" s="145" t="s">
        <v>42</v>
      </c>
      <c r="P155" s="146">
        <f t="shared" si="11"/>
        <v>0</v>
      </c>
      <c r="Q155" s="146">
        <v>0</v>
      </c>
      <c r="R155" s="146">
        <f t="shared" si="12"/>
        <v>0</v>
      </c>
      <c r="S155" s="146">
        <v>0</v>
      </c>
      <c r="T155" s="147">
        <f t="shared" si="13"/>
        <v>0</v>
      </c>
      <c r="AR155" s="148" t="s">
        <v>369</v>
      </c>
      <c r="AT155" s="148" t="s">
        <v>264</v>
      </c>
      <c r="AU155" s="148" t="s">
        <v>87</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3578</v>
      </c>
    </row>
    <row r="156" spans="2:65" s="1" customFormat="1" ht="44.25" customHeight="1">
      <c r="B156" s="32"/>
      <c r="C156" s="138" t="s">
        <v>400</v>
      </c>
      <c r="D156" s="138" t="s">
        <v>264</v>
      </c>
      <c r="E156" s="139" t="s">
        <v>3579</v>
      </c>
      <c r="F156" s="140" t="s">
        <v>3580</v>
      </c>
      <c r="G156" s="141" t="s">
        <v>416</v>
      </c>
      <c r="H156" s="142">
        <v>30</v>
      </c>
      <c r="I156" s="143"/>
      <c r="J156" s="142">
        <f t="shared" si="10"/>
        <v>0</v>
      </c>
      <c r="K156" s="140" t="s">
        <v>267</v>
      </c>
      <c r="L156" s="32"/>
      <c r="M156" s="144" t="s">
        <v>1</v>
      </c>
      <c r="N156" s="145" t="s">
        <v>42</v>
      </c>
      <c r="P156" s="146">
        <f t="shared" si="11"/>
        <v>0</v>
      </c>
      <c r="Q156" s="146">
        <v>0</v>
      </c>
      <c r="R156" s="146">
        <f t="shared" si="12"/>
        <v>0</v>
      </c>
      <c r="S156" s="146">
        <v>0</v>
      </c>
      <c r="T156" s="147">
        <f t="shared" si="13"/>
        <v>0</v>
      </c>
      <c r="AR156" s="148" t="s">
        <v>369</v>
      </c>
      <c r="AT156" s="148" t="s">
        <v>264</v>
      </c>
      <c r="AU156" s="148" t="s">
        <v>87</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3581</v>
      </c>
    </row>
    <row r="157" spans="2:65" s="1" customFormat="1" ht="33" customHeight="1">
      <c r="B157" s="32"/>
      <c r="C157" s="138" t="s">
        <v>7</v>
      </c>
      <c r="D157" s="138" t="s">
        <v>264</v>
      </c>
      <c r="E157" s="139" t="s">
        <v>3582</v>
      </c>
      <c r="F157" s="140" t="s">
        <v>3583</v>
      </c>
      <c r="G157" s="141" t="s">
        <v>684</v>
      </c>
      <c r="H157" s="142">
        <v>1000</v>
      </c>
      <c r="I157" s="143"/>
      <c r="J157" s="142">
        <f t="shared" si="10"/>
        <v>0</v>
      </c>
      <c r="K157" s="140" t="s">
        <v>267</v>
      </c>
      <c r="L157" s="32"/>
      <c r="M157" s="144" t="s">
        <v>1</v>
      </c>
      <c r="N157" s="145" t="s">
        <v>42</v>
      </c>
      <c r="P157" s="146">
        <f t="shared" si="11"/>
        <v>0</v>
      </c>
      <c r="Q157" s="146">
        <v>0</v>
      </c>
      <c r="R157" s="146">
        <f t="shared" si="12"/>
        <v>0</v>
      </c>
      <c r="S157" s="146">
        <v>0</v>
      </c>
      <c r="T157" s="147">
        <f t="shared" si="13"/>
        <v>0</v>
      </c>
      <c r="AR157" s="148" t="s">
        <v>369</v>
      </c>
      <c r="AT157" s="148" t="s">
        <v>264</v>
      </c>
      <c r="AU157" s="148" t="s">
        <v>87</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3584</v>
      </c>
    </row>
    <row r="158" spans="2:65" s="1" customFormat="1" ht="33" customHeight="1">
      <c r="B158" s="32"/>
      <c r="C158" s="138" t="s">
        <v>407</v>
      </c>
      <c r="D158" s="138" t="s">
        <v>264</v>
      </c>
      <c r="E158" s="139" t="s">
        <v>3585</v>
      </c>
      <c r="F158" s="140" t="s">
        <v>3586</v>
      </c>
      <c r="G158" s="141" t="s">
        <v>684</v>
      </c>
      <c r="H158" s="142">
        <v>60</v>
      </c>
      <c r="I158" s="143"/>
      <c r="J158" s="142">
        <f t="shared" si="10"/>
        <v>0</v>
      </c>
      <c r="K158" s="140" t="s">
        <v>267</v>
      </c>
      <c r="L158" s="32"/>
      <c r="M158" s="144" t="s">
        <v>1</v>
      </c>
      <c r="N158" s="145" t="s">
        <v>42</v>
      </c>
      <c r="P158" s="146">
        <f t="shared" si="11"/>
        <v>0</v>
      </c>
      <c r="Q158" s="146">
        <v>0</v>
      </c>
      <c r="R158" s="146">
        <f t="shared" si="12"/>
        <v>0</v>
      </c>
      <c r="S158" s="146">
        <v>0</v>
      </c>
      <c r="T158" s="147">
        <f t="shared" si="13"/>
        <v>0</v>
      </c>
      <c r="AR158" s="148" t="s">
        <v>369</v>
      </c>
      <c r="AT158" s="148" t="s">
        <v>264</v>
      </c>
      <c r="AU158" s="148" t="s">
        <v>87</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3587</v>
      </c>
    </row>
    <row r="159" spans="2:65" s="1" customFormat="1" ht="33" customHeight="1">
      <c r="B159" s="32"/>
      <c r="C159" s="138" t="s">
        <v>413</v>
      </c>
      <c r="D159" s="138" t="s">
        <v>264</v>
      </c>
      <c r="E159" s="139" t="s">
        <v>3588</v>
      </c>
      <c r="F159" s="140" t="s">
        <v>3589</v>
      </c>
      <c r="G159" s="141" t="s">
        <v>684</v>
      </c>
      <c r="H159" s="142">
        <v>80</v>
      </c>
      <c r="I159" s="143"/>
      <c r="J159" s="142">
        <f t="shared" si="10"/>
        <v>0</v>
      </c>
      <c r="K159" s="140" t="s">
        <v>267</v>
      </c>
      <c r="L159" s="32"/>
      <c r="M159" s="144" t="s">
        <v>1</v>
      </c>
      <c r="N159" s="145" t="s">
        <v>42</v>
      </c>
      <c r="P159" s="146">
        <f t="shared" si="11"/>
        <v>0</v>
      </c>
      <c r="Q159" s="146">
        <v>0</v>
      </c>
      <c r="R159" s="146">
        <f t="shared" si="12"/>
        <v>0</v>
      </c>
      <c r="S159" s="146">
        <v>0</v>
      </c>
      <c r="T159" s="147">
        <f t="shared" si="13"/>
        <v>0</v>
      </c>
      <c r="AR159" s="148" t="s">
        <v>369</v>
      </c>
      <c r="AT159" s="148" t="s">
        <v>264</v>
      </c>
      <c r="AU159" s="148" t="s">
        <v>87</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3590</v>
      </c>
    </row>
    <row r="160" spans="2:65" s="1" customFormat="1" ht="33" customHeight="1">
      <c r="B160" s="32"/>
      <c r="C160" s="138" t="s">
        <v>423</v>
      </c>
      <c r="D160" s="138" t="s">
        <v>264</v>
      </c>
      <c r="E160" s="139" t="s">
        <v>3591</v>
      </c>
      <c r="F160" s="140" t="s">
        <v>3592</v>
      </c>
      <c r="G160" s="141" t="s">
        <v>684</v>
      </c>
      <c r="H160" s="142">
        <v>16</v>
      </c>
      <c r="I160" s="143"/>
      <c r="J160" s="142">
        <f t="shared" si="10"/>
        <v>0</v>
      </c>
      <c r="K160" s="140" t="s">
        <v>267</v>
      </c>
      <c r="L160" s="32"/>
      <c r="M160" s="144" t="s">
        <v>1</v>
      </c>
      <c r="N160" s="145" t="s">
        <v>42</v>
      </c>
      <c r="P160" s="146">
        <f t="shared" si="11"/>
        <v>0</v>
      </c>
      <c r="Q160" s="146">
        <v>0</v>
      </c>
      <c r="R160" s="146">
        <f t="shared" si="12"/>
        <v>0</v>
      </c>
      <c r="S160" s="146">
        <v>0</v>
      </c>
      <c r="T160" s="147">
        <f t="shared" si="13"/>
        <v>0</v>
      </c>
      <c r="AR160" s="148" t="s">
        <v>369</v>
      </c>
      <c r="AT160" s="148" t="s">
        <v>264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3593</v>
      </c>
    </row>
    <row r="161" spans="2:65" s="1" customFormat="1" ht="33" customHeight="1">
      <c r="B161" s="32"/>
      <c r="C161" s="138" t="s">
        <v>426</v>
      </c>
      <c r="D161" s="138" t="s">
        <v>264</v>
      </c>
      <c r="E161" s="139" t="s">
        <v>3594</v>
      </c>
      <c r="F161" s="140" t="s">
        <v>3595</v>
      </c>
      <c r="G161" s="141" t="s">
        <v>684</v>
      </c>
      <c r="H161" s="142">
        <v>8</v>
      </c>
      <c r="I161" s="143"/>
      <c r="J161" s="142">
        <f t="shared" si="10"/>
        <v>0</v>
      </c>
      <c r="K161" s="140" t="s">
        <v>267</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3596</v>
      </c>
    </row>
    <row r="162" spans="2:65" s="1" customFormat="1" ht="33" customHeight="1">
      <c r="B162" s="32"/>
      <c r="C162" s="138" t="s">
        <v>431</v>
      </c>
      <c r="D162" s="138" t="s">
        <v>264</v>
      </c>
      <c r="E162" s="139" t="s">
        <v>3597</v>
      </c>
      <c r="F162" s="140" t="s">
        <v>3598</v>
      </c>
      <c r="G162" s="141" t="s">
        <v>684</v>
      </c>
      <c r="H162" s="142">
        <v>9</v>
      </c>
      <c r="I162" s="143"/>
      <c r="J162" s="142">
        <f t="shared" si="10"/>
        <v>0</v>
      </c>
      <c r="K162" s="140" t="s">
        <v>267</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3599</v>
      </c>
    </row>
    <row r="163" spans="2:65" s="1" customFormat="1" ht="33" customHeight="1">
      <c r="B163" s="32"/>
      <c r="C163" s="138" t="s">
        <v>436</v>
      </c>
      <c r="D163" s="138" t="s">
        <v>264</v>
      </c>
      <c r="E163" s="139" t="s">
        <v>3600</v>
      </c>
      <c r="F163" s="140" t="s">
        <v>3601</v>
      </c>
      <c r="G163" s="141" t="s">
        <v>684</v>
      </c>
      <c r="H163" s="142">
        <v>3</v>
      </c>
      <c r="I163" s="143"/>
      <c r="J163" s="142">
        <f t="shared" si="10"/>
        <v>0</v>
      </c>
      <c r="K163" s="140" t="s">
        <v>267</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3602</v>
      </c>
    </row>
    <row r="164" spans="2:65" s="1" customFormat="1" ht="33" customHeight="1">
      <c r="B164" s="32"/>
      <c r="C164" s="138" t="s">
        <v>441</v>
      </c>
      <c r="D164" s="138" t="s">
        <v>264</v>
      </c>
      <c r="E164" s="139" t="s">
        <v>3603</v>
      </c>
      <c r="F164" s="140" t="s">
        <v>3604</v>
      </c>
      <c r="G164" s="141" t="s">
        <v>684</v>
      </c>
      <c r="H164" s="142">
        <v>1</v>
      </c>
      <c r="I164" s="143"/>
      <c r="J164" s="142">
        <f t="shared" si="10"/>
        <v>0</v>
      </c>
      <c r="K164" s="140" t="s">
        <v>267</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3605</v>
      </c>
    </row>
    <row r="165" spans="2:65" s="1" customFormat="1" ht="44.25" customHeight="1">
      <c r="B165" s="32"/>
      <c r="C165" s="138" t="s">
        <v>446</v>
      </c>
      <c r="D165" s="138" t="s">
        <v>264</v>
      </c>
      <c r="E165" s="139" t="s">
        <v>3606</v>
      </c>
      <c r="F165" s="140" t="s">
        <v>3607</v>
      </c>
      <c r="G165" s="141" t="s">
        <v>684</v>
      </c>
      <c r="H165" s="142">
        <v>45</v>
      </c>
      <c r="I165" s="143"/>
      <c r="J165" s="142">
        <f t="shared" si="10"/>
        <v>0</v>
      </c>
      <c r="K165" s="140" t="s">
        <v>267</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3608</v>
      </c>
    </row>
    <row r="166" spans="2:65" s="1" customFormat="1" ht="37.9" customHeight="1">
      <c r="B166" s="32"/>
      <c r="C166" s="138" t="s">
        <v>451</v>
      </c>
      <c r="D166" s="138" t="s">
        <v>264</v>
      </c>
      <c r="E166" s="139" t="s">
        <v>3609</v>
      </c>
      <c r="F166" s="140" t="s">
        <v>3610</v>
      </c>
      <c r="G166" s="141" t="s">
        <v>684</v>
      </c>
      <c r="H166" s="142">
        <v>240</v>
      </c>
      <c r="I166" s="143"/>
      <c r="J166" s="142">
        <f t="shared" si="10"/>
        <v>0</v>
      </c>
      <c r="K166" s="140" t="s">
        <v>267</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3611</v>
      </c>
    </row>
    <row r="167" spans="2:65" s="1" customFormat="1" ht="37.9" customHeight="1">
      <c r="B167" s="32"/>
      <c r="C167" s="138" t="s">
        <v>459</v>
      </c>
      <c r="D167" s="138" t="s">
        <v>264</v>
      </c>
      <c r="E167" s="139" t="s">
        <v>3612</v>
      </c>
      <c r="F167" s="140" t="s">
        <v>3613</v>
      </c>
      <c r="G167" s="141" t="s">
        <v>684</v>
      </c>
      <c r="H167" s="142">
        <v>6</v>
      </c>
      <c r="I167" s="143"/>
      <c r="J167" s="142">
        <f t="shared" si="10"/>
        <v>0</v>
      </c>
      <c r="K167" s="140" t="s">
        <v>267</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3614</v>
      </c>
    </row>
    <row r="168" spans="2:65" s="1" customFormat="1" ht="37.9" customHeight="1">
      <c r="B168" s="32"/>
      <c r="C168" s="138" t="s">
        <v>467</v>
      </c>
      <c r="D168" s="138" t="s">
        <v>264</v>
      </c>
      <c r="E168" s="139" t="s">
        <v>3615</v>
      </c>
      <c r="F168" s="140" t="s">
        <v>3616</v>
      </c>
      <c r="G168" s="141" t="s">
        <v>684</v>
      </c>
      <c r="H168" s="142">
        <v>34</v>
      </c>
      <c r="I168" s="143"/>
      <c r="J168" s="142">
        <f t="shared" si="10"/>
        <v>0</v>
      </c>
      <c r="K168" s="140" t="s">
        <v>267</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3617</v>
      </c>
    </row>
    <row r="169" spans="2:65" s="1" customFormat="1" ht="44.25" customHeight="1">
      <c r="B169" s="32"/>
      <c r="C169" s="138" t="s">
        <v>472</v>
      </c>
      <c r="D169" s="138" t="s">
        <v>264</v>
      </c>
      <c r="E169" s="139" t="s">
        <v>3618</v>
      </c>
      <c r="F169" s="140" t="s">
        <v>3619</v>
      </c>
      <c r="G169" s="141" t="s">
        <v>684</v>
      </c>
      <c r="H169" s="142">
        <v>3</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3620</v>
      </c>
    </row>
    <row r="170" spans="2:65" s="1" customFormat="1" ht="44.25" customHeight="1">
      <c r="B170" s="32"/>
      <c r="C170" s="138" t="s">
        <v>476</v>
      </c>
      <c r="D170" s="138" t="s">
        <v>264</v>
      </c>
      <c r="E170" s="139" t="s">
        <v>3621</v>
      </c>
      <c r="F170" s="140" t="s">
        <v>3619</v>
      </c>
      <c r="G170" s="141" t="s">
        <v>684</v>
      </c>
      <c r="H170" s="142">
        <v>483</v>
      </c>
      <c r="I170" s="143"/>
      <c r="J170" s="142">
        <f t="shared" si="10"/>
        <v>0</v>
      </c>
      <c r="K170" s="140" t="s">
        <v>267</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3622</v>
      </c>
    </row>
    <row r="171" spans="2:65" s="1" customFormat="1" ht="16.5" customHeight="1">
      <c r="B171" s="32"/>
      <c r="C171" s="138" t="s">
        <v>480</v>
      </c>
      <c r="D171" s="138" t="s">
        <v>264</v>
      </c>
      <c r="E171" s="139" t="s">
        <v>3623</v>
      </c>
      <c r="F171" s="140" t="s">
        <v>3624</v>
      </c>
      <c r="G171" s="141" t="s">
        <v>706</v>
      </c>
      <c r="H171" s="142">
        <v>3</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677</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677</v>
      </c>
      <c r="BM171" s="148" t="s">
        <v>451</v>
      </c>
    </row>
    <row r="172" spans="2:65" s="1" customFormat="1" ht="21.75" customHeight="1">
      <c r="B172" s="32"/>
      <c r="C172" s="138" t="s">
        <v>484</v>
      </c>
      <c r="D172" s="138" t="s">
        <v>264</v>
      </c>
      <c r="E172" s="139" t="s">
        <v>3625</v>
      </c>
      <c r="F172" s="140" t="s">
        <v>3626</v>
      </c>
      <c r="G172" s="141" t="s">
        <v>706</v>
      </c>
      <c r="H172" s="142">
        <v>10</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677</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677</v>
      </c>
      <c r="BM172" s="148" t="s">
        <v>459</v>
      </c>
    </row>
    <row r="173" spans="2:65" s="1" customFormat="1" ht="21.75" customHeight="1">
      <c r="B173" s="32"/>
      <c r="C173" s="138" t="s">
        <v>492</v>
      </c>
      <c r="D173" s="138" t="s">
        <v>264</v>
      </c>
      <c r="E173" s="139" t="s">
        <v>3627</v>
      </c>
      <c r="F173" s="140" t="s">
        <v>3628</v>
      </c>
      <c r="G173" s="141" t="s">
        <v>706</v>
      </c>
      <c r="H173" s="142">
        <v>2</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677</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677</v>
      </c>
      <c r="BM173" s="148" t="s">
        <v>472</v>
      </c>
    </row>
    <row r="174" spans="2:65" s="1" customFormat="1" ht="16.5" customHeight="1">
      <c r="B174" s="32"/>
      <c r="C174" s="138" t="s">
        <v>498</v>
      </c>
      <c r="D174" s="138" t="s">
        <v>264</v>
      </c>
      <c r="E174" s="139" t="s">
        <v>3629</v>
      </c>
      <c r="F174" s="140" t="s">
        <v>3630</v>
      </c>
      <c r="G174" s="141" t="s">
        <v>706</v>
      </c>
      <c r="H174" s="142">
        <v>5</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677</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677</v>
      </c>
      <c r="BM174" s="148" t="s">
        <v>538</v>
      </c>
    </row>
    <row r="175" spans="2:65" s="1" customFormat="1" ht="16.5" customHeight="1">
      <c r="B175" s="32"/>
      <c r="C175" s="138" t="s">
        <v>503</v>
      </c>
      <c r="D175" s="138" t="s">
        <v>264</v>
      </c>
      <c r="E175" s="139" t="s">
        <v>3631</v>
      </c>
      <c r="F175" s="140" t="s">
        <v>3632</v>
      </c>
      <c r="G175" s="141" t="s">
        <v>706</v>
      </c>
      <c r="H175" s="142">
        <v>38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677</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677</v>
      </c>
      <c r="BM175" s="148" t="s">
        <v>549</v>
      </c>
    </row>
    <row r="176" spans="2:65" s="1" customFormat="1" ht="16.5" customHeight="1">
      <c r="B176" s="32"/>
      <c r="C176" s="138" t="s">
        <v>511</v>
      </c>
      <c r="D176" s="138" t="s">
        <v>264</v>
      </c>
      <c r="E176" s="139" t="s">
        <v>3633</v>
      </c>
      <c r="F176" s="140" t="s">
        <v>3634</v>
      </c>
      <c r="G176" s="141" t="s">
        <v>706</v>
      </c>
      <c r="H176" s="142">
        <v>3</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677</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677</v>
      </c>
      <c r="BM176" s="148" t="s">
        <v>819</v>
      </c>
    </row>
    <row r="177" spans="2:65" s="1" customFormat="1" ht="16.5" customHeight="1">
      <c r="B177" s="32"/>
      <c r="C177" s="138" t="s">
        <v>529</v>
      </c>
      <c r="D177" s="138" t="s">
        <v>264</v>
      </c>
      <c r="E177" s="139" t="s">
        <v>3635</v>
      </c>
      <c r="F177" s="140" t="s">
        <v>3636</v>
      </c>
      <c r="G177" s="141" t="s">
        <v>416</v>
      </c>
      <c r="H177" s="142">
        <v>620</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677</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677</v>
      </c>
      <c r="BM177" s="148" t="s">
        <v>830</v>
      </c>
    </row>
    <row r="178" spans="2:65" s="1" customFormat="1" ht="16.5" customHeight="1">
      <c r="B178" s="32"/>
      <c r="C178" s="138" t="s">
        <v>534</v>
      </c>
      <c r="D178" s="138" t="s">
        <v>264</v>
      </c>
      <c r="E178" s="139" t="s">
        <v>3637</v>
      </c>
      <c r="F178" s="140" t="s">
        <v>3638</v>
      </c>
      <c r="G178" s="141" t="s">
        <v>416</v>
      </c>
      <c r="H178" s="142">
        <v>70</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677</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677</v>
      </c>
      <c r="BM178" s="148" t="s">
        <v>839</v>
      </c>
    </row>
    <row r="179" spans="2:65" s="1" customFormat="1" ht="16.5" customHeight="1">
      <c r="B179" s="32"/>
      <c r="C179" s="138" t="s">
        <v>538</v>
      </c>
      <c r="D179" s="138" t="s">
        <v>264</v>
      </c>
      <c r="E179" s="139" t="s">
        <v>3639</v>
      </c>
      <c r="F179" s="140" t="s">
        <v>3640</v>
      </c>
      <c r="G179" s="141" t="s">
        <v>416</v>
      </c>
      <c r="H179" s="142">
        <v>20</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677</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677</v>
      </c>
      <c r="BM179" s="148" t="s">
        <v>857</v>
      </c>
    </row>
    <row r="180" spans="2:65" s="1" customFormat="1" ht="16.5" customHeight="1">
      <c r="B180" s="32"/>
      <c r="C180" s="138" t="s">
        <v>545</v>
      </c>
      <c r="D180" s="138" t="s">
        <v>264</v>
      </c>
      <c r="E180" s="139" t="s">
        <v>3641</v>
      </c>
      <c r="F180" s="140" t="s">
        <v>3642</v>
      </c>
      <c r="G180" s="141" t="s">
        <v>416</v>
      </c>
      <c r="H180" s="142">
        <v>480</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677</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677</v>
      </c>
      <c r="BM180" s="148" t="s">
        <v>866</v>
      </c>
    </row>
    <row r="181" spans="2:65" s="1" customFormat="1" ht="16.5" customHeight="1">
      <c r="B181" s="32"/>
      <c r="C181" s="138" t="s">
        <v>549</v>
      </c>
      <c r="D181" s="138" t="s">
        <v>264</v>
      </c>
      <c r="E181" s="139" t="s">
        <v>3643</v>
      </c>
      <c r="F181" s="140" t="s">
        <v>3644</v>
      </c>
      <c r="G181" s="141" t="s">
        <v>416</v>
      </c>
      <c r="H181" s="142">
        <v>70</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677</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677</v>
      </c>
      <c r="BM181" s="148" t="s">
        <v>875</v>
      </c>
    </row>
    <row r="182" spans="2:65" s="1" customFormat="1" ht="16.5" customHeight="1">
      <c r="B182" s="32"/>
      <c r="C182" s="138" t="s">
        <v>559</v>
      </c>
      <c r="D182" s="138" t="s">
        <v>264</v>
      </c>
      <c r="E182" s="139" t="s">
        <v>3645</v>
      </c>
      <c r="F182" s="140" t="s">
        <v>3646</v>
      </c>
      <c r="G182" s="141" t="s">
        <v>416</v>
      </c>
      <c r="H182" s="142">
        <v>30</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677</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677</v>
      </c>
      <c r="BM182" s="148" t="s">
        <v>880</v>
      </c>
    </row>
    <row r="183" spans="2:65" s="1" customFormat="1" ht="16.5" customHeight="1">
      <c r="B183" s="32"/>
      <c r="C183" s="138" t="s">
        <v>563</v>
      </c>
      <c r="D183" s="138" t="s">
        <v>264</v>
      </c>
      <c r="E183" s="139" t="s">
        <v>3647</v>
      </c>
      <c r="F183" s="140" t="s">
        <v>3648</v>
      </c>
      <c r="G183" s="141" t="s">
        <v>416</v>
      </c>
      <c r="H183" s="142">
        <v>60</v>
      </c>
      <c r="I183" s="143"/>
      <c r="J183" s="142">
        <f t="shared" si="10"/>
        <v>0</v>
      </c>
      <c r="K183" s="140" t="s">
        <v>1</v>
      </c>
      <c r="L183" s="32"/>
      <c r="M183" s="144" t="s">
        <v>1</v>
      </c>
      <c r="N183" s="145" t="s">
        <v>42</v>
      </c>
      <c r="P183" s="146">
        <f t="shared" si="11"/>
        <v>0</v>
      </c>
      <c r="Q183" s="146">
        <v>0</v>
      </c>
      <c r="R183" s="146">
        <f t="shared" si="12"/>
        <v>0</v>
      </c>
      <c r="S183" s="146">
        <v>0</v>
      </c>
      <c r="T183" s="147">
        <f t="shared" si="13"/>
        <v>0</v>
      </c>
      <c r="AR183" s="148" t="s">
        <v>677</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677</v>
      </c>
      <c r="BM183" s="148" t="s">
        <v>889</v>
      </c>
    </row>
    <row r="184" spans="2:65" s="1" customFormat="1" ht="24.2" customHeight="1">
      <c r="B184" s="32"/>
      <c r="C184" s="138" t="s">
        <v>567</v>
      </c>
      <c r="D184" s="138" t="s">
        <v>264</v>
      </c>
      <c r="E184" s="139" t="s">
        <v>3649</v>
      </c>
      <c r="F184" s="140" t="s">
        <v>3650</v>
      </c>
      <c r="G184" s="141" t="s">
        <v>794</v>
      </c>
      <c r="H184" s="143"/>
      <c r="I184" s="143"/>
      <c r="J184" s="142">
        <f t="shared" si="10"/>
        <v>0</v>
      </c>
      <c r="K184" s="140" t="s">
        <v>1</v>
      </c>
      <c r="L184" s="32"/>
      <c r="M184" s="144" t="s">
        <v>1</v>
      </c>
      <c r="N184" s="145" t="s">
        <v>42</v>
      </c>
      <c r="P184" s="146">
        <f t="shared" si="11"/>
        <v>0</v>
      </c>
      <c r="Q184" s="146">
        <v>0</v>
      </c>
      <c r="R184" s="146">
        <f t="shared" si="12"/>
        <v>0</v>
      </c>
      <c r="S184" s="146">
        <v>0</v>
      </c>
      <c r="T184" s="147">
        <f t="shared" si="13"/>
        <v>0</v>
      </c>
      <c r="AR184" s="148" t="s">
        <v>677</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677</v>
      </c>
      <c r="BM184" s="148" t="s">
        <v>3651</v>
      </c>
    </row>
    <row r="185" spans="2:63" s="11" customFormat="1" ht="25.9" customHeight="1">
      <c r="B185" s="126"/>
      <c r="D185" s="127" t="s">
        <v>76</v>
      </c>
      <c r="E185" s="128" t="s">
        <v>300</v>
      </c>
      <c r="F185" s="128" t="s">
        <v>2705</v>
      </c>
      <c r="I185" s="129"/>
      <c r="J185" s="130">
        <f>BK185</f>
        <v>0</v>
      </c>
      <c r="L185" s="126"/>
      <c r="M185" s="131"/>
      <c r="P185" s="132">
        <f>P186+P196+P203+P210</f>
        <v>0</v>
      </c>
      <c r="R185" s="132">
        <f>R186+R196+R203+R210</f>
        <v>2.1184920000000003</v>
      </c>
      <c r="T185" s="133">
        <f>T186+T196+T203+T210</f>
        <v>0.656</v>
      </c>
      <c r="AR185" s="127" t="s">
        <v>103</v>
      </c>
      <c r="AT185" s="134" t="s">
        <v>76</v>
      </c>
      <c r="AU185" s="134" t="s">
        <v>77</v>
      </c>
      <c r="AY185" s="127" t="s">
        <v>262</v>
      </c>
      <c r="BK185" s="135">
        <f>BK186+BK196+BK203+BK210</f>
        <v>0</v>
      </c>
    </row>
    <row r="186" spans="2:63" s="11" customFormat="1" ht="22.9" customHeight="1">
      <c r="B186" s="126"/>
      <c r="D186" s="127" t="s">
        <v>76</v>
      </c>
      <c r="E186" s="136" t="s">
        <v>3652</v>
      </c>
      <c r="F186" s="136" t="s">
        <v>3653</v>
      </c>
      <c r="I186" s="129"/>
      <c r="J186" s="137">
        <f>BK186</f>
        <v>0</v>
      </c>
      <c r="L186" s="126"/>
      <c r="M186" s="131"/>
      <c r="P186" s="132">
        <f>SUM(P187:P195)</f>
        <v>0</v>
      </c>
      <c r="R186" s="132">
        <f>SUM(R187:R195)</f>
        <v>0</v>
      </c>
      <c r="T186" s="133">
        <f>SUM(T187:T195)</f>
        <v>0</v>
      </c>
      <c r="AR186" s="127" t="s">
        <v>103</v>
      </c>
      <c r="AT186" s="134" t="s">
        <v>76</v>
      </c>
      <c r="AU186" s="134" t="s">
        <v>85</v>
      </c>
      <c r="AY186" s="127" t="s">
        <v>262</v>
      </c>
      <c r="BK186" s="135">
        <f>SUM(BK187:BK195)</f>
        <v>0</v>
      </c>
    </row>
    <row r="187" spans="2:65" s="1" customFormat="1" ht="24.2" customHeight="1">
      <c r="B187" s="32"/>
      <c r="C187" s="138" t="s">
        <v>571</v>
      </c>
      <c r="D187" s="138" t="s">
        <v>264</v>
      </c>
      <c r="E187" s="139" t="s">
        <v>3654</v>
      </c>
      <c r="F187" s="140" t="s">
        <v>3655</v>
      </c>
      <c r="G187" s="141" t="s">
        <v>416</v>
      </c>
      <c r="H187" s="142">
        <v>240</v>
      </c>
      <c r="I187" s="143"/>
      <c r="J187" s="142">
        <f aca="true" t="shared" si="20" ref="J187:J195">ROUND(I187*H187,2)</f>
        <v>0</v>
      </c>
      <c r="K187" s="140" t="s">
        <v>1</v>
      </c>
      <c r="L187" s="32"/>
      <c r="M187" s="144" t="s">
        <v>1</v>
      </c>
      <c r="N187" s="145" t="s">
        <v>42</v>
      </c>
      <c r="P187" s="146">
        <f aca="true" t="shared" si="21" ref="P187:P195">O187*H187</f>
        <v>0</v>
      </c>
      <c r="Q187" s="146">
        <v>0</v>
      </c>
      <c r="R187" s="146">
        <f aca="true" t="shared" si="22" ref="R187:R195">Q187*H187</f>
        <v>0</v>
      </c>
      <c r="S187" s="146">
        <v>0</v>
      </c>
      <c r="T187" s="147">
        <f aca="true" t="shared" si="23" ref="T187:T195">S187*H187</f>
        <v>0</v>
      </c>
      <c r="AR187" s="148" t="s">
        <v>677</v>
      </c>
      <c r="AT187" s="148" t="s">
        <v>264</v>
      </c>
      <c r="AU187" s="148" t="s">
        <v>87</v>
      </c>
      <c r="AY187" s="17" t="s">
        <v>262</v>
      </c>
      <c r="BE187" s="149">
        <f aca="true" t="shared" si="24" ref="BE187:BE195">IF(N187="základní",J187,0)</f>
        <v>0</v>
      </c>
      <c r="BF187" s="149">
        <f aca="true" t="shared" si="25" ref="BF187:BF195">IF(N187="snížená",J187,0)</f>
        <v>0</v>
      </c>
      <c r="BG187" s="149">
        <f aca="true" t="shared" si="26" ref="BG187:BG195">IF(N187="zákl. přenesená",J187,0)</f>
        <v>0</v>
      </c>
      <c r="BH187" s="149">
        <f aca="true" t="shared" si="27" ref="BH187:BH195">IF(N187="sníž. přenesená",J187,0)</f>
        <v>0</v>
      </c>
      <c r="BI187" s="149">
        <f aca="true" t="shared" si="28" ref="BI187:BI195">IF(N187="nulová",J187,0)</f>
        <v>0</v>
      </c>
      <c r="BJ187" s="17" t="s">
        <v>85</v>
      </c>
      <c r="BK187" s="149">
        <f aca="true" t="shared" si="29" ref="BK187:BK195">ROUND(I187*H187,2)</f>
        <v>0</v>
      </c>
      <c r="BL187" s="17" t="s">
        <v>677</v>
      </c>
      <c r="BM187" s="148" t="s">
        <v>3656</v>
      </c>
    </row>
    <row r="188" spans="2:65" s="1" customFormat="1" ht="24.2" customHeight="1">
      <c r="B188" s="32"/>
      <c r="C188" s="138" t="s">
        <v>579</v>
      </c>
      <c r="D188" s="138" t="s">
        <v>264</v>
      </c>
      <c r="E188" s="139" t="s">
        <v>3657</v>
      </c>
      <c r="F188" s="140" t="s">
        <v>3658</v>
      </c>
      <c r="G188" s="141" t="s">
        <v>684</v>
      </c>
      <c r="H188" s="142">
        <v>8</v>
      </c>
      <c r="I188" s="143"/>
      <c r="J188" s="142">
        <f t="shared" si="20"/>
        <v>0</v>
      </c>
      <c r="K188" s="140" t="s">
        <v>267</v>
      </c>
      <c r="L188" s="32"/>
      <c r="M188" s="144" t="s">
        <v>1</v>
      </c>
      <c r="N188" s="145" t="s">
        <v>42</v>
      </c>
      <c r="P188" s="146">
        <f t="shared" si="21"/>
        <v>0</v>
      </c>
      <c r="Q188" s="146">
        <v>0</v>
      </c>
      <c r="R188" s="146">
        <f t="shared" si="22"/>
        <v>0</v>
      </c>
      <c r="S188" s="146">
        <v>0</v>
      </c>
      <c r="T188" s="147">
        <f t="shared" si="23"/>
        <v>0</v>
      </c>
      <c r="AR188" s="148" t="s">
        <v>677</v>
      </c>
      <c r="AT188" s="148" t="s">
        <v>264</v>
      </c>
      <c r="AU188" s="148" t="s">
        <v>87</v>
      </c>
      <c r="AY188" s="17" t="s">
        <v>262</v>
      </c>
      <c r="BE188" s="149">
        <f t="shared" si="24"/>
        <v>0</v>
      </c>
      <c r="BF188" s="149">
        <f t="shared" si="25"/>
        <v>0</v>
      </c>
      <c r="BG188" s="149">
        <f t="shared" si="26"/>
        <v>0</v>
      </c>
      <c r="BH188" s="149">
        <f t="shared" si="27"/>
        <v>0</v>
      </c>
      <c r="BI188" s="149">
        <f t="shared" si="28"/>
        <v>0</v>
      </c>
      <c r="BJ188" s="17" t="s">
        <v>85</v>
      </c>
      <c r="BK188" s="149">
        <f t="shared" si="29"/>
        <v>0</v>
      </c>
      <c r="BL188" s="17" t="s">
        <v>677</v>
      </c>
      <c r="BM188" s="148" t="s">
        <v>3659</v>
      </c>
    </row>
    <row r="189" spans="2:65" s="1" customFormat="1" ht="16.5" customHeight="1">
      <c r="B189" s="32"/>
      <c r="C189" s="138" t="s">
        <v>592</v>
      </c>
      <c r="D189" s="138" t="s">
        <v>264</v>
      </c>
      <c r="E189" s="139" t="s">
        <v>3660</v>
      </c>
      <c r="F189" s="140" t="s">
        <v>3661</v>
      </c>
      <c r="G189" s="141" t="s">
        <v>706</v>
      </c>
      <c r="H189" s="142">
        <v>68</v>
      </c>
      <c r="I189" s="143"/>
      <c r="J189" s="142">
        <f t="shared" si="20"/>
        <v>0</v>
      </c>
      <c r="K189" s="140" t="s">
        <v>1</v>
      </c>
      <c r="L189" s="32"/>
      <c r="M189" s="144" t="s">
        <v>1</v>
      </c>
      <c r="N189" s="145" t="s">
        <v>42</v>
      </c>
      <c r="P189" s="146">
        <f t="shared" si="21"/>
        <v>0</v>
      </c>
      <c r="Q189" s="146">
        <v>0</v>
      </c>
      <c r="R189" s="146">
        <f t="shared" si="22"/>
        <v>0</v>
      </c>
      <c r="S189" s="146">
        <v>0</v>
      </c>
      <c r="T189" s="147">
        <f t="shared" si="23"/>
        <v>0</v>
      </c>
      <c r="AR189" s="148" t="s">
        <v>677</v>
      </c>
      <c r="AT189" s="148" t="s">
        <v>264</v>
      </c>
      <c r="AU189" s="148" t="s">
        <v>87</v>
      </c>
      <c r="AY189" s="17" t="s">
        <v>262</v>
      </c>
      <c r="BE189" s="149">
        <f t="shared" si="24"/>
        <v>0</v>
      </c>
      <c r="BF189" s="149">
        <f t="shared" si="25"/>
        <v>0</v>
      </c>
      <c r="BG189" s="149">
        <f t="shared" si="26"/>
        <v>0</v>
      </c>
      <c r="BH189" s="149">
        <f t="shared" si="27"/>
        <v>0</v>
      </c>
      <c r="BI189" s="149">
        <f t="shared" si="28"/>
        <v>0</v>
      </c>
      <c r="BJ189" s="17" t="s">
        <v>85</v>
      </c>
      <c r="BK189" s="149">
        <f t="shared" si="29"/>
        <v>0</v>
      </c>
      <c r="BL189" s="17" t="s">
        <v>677</v>
      </c>
      <c r="BM189" s="148" t="s">
        <v>3662</v>
      </c>
    </row>
    <row r="190" spans="2:65" s="1" customFormat="1" ht="24.2" customHeight="1">
      <c r="B190" s="32"/>
      <c r="C190" s="138" t="s">
        <v>597</v>
      </c>
      <c r="D190" s="138" t="s">
        <v>264</v>
      </c>
      <c r="E190" s="139" t="s">
        <v>3663</v>
      </c>
      <c r="F190" s="140" t="s">
        <v>3664</v>
      </c>
      <c r="G190" s="141" t="s">
        <v>706</v>
      </c>
      <c r="H190" s="142">
        <v>48</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677</v>
      </c>
      <c r="AT190" s="148" t="s">
        <v>264</v>
      </c>
      <c r="AU190" s="148" t="s">
        <v>87</v>
      </c>
      <c r="AY190" s="17" t="s">
        <v>262</v>
      </c>
      <c r="BE190" s="149">
        <f t="shared" si="24"/>
        <v>0</v>
      </c>
      <c r="BF190" s="149">
        <f t="shared" si="25"/>
        <v>0</v>
      </c>
      <c r="BG190" s="149">
        <f t="shared" si="26"/>
        <v>0</v>
      </c>
      <c r="BH190" s="149">
        <f t="shared" si="27"/>
        <v>0</v>
      </c>
      <c r="BI190" s="149">
        <f t="shared" si="28"/>
        <v>0</v>
      </c>
      <c r="BJ190" s="17" t="s">
        <v>85</v>
      </c>
      <c r="BK190" s="149">
        <f t="shared" si="29"/>
        <v>0</v>
      </c>
      <c r="BL190" s="17" t="s">
        <v>677</v>
      </c>
      <c r="BM190" s="148" t="s">
        <v>3665</v>
      </c>
    </row>
    <row r="191" spans="2:65" s="1" customFormat="1" ht="49.15" customHeight="1">
      <c r="B191" s="32"/>
      <c r="C191" s="138" t="s">
        <v>615</v>
      </c>
      <c r="D191" s="138" t="s">
        <v>264</v>
      </c>
      <c r="E191" s="139" t="s">
        <v>3666</v>
      </c>
      <c r="F191" s="140" t="s">
        <v>3667</v>
      </c>
      <c r="G191" s="141" t="s">
        <v>416</v>
      </c>
      <c r="H191" s="142">
        <v>540</v>
      </c>
      <c r="I191" s="143"/>
      <c r="J191" s="142">
        <f t="shared" si="20"/>
        <v>0</v>
      </c>
      <c r="K191" s="140" t="s">
        <v>267</v>
      </c>
      <c r="L191" s="32"/>
      <c r="M191" s="144" t="s">
        <v>1</v>
      </c>
      <c r="N191" s="145" t="s">
        <v>42</v>
      </c>
      <c r="P191" s="146">
        <f t="shared" si="21"/>
        <v>0</v>
      </c>
      <c r="Q191" s="146">
        <v>0</v>
      </c>
      <c r="R191" s="146">
        <f t="shared" si="22"/>
        <v>0</v>
      </c>
      <c r="S191" s="146">
        <v>0</v>
      </c>
      <c r="T191" s="147">
        <f t="shared" si="23"/>
        <v>0</v>
      </c>
      <c r="AR191" s="148" t="s">
        <v>677</v>
      </c>
      <c r="AT191" s="148" t="s">
        <v>264</v>
      </c>
      <c r="AU191" s="148" t="s">
        <v>87</v>
      </c>
      <c r="AY191" s="17" t="s">
        <v>262</v>
      </c>
      <c r="BE191" s="149">
        <f t="shared" si="24"/>
        <v>0</v>
      </c>
      <c r="BF191" s="149">
        <f t="shared" si="25"/>
        <v>0</v>
      </c>
      <c r="BG191" s="149">
        <f t="shared" si="26"/>
        <v>0</v>
      </c>
      <c r="BH191" s="149">
        <f t="shared" si="27"/>
        <v>0</v>
      </c>
      <c r="BI191" s="149">
        <f t="shared" si="28"/>
        <v>0</v>
      </c>
      <c r="BJ191" s="17" t="s">
        <v>85</v>
      </c>
      <c r="BK191" s="149">
        <f t="shared" si="29"/>
        <v>0</v>
      </c>
      <c r="BL191" s="17" t="s">
        <v>677</v>
      </c>
      <c r="BM191" s="148" t="s">
        <v>3668</v>
      </c>
    </row>
    <row r="192" spans="2:65" s="1" customFormat="1" ht="16.5" customHeight="1">
      <c r="B192" s="32"/>
      <c r="C192" s="138" t="s">
        <v>620</v>
      </c>
      <c r="D192" s="138" t="s">
        <v>264</v>
      </c>
      <c r="E192" s="139" t="s">
        <v>3669</v>
      </c>
      <c r="F192" s="140" t="s">
        <v>3670</v>
      </c>
      <c r="G192" s="141" t="s">
        <v>706</v>
      </c>
      <c r="H192" s="142">
        <v>6</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677</v>
      </c>
      <c r="AT192" s="148" t="s">
        <v>264</v>
      </c>
      <c r="AU192" s="148" t="s">
        <v>87</v>
      </c>
      <c r="AY192" s="17" t="s">
        <v>262</v>
      </c>
      <c r="BE192" s="149">
        <f t="shared" si="24"/>
        <v>0</v>
      </c>
      <c r="BF192" s="149">
        <f t="shared" si="25"/>
        <v>0</v>
      </c>
      <c r="BG192" s="149">
        <f t="shared" si="26"/>
        <v>0</v>
      </c>
      <c r="BH192" s="149">
        <f t="shared" si="27"/>
        <v>0</v>
      </c>
      <c r="BI192" s="149">
        <f t="shared" si="28"/>
        <v>0</v>
      </c>
      <c r="BJ192" s="17" t="s">
        <v>85</v>
      </c>
      <c r="BK192" s="149">
        <f t="shared" si="29"/>
        <v>0</v>
      </c>
      <c r="BL192" s="17" t="s">
        <v>677</v>
      </c>
      <c r="BM192" s="148" t="s">
        <v>918</v>
      </c>
    </row>
    <row r="193" spans="2:65" s="1" customFormat="1" ht="16.5" customHeight="1">
      <c r="B193" s="32"/>
      <c r="C193" s="138" t="s">
        <v>631</v>
      </c>
      <c r="D193" s="138" t="s">
        <v>264</v>
      </c>
      <c r="E193" s="139" t="s">
        <v>3671</v>
      </c>
      <c r="F193" s="140" t="s">
        <v>3672</v>
      </c>
      <c r="G193" s="141" t="s">
        <v>416</v>
      </c>
      <c r="H193" s="142">
        <v>100</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677</v>
      </c>
      <c r="AT193" s="148" t="s">
        <v>264</v>
      </c>
      <c r="AU193" s="148" t="s">
        <v>87</v>
      </c>
      <c r="AY193" s="17" t="s">
        <v>262</v>
      </c>
      <c r="BE193" s="149">
        <f t="shared" si="24"/>
        <v>0</v>
      </c>
      <c r="BF193" s="149">
        <f t="shared" si="25"/>
        <v>0</v>
      </c>
      <c r="BG193" s="149">
        <f t="shared" si="26"/>
        <v>0</v>
      </c>
      <c r="BH193" s="149">
        <f t="shared" si="27"/>
        <v>0</v>
      </c>
      <c r="BI193" s="149">
        <f t="shared" si="28"/>
        <v>0</v>
      </c>
      <c r="BJ193" s="17" t="s">
        <v>85</v>
      </c>
      <c r="BK193" s="149">
        <f t="shared" si="29"/>
        <v>0</v>
      </c>
      <c r="BL193" s="17" t="s">
        <v>677</v>
      </c>
      <c r="BM193" s="148" t="s">
        <v>927</v>
      </c>
    </row>
    <row r="194" spans="2:65" s="1" customFormat="1" ht="16.5" customHeight="1">
      <c r="B194" s="32"/>
      <c r="C194" s="138" t="s">
        <v>636</v>
      </c>
      <c r="D194" s="138" t="s">
        <v>264</v>
      </c>
      <c r="E194" s="139" t="s">
        <v>3673</v>
      </c>
      <c r="F194" s="140" t="s">
        <v>3674</v>
      </c>
      <c r="G194" s="141" t="s">
        <v>706</v>
      </c>
      <c r="H194" s="142">
        <v>6</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677</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677</v>
      </c>
      <c r="BM194" s="148" t="s">
        <v>959</v>
      </c>
    </row>
    <row r="195" spans="2:65" s="1" customFormat="1" ht="21.75" customHeight="1">
      <c r="B195" s="32"/>
      <c r="C195" s="138" t="s">
        <v>646</v>
      </c>
      <c r="D195" s="138" t="s">
        <v>264</v>
      </c>
      <c r="E195" s="139" t="s">
        <v>3675</v>
      </c>
      <c r="F195" s="140" t="s">
        <v>3676</v>
      </c>
      <c r="G195" s="141" t="s">
        <v>706</v>
      </c>
      <c r="H195" s="142">
        <v>80</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677</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677</v>
      </c>
      <c r="BM195" s="148" t="s">
        <v>968</v>
      </c>
    </row>
    <row r="196" spans="2:63" s="11" customFormat="1" ht="22.9" customHeight="1">
      <c r="B196" s="126"/>
      <c r="D196" s="127" t="s">
        <v>76</v>
      </c>
      <c r="E196" s="136" t="s">
        <v>3677</v>
      </c>
      <c r="F196" s="136" t="s">
        <v>3678</v>
      </c>
      <c r="I196" s="129"/>
      <c r="J196" s="137">
        <f>BK196</f>
        <v>0</v>
      </c>
      <c r="L196" s="126"/>
      <c r="M196" s="131"/>
      <c r="P196" s="132">
        <f>SUM(P197:P202)</f>
        <v>0</v>
      </c>
      <c r="R196" s="132">
        <f>SUM(R197:R202)</f>
        <v>0.0182</v>
      </c>
      <c r="T196" s="133">
        <f>SUM(T197:T202)</f>
        <v>0.656</v>
      </c>
      <c r="AR196" s="127" t="s">
        <v>103</v>
      </c>
      <c r="AT196" s="134" t="s">
        <v>76</v>
      </c>
      <c r="AU196" s="134" t="s">
        <v>85</v>
      </c>
      <c r="AY196" s="127" t="s">
        <v>262</v>
      </c>
      <c r="BK196" s="135">
        <f>SUM(BK197:BK202)</f>
        <v>0</v>
      </c>
    </row>
    <row r="197" spans="2:65" s="1" customFormat="1" ht="16.5" customHeight="1">
      <c r="B197" s="32"/>
      <c r="C197" s="138" t="s">
        <v>652</v>
      </c>
      <c r="D197" s="138" t="s">
        <v>264</v>
      </c>
      <c r="E197" s="139" t="s">
        <v>3679</v>
      </c>
      <c r="F197" s="140" t="s">
        <v>3680</v>
      </c>
      <c r="G197" s="141" t="s">
        <v>3681</v>
      </c>
      <c r="H197" s="142">
        <v>1</v>
      </c>
      <c r="I197" s="143"/>
      <c r="J197" s="142">
        <f>ROUND(I197*H197,2)</f>
        <v>0</v>
      </c>
      <c r="K197" s="140" t="s">
        <v>1</v>
      </c>
      <c r="L197" s="32"/>
      <c r="M197" s="144" t="s">
        <v>1</v>
      </c>
      <c r="N197" s="145" t="s">
        <v>42</v>
      </c>
      <c r="P197" s="146">
        <f>O197*H197</f>
        <v>0</v>
      </c>
      <c r="Q197" s="146">
        <v>0</v>
      </c>
      <c r="R197" s="146">
        <f>Q197*H197</f>
        <v>0</v>
      </c>
      <c r="S197" s="146">
        <v>0</v>
      </c>
      <c r="T197" s="147">
        <f>S197*H197</f>
        <v>0</v>
      </c>
      <c r="AR197" s="148" t="s">
        <v>677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677</v>
      </c>
      <c r="BM197" s="148" t="s">
        <v>3682</v>
      </c>
    </row>
    <row r="198" spans="2:65" s="1" customFormat="1" ht="37.9" customHeight="1">
      <c r="B198" s="32"/>
      <c r="C198" s="138" t="s">
        <v>656</v>
      </c>
      <c r="D198" s="138" t="s">
        <v>264</v>
      </c>
      <c r="E198" s="139" t="s">
        <v>3683</v>
      </c>
      <c r="F198" s="140" t="s">
        <v>3684</v>
      </c>
      <c r="G198" s="141" t="s">
        <v>416</v>
      </c>
      <c r="H198" s="142">
        <v>300</v>
      </c>
      <c r="I198" s="143"/>
      <c r="J198" s="142">
        <f>ROUND(I198*H198,2)</f>
        <v>0</v>
      </c>
      <c r="K198" s="140" t="s">
        <v>267</v>
      </c>
      <c r="L198" s="32"/>
      <c r="M198" s="144" t="s">
        <v>1</v>
      </c>
      <c r="N198" s="145" t="s">
        <v>42</v>
      </c>
      <c r="P198" s="146">
        <f>O198*H198</f>
        <v>0</v>
      </c>
      <c r="Q198" s="146">
        <v>0</v>
      </c>
      <c r="R198" s="146">
        <f>Q198*H198</f>
        <v>0</v>
      </c>
      <c r="S198" s="146">
        <v>0.002</v>
      </c>
      <c r="T198" s="147">
        <f>S198*H198</f>
        <v>0.6</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3685</v>
      </c>
    </row>
    <row r="199" spans="2:65" s="1" customFormat="1" ht="44.25" customHeight="1">
      <c r="B199" s="32"/>
      <c r="C199" s="138" t="s">
        <v>660</v>
      </c>
      <c r="D199" s="138" t="s">
        <v>264</v>
      </c>
      <c r="E199" s="139" t="s">
        <v>3686</v>
      </c>
      <c r="F199" s="140" t="s">
        <v>3687</v>
      </c>
      <c r="G199" s="141" t="s">
        <v>684</v>
      </c>
      <c r="H199" s="142">
        <v>650</v>
      </c>
      <c r="I199" s="143"/>
      <c r="J199" s="142">
        <f>ROUND(I199*H199,2)</f>
        <v>0</v>
      </c>
      <c r="K199" s="140" t="s">
        <v>267</v>
      </c>
      <c r="L199" s="32"/>
      <c r="M199" s="144" t="s">
        <v>1</v>
      </c>
      <c r="N199" s="145" t="s">
        <v>42</v>
      </c>
      <c r="P199" s="146">
        <f>O199*H199</f>
        <v>0</v>
      </c>
      <c r="Q199" s="146">
        <v>0</v>
      </c>
      <c r="R199" s="146">
        <f>Q199*H199</f>
        <v>0</v>
      </c>
      <c r="S199" s="146">
        <v>0</v>
      </c>
      <c r="T199" s="147">
        <f>S199*H199</f>
        <v>0</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3688</v>
      </c>
    </row>
    <row r="200" spans="2:65" s="1" customFormat="1" ht="44.25" customHeight="1">
      <c r="B200" s="32"/>
      <c r="C200" s="138" t="s">
        <v>664</v>
      </c>
      <c r="D200" s="138" t="s">
        <v>264</v>
      </c>
      <c r="E200" s="139" t="s">
        <v>3689</v>
      </c>
      <c r="F200" s="140" t="s">
        <v>3690</v>
      </c>
      <c r="G200" s="141" t="s">
        <v>416</v>
      </c>
      <c r="H200" s="142">
        <v>20</v>
      </c>
      <c r="I200" s="143"/>
      <c r="J200" s="142">
        <f>ROUND(I200*H200,2)</f>
        <v>0</v>
      </c>
      <c r="K200" s="140" t="s">
        <v>267</v>
      </c>
      <c r="L200" s="32"/>
      <c r="M200" s="144" t="s">
        <v>1</v>
      </c>
      <c r="N200" s="145" t="s">
        <v>42</v>
      </c>
      <c r="P200" s="146">
        <f>O200*H200</f>
        <v>0</v>
      </c>
      <c r="Q200" s="146">
        <v>0.00091</v>
      </c>
      <c r="R200" s="146">
        <f>Q200*H200</f>
        <v>0.0182</v>
      </c>
      <c r="S200" s="146">
        <v>0.0028</v>
      </c>
      <c r="T200" s="147">
        <f>S200*H200</f>
        <v>0.056</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3691</v>
      </c>
    </row>
    <row r="201" spans="2:51" s="12" customFormat="1" ht="11.25">
      <c r="B201" s="150"/>
      <c r="D201" s="151" t="s">
        <v>270</v>
      </c>
      <c r="E201" s="152" t="s">
        <v>1</v>
      </c>
      <c r="F201" s="153" t="s">
        <v>3692</v>
      </c>
      <c r="H201" s="154">
        <v>20</v>
      </c>
      <c r="I201" s="155"/>
      <c r="L201" s="150"/>
      <c r="M201" s="156"/>
      <c r="T201" s="157"/>
      <c r="AT201" s="152" t="s">
        <v>270</v>
      </c>
      <c r="AU201" s="152" t="s">
        <v>87</v>
      </c>
      <c r="AV201" s="12" t="s">
        <v>87</v>
      </c>
      <c r="AW201" s="12" t="s">
        <v>32</v>
      </c>
      <c r="AX201" s="12" t="s">
        <v>85</v>
      </c>
      <c r="AY201" s="152" t="s">
        <v>262</v>
      </c>
    </row>
    <row r="202" spans="2:65" s="1" customFormat="1" ht="16.5" customHeight="1">
      <c r="B202" s="32"/>
      <c r="C202" s="138" t="s">
        <v>668</v>
      </c>
      <c r="D202" s="138" t="s">
        <v>264</v>
      </c>
      <c r="E202" s="139" t="s">
        <v>3693</v>
      </c>
      <c r="F202" s="140" t="s">
        <v>3680</v>
      </c>
      <c r="G202" s="141" t="s">
        <v>552</v>
      </c>
      <c r="H202" s="142">
        <v>3</v>
      </c>
      <c r="I202" s="143"/>
      <c r="J202" s="142">
        <f>ROUND(I202*H202,2)</f>
        <v>0</v>
      </c>
      <c r="K202" s="140" t="s">
        <v>1</v>
      </c>
      <c r="L202" s="32"/>
      <c r="M202" s="144" t="s">
        <v>1</v>
      </c>
      <c r="N202" s="145" t="s">
        <v>42</v>
      </c>
      <c r="P202" s="146">
        <f>O202*H202</f>
        <v>0</v>
      </c>
      <c r="Q202" s="146">
        <v>0</v>
      </c>
      <c r="R202" s="146">
        <f>Q202*H202</f>
        <v>0</v>
      </c>
      <c r="S202" s="146">
        <v>0</v>
      </c>
      <c r="T202" s="147">
        <f>S202*H202</f>
        <v>0</v>
      </c>
      <c r="AR202" s="148" t="s">
        <v>677</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677</v>
      </c>
      <c r="BM202" s="148" t="s">
        <v>1021</v>
      </c>
    </row>
    <row r="203" spans="2:63" s="11" customFormat="1" ht="22.9" customHeight="1">
      <c r="B203" s="126"/>
      <c r="D203" s="127" t="s">
        <v>76</v>
      </c>
      <c r="E203" s="136" t="s">
        <v>3694</v>
      </c>
      <c r="F203" s="136" t="s">
        <v>3695</v>
      </c>
      <c r="I203" s="129"/>
      <c r="J203" s="137">
        <f>BK203</f>
        <v>0</v>
      </c>
      <c r="L203" s="126"/>
      <c r="M203" s="131"/>
      <c r="P203" s="132">
        <f>SUM(P204:P209)</f>
        <v>0</v>
      </c>
      <c r="R203" s="132">
        <f>SUM(R204:R209)</f>
        <v>0</v>
      </c>
      <c r="T203" s="133">
        <f>SUM(T204:T209)</f>
        <v>0</v>
      </c>
      <c r="AR203" s="127" t="s">
        <v>103</v>
      </c>
      <c r="AT203" s="134" t="s">
        <v>76</v>
      </c>
      <c r="AU203" s="134" t="s">
        <v>85</v>
      </c>
      <c r="AY203" s="127" t="s">
        <v>262</v>
      </c>
      <c r="BK203" s="135">
        <f>SUM(BK204:BK209)</f>
        <v>0</v>
      </c>
    </row>
    <row r="204" spans="2:65" s="1" customFormat="1" ht="16.5" customHeight="1">
      <c r="B204" s="32"/>
      <c r="C204" s="138" t="s">
        <v>677</v>
      </c>
      <c r="D204" s="138" t="s">
        <v>264</v>
      </c>
      <c r="E204" s="139" t="s">
        <v>3696</v>
      </c>
      <c r="F204" s="140" t="s">
        <v>3697</v>
      </c>
      <c r="G204" s="141" t="s">
        <v>3681</v>
      </c>
      <c r="H204" s="142">
        <v>3</v>
      </c>
      <c r="I204" s="143"/>
      <c r="J204" s="142">
        <f aca="true" t="shared" si="30" ref="J204:J209">ROUND(I204*H204,2)</f>
        <v>0</v>
      </c>
      <c r="K204" s="140" t="s">
        <v>1</v>
      </c>
      <c r="L204" s="32"/>
      <c r="M204" s="144" t="s">
        <v>1</v>
      </c>
      <c r="N204" s="145" t="s">
        <v>42</v>
      </c>
      <c r="P204" s="146">
        <f aca="true" t="shared" si="31" ref="P204:P209">O204*H204</f>
        <v>0</v>
      </c>
      <c r="Q204" s="146">
        <v>0</v>
      </c>
      <c r="R204" s="146">
        <f aca="true" t="shared" si="32" ref="R204:R209">Q204*H204</f>
        <v>0</v>
      </c>
      <c r="S204" s="146">
        <v>0</v>
      </c>
      <c r="T204" s="147">
        <f aca="true" t="shared" si="33" ref="T204:T209">S204*H204</f>
        <v>0</v>
      </c>
      <c r="AR204" s="148" t="s">
        <v>677</v>
      </c>
      <c r="AT204" s="148" t="s">
        <v>264</v>
      </c>
      <c r="AU204" s="148" t="s">
        <v>87</v>
      </c>
      <c r="AY204" s="17" t="s">
        <v>262</v>
      </c>
      <c r="BE204" s="149">
        <f aca="true" t="shared" si="34" ref="BE204:BE209">IF(N204="základní",J204,0)</f>
        <v>0</v>
      </c>
      <c r="BF204" s="149">
        <f aca="true" t="shared" si="35" ref="BF204:BF209">IF(N204="snížená",J204,0)</f>
        <v>0</v>
      </c>
      <c r="BG204" s="149">
        <f aca="true" t="shared" si="36" ref="BG204:BG209">IF(N204="zákl. přenesená",J204,0)</f>
        <v>0</v>
      </c>
      <c r="BH204" s="149">
        <f aca="true" t="shared" si="37" ref="BH204:BH209">IF(N204="sníž. přenesená",J204,0)</f>
        <v>0</v>
      </c>
      <c r="BI204" s="149">
        <f aca="true" t="shared" si="38" ref="BI204:BI209">IF(N204="nulová",J204,0)</f>
        <v>0</v>
      </c>
      <c r="BJ204" s="17" t="s">
        <v>85</v>
      </c>
      <c r="BK204" s="149">
        <f aca="true" t="shared" si="39" ref="BK204:BK209">ROUND(I204*H204,2)</f>
        <v>0</v>
      </c>
      <c r="BL204" s="17" t="s">
        <v>677</v>
      </c>
      <c r="BM204" s="148" t="s">
        <v>1041</v>
      </c>
    </row>
    <row r="205" spans="2:65" s="1" customFormat="1" ht="24.2" customHeight="1">
      <c r="B205" s="32"/>
      <c r="C205" s="138" t="s">
        <v>681</v>
      </c>
      <c r="D205" s="138" t="s">
        <v>264</v>
      </c>
      <c r="E205" s="139" t="s">
        <v>3698</v>
      </c>
      <c r="F205" s="140" t="s">
        <v>3699</v>
      </c>
      <c r="G205" s="141" t="s">
        <v>3681</v>
      </c>
      <c r="H205" s="142">
        <v>1</v>
      </c>
      <c r="I205" s="143"/>
      <c r="J205" s="142">
        <f t="shared" si="30"/>
        <v>0</v>
      </c>
      <c r="K205" s="140" t="s">
        <v>1</v>
      </c>
      <c r="L205" s="32"/>
      <c r="M205" s="144" t="s">
        <v>1</v>
      </c>
      <c r="N205" s="145" t="s">
        <v>42</v>
      </c>
      <c r="P205" s="146">
        <f t="shared" si="31"/>
        <v>0</v>
      </c>
      <c r="Q205" s="146">
        <v>0</v>
      </c>
      <c r="R205" s="146">
        <f t="shared" si="32"/>
        <v>0</v>
      </c>
      <c r="S205" s="146">
        <v>0</v>
      </c>
      <c r="T205" s="147">
        <f t="shared" si="33"/>
        <v>0</v>
      </c>
      <c r="AR205" s="148" t="s">
        <v>677</v>
      </c>
      <c r="AT205" s="148" t="s">
        <v>264</v>
      </c>
      <c r="AU205" s="148" t="s">
        <v>87</v>
      </c>
      <c r="AY205" s="17" t="s">
        <v>262</v>
      </c>
      <c r="BE205" s="149">
        <f t="shared" si="34"/>
        <v>0</v>
      </c>
      <c r="BF205" s="149">
        <f t="shared" si="35"/>
        <v>0</v>
      </c>
      <c r="BG205" s="149">
        <f t="shared" si="36"/>
        <v>0</v>
      </c>
      <c r="BH205" s="149">
        <f t="shared" si="37"/>
        <v>0</v>
      </c>
      <c r="BI205" s="149">
        <f t="shared" si="38"/>
        <v>0</v>
      </c>
      <c r="BJ205" s="17" t="s">
        <v>85</v>
      </c>
      <c r="BK205" s="149">
        <f t="shared" si="39"/>
        <v>0</v>
      </c>
      <c r="BL205" s="17" t="s">
        <v>677</v>
      </c>
      <c r="BM205" s="148" t="s">
        <v>1053</v>
      </c>
    </row>
    <row r="206" spans="2:65" s="1" customFormat="1" ht="16.5" customHeight="1">
      <c r="B206" s="32"/>
      <c r="C206" s="138" t="s">
        <v>686</v>
      </c>
      <c r="D206" s="138" t="s">
        <v>264</v>
      </c>
      <c r="E206" s="139" t="s">
        <v>3700</v>
      </c>
      <c r="F206" s="140" t="s">
        <v>3701</v>
      </c>
      <c r="G206" s="141" t="s">
        <v>3681</v>
      </c>
      <c r="H206" s="142">
        <v>1</v>
      </c>
      <c r="I206" s="143"/>
      <c r="J206" s="142">
        <f t="shared" si="30"/>
        <v>0</v>
      </c>
      <c r="K206" s="140" t="s">
        <v>1</v>
      </c>
      <c r="L206" s="32"/>
      <c r="M206" s="144" t="s">
        <v>1</v>
      </c>
      <c r="N206" s="145" t="s">
        <v>42</v>
      </c>
      <c r="P206" s="146">
        <f t="shared" si="31"/>
        <v>0</v>
      </c>
      <c r="Q206" s="146">
        <v>0</v>
      </c>
      <c r="R206" s="146">
        <f t="shared" si="32"/>
        <v>0</v>
      </c>
      <c r="S206" s="146">
        <v>0</v>
      </c>
      <c r="T206" s="147">
        <f t="shared" si="33"/>
        <v>0</v>
      </c>
      <c r="AR206" s="148" t="s">
        <v>677</v>
      </c>
      <c r="AT206" s="148" t="s">
        <v>264</v>
      </c>
      <c r="AU206" s="148" t="s">
        <v>87</v>
      </c>
      <c r="AY206" s="17" t="s">
        <v>262</v>
      </c>
      <c r="BE206" s="149">
        <f t="shared" si="34"/>
        <v>0</v>
      </c>
      <c r="BF206" s="149">
        <f t="shared" si="35"/>
        <v>0</v>
      </c>
      <c r="BG206" s="149">
        <f t="shared" si="36"/>
        <v>0</v>
      </c>
      <c r="BH206" s="149">
        <f t="shared" si="37"/>
        <v>0</v>
      </c>
      <c r="BI206" s="149">
        <f t="shared" si="38"/>
        <v>0</v>
      </c>
      <c r="BJ206" s="17" t="s">
        <v>85</v>
      </c>
      <c r="BK206" s="149">
        <f t="shared" si="39"/>
        <v>0</v>
      </c>
      <c r="BL206" s="17" t="s">
        <v>677</v>
      </c>
      <c r="BM206" s="148" t="s">
        <v>1075</v>
      </c>
    </row>
    <row r="207" spans="2:65" s="1" customFormat="1" ht="16.5" customHeight="1">
      <c r="B207" s="32"/>
      <c r="C207" s="138" t="s">
        <v>690</v>
      </c>
      <c r="D207" s="138" t="s">
        <v>264</v>
      </c>
      <c r="E207" s="139" t="s">
        <v>3702</v>
      </c>
      <c r="F207" s="140" t="s">
        <v>3703</v>
      </c>
      <c r="G207" s="141" t="s">
        <v>2447</v>
      </c>
      <c r="H207" s="142">
        <v>1</v>
      </c>
      <c r="I207" s="143"/>
      <c r="J207" s="142">
        <f t="shared" si="30"/>
        <v>0</v>
      </c>
      <c r="K207" s="140" t="s">
        <v>1</v>
      </c>
      <c r="L207" s="32"/>
      <c r="M207" s="144" t="s">
        <v>1</v>
      </c>
      <c r="N207" s="145" t="s">
        <v>42</v>
      </c>
      <c r="P207" s="146">
        <f t="shared" si="31"/>
        <v>0</v>
      </c>
      <c r="Q207" s="146">
        <v>0</v>
      </c>
      <c r="R207" s="146">
        <f t="shared" si="32"/>
        <v>0</v>
      </c>
      <c r="S207" s="146">
        <v>0</v>
      </c>
      <c r="T207" s="147">
        <f t="shared" si="33"/>
        <v>0</v>
      </c>
      <c r="AR207" s="148" t="s">
        <v>677</v>
      </c>
      <c r="AT207" s="148" t="s">
        <v>264</v>
      </c>
      <c r="AU207" s="148" t="s">
        <v>87</v>
      </c>
      <c r="AY207" s="17" t="s">
        <v>262</v>
      </c>
      <c r="BE207" s="149">
        <f t="shared" si="34"/>
        <v>0</v>
      </c>
      <c r="BF207" s="149">
        <f t="shared" si="35"/>
        <v>0</v>
      </c>
      <c r="BG207" s="149">
        <f t="shared" si="36"/>
        <v>0</v>
      </c>
      <c r="BH207" s="149">
        <f t="shared" si="37"/>
        <v>0</v>
      </c>
      <c r="BI207" s="149">
        <f t="shared" si="38"/>
        <v>0</v>
      </c>
      <c r="BJ207" s="17" t="s">
        <v>85</v>
      </c>
      <c r="BK207" s="149">
        <f t="shared" si="39"/>
        <v>0</v>
      </c>
      <c r="BL207" s="17" t="s">
        <v>677</v>
      </c>
      <c r="BM207" s="148" t="s">
        <v>1108</v>
      </c>
    </row>
    <row r="208" spans="2:65" s="1" customFormat="1" ht="16.5" customHeight="1">
      <c r="B208" s="32"/>
      <c r="C208" s="138" t="s">
        <v>694</v>
      </c>
      <c r="D208" s="138" t="s">
        <v>264</v>
      </c>
      <c r="E208" s="139" t="s">
        <v>3704</v>
      </c>
      <c r="F208" s="140" t="s">
        <v>3705</v>
      </c>
      <c r="G208" s="141" t="s">
        <v>3706</v>
      </c>
      <c r="H208" s="142">
        <v>8</v>
      </c>
      <c r="I208" s="143"/>
      <c r="J208" s="142">
        <f t="shared" si="30"/>
        <v>0</v>
      </c>
      <c r="K208" s="140" t="s">
        <v>1</v>
      </c>
      <c r="L208" s="32"/>
      <c r="M208" s="144" t="s">
        <v>1</v>
      </c>
      <c r="N208" s="145" t="s">
        <v>42</v>
      </c>
      <c r="P208" s="146">
        <f t="shared" si="31"/>
        <v>0</v>
      </c>
      <c r="Q208" s="146">
        <v>0</v>
      </c>
      <c r="R208" s="146">
        <f t="shared" si="32"/>
        <v>0</v>
      </c>
      <c r="S208" s="146">
        <v>0</v>
      </c>
      <c r="T208" s="147">
        <f t="shared" si="33"/>
        <v>0</v>
      </c>
      <c r="AR208" s="148" t="s">
        <v>677</v>
      </c>
      <c r="AT208" s="148" t="s">
        <v>264</v>
      </c>
      <c r="AU208" s="148" t="s">
        <v>87</v>
      </c>
      <c r="AY208" s="17" t="s">
        <v>262</v>
      </c>
      <c r="BE208" s="149">
        <f t="shared" si="34"/>
        <v>0</v>
      </c>
      <c r="BF208" s="149">
        <f t="shared" si="35"/>
        <v>0</v>
      </c>
      <c r="BG208" s="149">
        <f t="shared" si="36"/>
        <v>0</v>
      </c>
      <c r="BH208" s="149">
        <f t="shared" si="37"/>
        <v>0</v>
      </c>
      <c r="BI208" s="149">
        <f t="shared" si="38"/>
        <v>0</v>
      </c>
      <c r="BJ208" s="17" t="s">
        <v>85</v>
      </c>
      <c r="BK208" s="149">
        <f t="shared" si="39"/>
        <v>0</v>
      </c>
      <c r="BL208" s="17" t="s">
        <v>677</v>
      </c>
      <c r="BM208" s="148" t="s">
        <v>1118</v>
      </c>
    </row>
    <row r="209" spans="2:65" s="1" customFormat="1" ht="44.25" customHeight="1">
      <c r="B209" s="32"/>
      <c r="C209" s="138" t="s">
        <v>698</v>
      </c>
      <c r="D209" s="138" t="s">
        <v>264</v>
      </c>
      <c r="E209" s="139" t="s">
        <v>3707</v>
      </c>
      <c r="F209" s="140" t="s">
        <v>3708</v>
      </c>
      <c r="G209" s="141" t="s">
        <v>794</v>
      </c>
      <c r="H209" s="143"/>
      <c r="I209" s="143"/>
      <c r="J209" s="142">
        <f t="shared" si="30"/>
        <v>0</v>
      </c>
      <c r="K209" s="140" t="s">
        <v>267</v>
      </c>
      <c r="L209" s="32"/>
      <c r="M209" s="144" t="s">
        <v>1</v>
      </c>
      <c r="N209" s="145" t="s">
        <v>42</v>
      </c>
      <c r="P209" s="146">
        <f t="shared" si="31"/>
        <v>0</v>
      </c>
      <c r="Q209" s="146">
        <v>0</v>
      </c>
      <c r="R209" s="146">
        <f t="shared" si="32"/>
        <v>0</v>
      </c>
      <c r="S209" s="146">
        <v>0</v>
      </c>
      <c r="T209" s="147">
        <f t="shared" si="33"/>
        <v>0</v>
      </c>
      <c r="AR209" s="148" t="s">
        <v>677</v>
      </c>
      <c r="AT209" s="148" t="s">
        <v>264</v>
      </c>
      <c r="AU209" s="148" t="s">
        <v>87</v>
      </c>
      <c r="AY209" s="17" t="s">
        <v>262</v>
      </c>
      <c r="BE209" s="149">
        <f t="shared" si="34"/>
        <v>0</v>
      </c>
      <c r="BF209" s="149">
        <f t="shared" si="35"/>
        <v>0</v>
      </c>
      <c r="BG209" s="149">
        <f t="shared" si="36"/>
        <v>0</v>
      </c>
      <c r="BH209" s="149">
        <f t="shared" si="37"/>
        <v>0</v>
      </c>
      <c r="BI209" s="149">
        <f t="shared" si="38"/>
        <v>0</v>
      </c>
      <c r="BJ209" s="17" t="s">
        <v>85</v>
      </c>
      <c r="BK209" s="149">
        <f t="shared" si="39"/>
        <v>0</v>
      </c>
      <c r="BL209" s="17" t="s">
        <v>677</v>
      </c>
      <c r="BM209" s="148" t="s">
        <v>1086</v>
      </c>
    </row>
    <row r="210" spans="2:63" s="11" customFormat="1" ht="22.9" customHeight="1">
      <c r="B210" s="126"/>
      <c r="D210" s="127" t="s">
        <v>76</v>
      </c>
      <c r="E210" s="136" t="s">
        <v>3709</v>
      </c>
      <c r="F210" s="136" t="s">
        <v>3710</v>
      </c>
      <c r="I210" s="129"/>
      <c r="J210" s="137">
        <f>BK210</f>
        <v>0</v>
      </c>
      <c r="L210" s="126"/>
      <c r="M210" s="131"/>
      <c r="P210" s="132">
        <f>SUM(P211:P342)</f>
        <v>0</v>
      </c>
      <c r="R210" s="132">
        <f>SUM(R211:R342)</f>
        <v>2.100292</v>
      </c>
      <c r="T210" s="133">
        <f>SUM(T211:T342)</f>
        <v>0</v>
      </c>
      <c r="AR210" s="127" t="s">
        <v>103</v>
      </c>
      <c r="AT210" s="134" t="s">
        <v>76</v>
      </c>
      <c r="AU210" s="134" t="s">
        <v>85</v>
      </c>
      <c r="AY210" s="127" t="s">
        <v>262</v>
      </c>
      <c r="BK210" s="135">
        <f>SUM(BK211:BK342)</f>
        <v>0</v>
      </c>
    </row>
    <row r="211" spans="2:65" s="1" customFormat="1" ht="21.75" customHeight="1">
      <c r="B211" s="32"/>
      <c r="C211" s="178" t="s">
        <v>703</v>
      </c>
      <c r="D211" s="178" t="s">
        <v>300</v>
      </c>
      <c r="E211" s="179" t="s">
        <v>3711</v>
      </c>
      <c r="F211" s="180" t="s">
        <v>3712</v>
      </c>
      <c r="G211" s="181" t="s">
        <v>416</v>
      </c>
      <c r="H211" s="182">
        <v>367.5</v>
      </c>
      <c r="I211" s="183"/>
      <c r="J211" s="182">
        <f>ROUND(I211*H211,2)</f>
        <v>0</v>
      </c>
      <c r="K211" s="180" t="s">
        <v>267</v>
      </c>
      <c r="L211" s="184"/>
      <c r="M211" s="185" t="s">
        <v>1</v>
      </c>
      <c r="N211" s="186" t="s">
        <v>42</v>
      </c>
      <c r="P211" s="146">
        <f>O211*H211</f>
        <v>0</v>
      </c>
      <c r="Q211" s="146">
        <v>4E-05</v>
      </c>
      <c r="R211" s="146">
        <f>Q211*H211</f>
        <v>0.014700000000000001</v>
      </c>
      <c r="S211" s="146">
        <v>0</v>
      </c>
      <c r="T211" s="147">
        <f>S211*H211</f>
        <v>0</v>
      </c>
      <c r="AR211" s="148" t="s">
        <v>459</v>
      </c>
      <c r="AT211" s="148" t="s">
        <v>300</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369</v>
      </c>
      <c r="BM211" s="148" t="s">
        <v>3713</v>
      </c>
    </row>
    <row r="212" spans="2:51" s="12" customFormat="1" ht="11.25">
      <c r="B212" s="150"/>
      <c r="D212" s="151" t="s">
        <v>270</v>
      </c>
      <c r="F212" s="153" t="s">
        <v>3714</v>
      </c>
      <c r="H212" s="154">
        <v>367.5</v>
      </c>
      <c r="I212" s="155"/>
      <c r="L212" s="150"/>
      <c r="M212" s="156"/>
      <c r="T212" s="157"/>
      <c r="AT212" s="152" t="s">
        <v>270</v>
      </c>
      <c r="AU212" s="152" t="s">
        <v>87</v>
      </c>
      <c r="AV212" s="12" t="s">
        <v>87</v>
      </c>
      <c r="AW212" s="12" t="s">
        <v>4</v>
      </c>
      <c r="AX212" s="12" t="s">
        <v>85</v>
      </c>
      <c r="AY212" s="152" t="s">
        <v>262</v>
      </c>
    </row>
    <row r="213" spans="2:65" s="1" customFormat="1" ht="21.75" customHeight="1">
      <c r="B213" s="32"/>
      <c r="C213" s="178" t="s">
        <v>710</v>
      </c>
      <c r="D213" s="178" t="s">
        <v>300</v>
      </c>
      <c r="E213" s="179" t="s">
        <v>3715</v>
      </c>
      <c r="F213" s="180" t="s">
        <v>3716</v>
      </c>
      <c r="G213" s="181" t="s">
        <v>416</v>
      </c>
      <c r="H213" s="182">
        <v>283.5</v>
      </c>
      <c r="I213" s="183"/>
      <c r="J213" s="182">
        <f>ROUND(I213*H213,2)</f>
        <v>0</v>
      </c>
      <c r="K213" s="180" t="s">
        <v>267</v>
      </c>
      <c r="L213" s="184"/>
      <c r="M213" s="185" t="s">
        <v>1</v>
      </c>
      <c r="N213" s="186" t="s">
        <v>42</v>
      </c>
      <c r="P213" s="146">
        <f>O213*H213</f>
        <v>0</v>
      </c>
      <c r="Q213" s="146">
        <v>7E-05</v>
      </c>
      <c r="R213" s="146">
        <f>Q213*H213</f>
        <v>0.019844999999999998</v>
      </c>
      <c r="S213" s="146">
        <v>0</v>
      </c>
      <c r="T213" s="147">
        <f>S213*H213</f>
        <v>0</v>
      </c>
      <c r="AR213" s="148" t="s">
        <v>459</v>
      </c>
      <c r="AT213" s="148" t="s">
        <v>300</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369</v>
      </c>
      <c r="BM213" s="148" t="s">
        <v>3717</v>
      </c>
    </row>
    <row r="214" spans="2:51" s="12" customFormat="1" ht="11.25">
      <c r="B214" s="150"/>
      <c r="D214" s="151" t="s">
        <v>270</v>
      </c>
      <c r="F214" s="153" t="s">
        <v>3718</v>
      </c>
      <c r="H214" s="154">
        <v>283.5</v>
      </c>
      <c r="I214" s="155"/>
      <c r="L214" s="150"/>
      <c r="M214" s="156"/>
      <c r="T214" s="157"/>
      <c r="AT214" s="152" t="s">
        <v>270</v>
      </c>
      <c r="AU214" s="152" t="s">
        <v>87</v>
      </c>
      <c r="AV214" s="12" t="s">
        <v>87</v>
      </c>
      <c r="AW214" s="12" t="s">
        <v>4</v>
      </c>
      <c r="AX214" s="12" t="s">
        <v>85</v>
      </c>
      <c r="AY214" s="152" t="s">
        <v>262</v>
      </c>
    </row>
    <row r="215" spans="2:65" s="1" customFormat="1" ht="21.75" customHeight="1">
      <c r="B215" s="32"/>
      <c r="C215" s="178" t="s">
        <v>715</v>
      </c>
      <c r="D215" s="178" t="s">
        <v>300</v>
      </c>
      <c r="E215" s="179" t="s">
        <v>3719</v>
      </c>
      <c r="F215" s="180" t="s">
        <v>3720</v>
      </c>
      <c r="G215" s="181" t="s">
        <v>416</v>
      </c>
      <c r="H215" s="182">
        <v>262.5</v>
      </c>
      <c r="I215" s="183"/>
      <c r="J215" s="182">
        <f>ROUND(I215*H215,2)</f>
        <v>0</v>
      </c>
      <c r="K215" s="180" t="s">
        <v>267</v>
      </c>
      <c r="L215" s="184"/>
      <c r="M215" s="185" t="s">
        <v>1</v>
      </c>
      <c r="N215" s="186" t="s">
        <v>42</v>
      </c>
      <c r="P215" s="146">
        <f>O215*H215</f>
        <v>0</v>
      </c>
      <c r="Q215" s="146">
        <v>0.00017</v>
      </c>
      <c r="R215" s="146">
        <f>Q215*H215</f>
        <v>0.044625000000000005</v>
      </c>
      <c r="S215" s="146">
        <v>0</v>
      </c>
      <c r="T215" s="147">
        <f>S215*H215</f>
        <v>0</v>
      </c>
      <c r="AR215" s="148" t="s">
        <v>459</v>
      </c>
      <c r="AT215" s="148" t="s">
        <v>300</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369</v>
      </c>
      <c r="BM215" s="148" t="s">
        <v>3721</v>
      </c>
    </row>
    <row r="216" spans="2:51" s="12" customFormat="1" ht="11.25">
      <c r="B216" s="150"/>
      <c r="D216" s="151" t="s">
        <v>270</v>
      </c>
      <c r="F216" s="153" t="s">
        <v>3722</v>
      </c>
      <c r="H216" s="154">
        <v>262.5</v>
      </c>
      <c r="I216" s="155"/>
      <c r="L216" s="150"/>
      <c r="M216" s="156"/>
      <c r="T216" s="157"/>
      <c r="AT216" s="152" t="s">
        <v>270</v>
      </c>
      <c r="AU216" s="152" t="s">
        <v>87</v>
      </c>
      <c r="AV216" s="12" t="s">
        <v>87</v>
      </c>
      <c r="AW216" s="12" t="s">
        <v>4</v>
      </c>
      <c r="AX216" s="12" t="s">
        <v>85</v>
      </c>
      <c r="AY216" s="152" t="s">
        <v>262</v>
      </c>
    </row>
    <row r="217" spans="2:65" s="1" customFormat="1" ht="16.5" customHeight="1">
      <c r="B217" s="32"/>
      <c r="C217" s="178" t="s">
        <v>720</v>
      </c>
      <c r="D217" s="178" t="s">
        <v>300</v>
      </c>
      <c r="E217" s="179" t="s">
        <v>3723</v>
      </c>
      <c r="F217" s="180" t="s">
        <v>3724</v>
      </c>
      <c r="G217" s="181" t="s">
        <v>416</v>
      </c>
      <c r="H217" s="182">
        <v>346.5</v>
      </c>
      <c r="I217" s="183"/>
      <c r="J217" s="182">
        <f>ROUND(I217*H217,2)</f>
        <v>0</v>
      </c>
      <c r="K217" s="180" t="s">
        <v>1</v>
      </c>
      <c r="L217" s="184"/>
      <c r="M217" s="185" t="s">
        <v>1</v>
      </c>
      <c r="N217" s="186" t="s">
        <v>42</v>
      </c>
      <c r="P217" s="146">
        <f>O217*H217</f>
        <v>0</v>
      </c>
      <c r="Q217" s="146">
        <v>0.00022</v>
      </c>
      <c r="R217" s="146">
        <f>Q217*H217</f>
        <v>0.07623</v>
      </c>
      <c r="S217" s="146">
        <v>0</v>
      </c>
      <c r="T217" s="147">
        <f>S217*H217</f>
        <v>0</v>
      </c>
      <c r="AR217" s="148" t="s">
        <v>459</v>
      </c>
      <c r="AT217" s="148" t="s">
        <v>300</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369</v>
      </c>
      <c r="BM217" s="148" t="s">
        <v>3725</v>
      </c>
    </row>
    <row r="218" spans="2:51" s="12" customFormat="1" ht="11.25">
      <c r="B218" s="150"/>
      <c r="D218" s="151" t="s">
        <v>270</v>
      </c>
      <c r="F218" s="153" t="s">
        <v>3726</v>
      </c>
      <c r="H218" s="154">
        <v>346.5</v>
      </c>
      <c r="I218" s="155"/>
      <c r="L218" s="150"/>
      <c r="M218" s="156"/>
      <c r="T218" s="157"/>
      <c r="AT218" s="152" t="s">
        <v>270</v>
      </c>
      <c r="AU218" s="152" t="s">
        <v>87</v>
      </c>
      <c r="AV218" s="12" t="s">
        <v>87</v>
      </c>
      <c r="AW218" s="12" t="s">
        <v>4</v>
      </c>
      <c r="AX218" s="12" t="s">
        <v>85</v>
      </c>
      <c r="AY218" s="152" t="s">
        <v>262</v>
      </c>
    </row>
    <row r="219" spans="2:65" s="1" customFormat="1" ht="33" customHeight="1">
      <c r="B219" s="32"/>
      <c r="C219" s="178" t="s">
        <v>724</v>
      </c>
      <c r="D219" s="178" t="s">
        <v>300</v>
      </c>
      <c r="E219" s="179" t="s">
        <v>3727</v>
      </c>
      <c r="F219" s="180" t="s">
        <v>3728</v>
      </c>
      <c r="G219" s="181" t="s">
        <v>416</v>
      </c>
      <c r="H219" s="182">
        <v>18.9</v>
      </c>
      <c r="I219" s="183"/>
      <c r="J219" s="182">
        <f>ROUND(I219*H219,2)</f>
        <v>0</v>
      </c>
      <c r="K219" s="180" t="s">
        <v>267</v>
      </c>
      <c r="L219" s="184"/>
      <c r="M219" s="185" t="s">
        <v>1</v>
      </c>
      <c r="N219" s="186" t="s">
        <v>42</v>
      </c>
      <c r="P219" s="146">
        <f>O219*H219</f>
        <v>0</v>
      </c>
      <c r="Q219" s="146">
        <v>0.00128</v>
      </c>
      <c r="R219" s="146">
        <f>Q219*H219</f>
        <v>0.024192</v>
      </c>
      <c r="S219" s="146">
        <v>0</v>
      </c>
      <c r="T219" s="147">
        <f>S219*H219</f>
        <v>0</v>
      </c>
      <c r="AR219" s="148" t="s">
        <v>459</v>
      </c>
      <c r="AT219" s="148" t="s">
        <v>300</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369</v>
      </c>
      <c r="BM219" s="148" t="s">
        <v>3729</v>
      </c>
    </row>
    <row r="220" spans="2:51" s="12" customFormat="1" ht="11.25">
      <c r="B220" s="150"/>
      <c r="D220" s="151" t="s">
        <v>270</v>
      </c>
      <c r="F220" s="153" t="s">
        <v>3730</v>
      </c>
      <c r="H220" s="154">
        <v>18.9</v>
      </c>
      <c r="I220" s="155"/>
      <c r="L220" s="150"/>
      <c r="M220" s="156"/>
      <c r="T220" s="157"/>
      <c r="AT220" s="152" t="s">
        <v>270</v>
      </c>
      <c r="AU220" s="152" t="s">
        <v>87</v>
      </c>
      <c r="AV220" s="12" t="s">
        <v>87</v>
      </c>
      <c r="AW220" s="12" t="s">
        <v>4</v>
      </c>
      <c r="AX220" s="12" t="s">
        <v>85</v>
      </c>
      <c r="AY220" s="152" t="s">
        <v>262</v>
      </c>
    </row>
    <row r="221" spans="2:65" s="1" customFormat="1" ht="24.2" customHeight="1">
      <c r="B221" s="32"/>
      <c r="C221" s="178" t="s">
        <v>728</v>
      </c>
      <c r="D221" s="178" t="s">
        <v>300</v>
      </c>
      <c r="E221" s="179" t="s">
        <v>3731</v>
      </c>
      <c r="F221" s="180" t="s">
        <v>3732</v>
      </c>
      <c r="G221" s="181" t="s">
        <v>684</v>
      </c>
      <c r="H221" s="182">
        <v>430</v>
      </c>
      <c r="I221" s="183"/>
      <c r="J221" s="182">
        <f>ROUND(I221*H221,2)</f>
        <v>0</v>
      </c>
      <c r="K221" s="180" t="s">
        <v>267</v>
      </c>
      <c r="L221" s="184"/>
      <c r="M221" s="185" t="s">
        <v>1</v>
      </c>
      <c r="N221" s="186" t="s">
        <v>42</v>
      </c>
      <c r="P221" s="146">
        <f>O221*H221</f>
        <v>0</v>
      </c>
      <c r="Q221" s="146">
        <v>4E-05</v>
      </c>
      <c r="R221" s="146">
        <f>Q221*H221</f>
        <v>0.0172</v>
      </c>
      <c r="S221" s="146">
        <v>0</v>
      </c>
      <c r="T221" s="147">
        <f>S221*H221</f>
        <v>0</v>
      </c>
      <c r="AR221" s="148" t="s">
        <v>459</v>
      </c>
      <c r="AT221" s="148" t="s">
        <v>300</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369</v>
      </c>
      <c r="BM221" s="148" t="s">
        <v>3733</v>
      </c>
    </row>
    <row r="222" spans="2:65" s="1" customFormat="1" ht="24.2" customHeight="1">
      <c r="B222" s="32"/>
      <c r="C222" s="178" t="s">
        <v>733</v>
      </c>
      <c r="D222" s="178" t="s">
        <v>300</v>
      </c>
      <c r="E222" s="179" t="s">
        <v>3734</v>
      </c>
      <c r="F222" s="180" t="s">
        <v>3735</v>
      </c>
      <c r="G222" s="181" t="s">
        <v>684</v>
      </c>
      <c r="H222" s="182">
        <v>110</v>
      </c>
      <c r="I222" s="183"/>
      <c r="J222" s="182">
        <f>ROUND(I222*H222,2)</f>
        <v>0</v>
      </c>
      <c r="K222" s="180" t="s">
        <v>267</v>
      </c>
      <c r="L222" s="184"/>
      <c r="M222" s="185" t="s">
        <v>1</v>
      </c>
      <c r="N222" s="186" t="s">
        <v>42</v>
      </c>
      <c r="P222" s="146">
        <f>O222*H222</f>
        <v>0</v>
      </c>
      <c r="Q222" s="146">
        <v>9E-05</v>
      </c>
      <c r="R222" s="146">
        <f>Q222*H222</f>
        <v>0.0099</v>
      </c>
      <c r="S222" s="146">
        <v>0</v>
      </c>
      <c r="T222" s="147">
        <f>S222*H222</f>
        <v>0</v>
      </c>
      <c r="AR222" s="148" t="s">
        <v>459</v>
      </c>
      <c r="AT222" s="148" t="s">
        <v>300</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369</v>
      </c>
      <c r="BM222" s="148" t="s">
        <v>3736</v>
      </c>
    </row>
    <row r="223" spans="2:65" s="1" customFormat="1" ht="21.75" customHeight="1">
      <c r="B223" s="32"/>
      <c r="C223" s="178" t="s">
        <v>738</v>
      </c>
      <c r="D223" s="178" t="s">
        <v>300</v>
      </c>
      <c r="E223" s="179" t="s">
        <v>3737</v>
      </c>
      <c r="F223" s="180" t="s">
        <v>3738</v>
      </c>
      <c r="G223" s="181" t="s">
        <v>684</v>
      </c>
      <c r="H223" s="182">
        <v>150</v>
      </c>
      <c r="I223" s="183"/>
      <c r="J223" s="182">
        <f>ROUND(I223*H223,2)</f>
        <v>0</v>
      </c>
      <c r="K223" s="180" t="s">
        <v>267</v>
      </c>
      <c r="L223" s="184"/>
      <c r="M223" s="185" t="s">
        <v>1</v>
      </c>
      <c r="N223" s="186" t="s">
        <v>42</v>
      </c>
      <c r="P223" s="146">
        <f>O223*H223</f>
        <v>0</v>
      </c>
      <c r="Q223" s="146">
        <v>4E-05</v>
      </c>
      <c r="R223" s="146">
        <f>Q223*H223</f>
        <v>0.006</v>
      </c>
      <c r="S223" s="146">
        <v>0</v>
      </c>
      <c r="T223" s="147">
        <f>S223*H223</f>
        <v>0</v>
      </c>
      <c r="AR223" s="148" t="s">
        <v>459</v>
      </c>
      <c r="AT223" s="148" t="s">
        <v>300</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369</v>
      </c>
      <c r="BM223" s="148" t="s">
        <v>3739</v>
      </c>
    </row>
    <row r="224" spans="2:65" s="1" customFormat="1" ht="24.2" customHeight="1">
      <c r="B224" s="32"/>
      <c r="C224" s="178" t="s">
        <v>743</v>
      </c>
      <c r="D224" s="178" t="s">
        <v>300</v>
      </c>
      <c r="E224" s="179" t="s">
        <v>3740</v>
      </c>
      <c r="F224" s="180" t="s">
        <v>3741</v>
      </c>
      <c r="G224" s="181" t="s">
        <v>684</v>
      </c>
      <c r="H224" s="182">
        <v>28</v>
      </c>
      <c r="I224" s="183"/>
      <c r="J224" s="182">
        <f>ROUND(I224*H224,2)</f>
        <v>0</v>
      </c>
      <c r="K224" s="180" t="s">
        <v>267</v>
      </c>
      <c r="L224" s="184"/>
      <c r="M224" s="185" t="s">
        <v>1</v>
      </c>
      <c r="N224" s="186" t="s">
        <v>42</v>
      </c>
      <c r="P224" s="146">
        <f>O224*H224</f>
        <v>0</v>
      </c>
      <c r="Q224" s="146">
        <v>9E-05</v>
      </c>
      <c r="R224" s="146">
        <f>Q224*H224</f>
        <v>0.00252</v>
      </c>
      <c r="S224" s="146">
        <v>0</v>
      </c>
      <c r="T224" s="147">
        <f>S224*H224</f>
        <v>0</v>
      </c>
      <c r="AR224" s="148" t="s">
        <v>459</v>
      </c>
      <c r="AT224" s="148" t="s">
        <v>300</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369</v>
      </c>
      <c r="BM224" s="148" t="s">
        <v>3742</v>
      </c>
    </row>
    <row r="225" spans="2:65" s="1" customFormat="1" ht="24.2" customHeight="1">
      <c r="B225" s="32"/>
      <c r="C225" s="178" t="s">
        <v>748</v>
      </c>
      <c r="D225" s="178" t="s">
        <v>300</v>
      </c>
      <c r="E225" s="179" t="s">
        <v>3743</v>
      </c>
      <c r="F225" s="180" t="s">
        <v>3744</v>
      </c>
      <c r="G225" s="181" t="s">
        <v>416</v>
      </c>
      <c r="H225" s="182">
        <v>264.5</v>
      </c>
      <c r="I225" s="183"/>
      <c r="J225" s="182">
        <f>ROUND(I225*H225,2)</f>
        <v>0</v>
      </c>
      <c r="K225" s="180" t="s">
        <v>267</v>
      </c>
      <c r="L225" s="184"/>
      <c r="M225" s="185" t="s">
        <v>1</v>
      </c>
      <c r="N225" s="186" t="s">
        <v>42</v>
      </c>
      <c r="P225" s="146">
        <f>O225*H225</f>
        <v>0</v>
      </c>
      <c r="Q225" s="146">
        <v>3E-05</v>
      </c>
      <c r="R225" s="146">
        <f>Q225*H225</f>
        <v>0.007935</v>
      </c>
      <c r="S225" s="146">
        <v>0</v>
      </c>
      <c r="T225" s="147">
        <f>S225*H225</f>
        <v>0</v>
      </c>
      <c r="AR225" s="148" t="s">
        <v>459</v>
      </c>
      <c r="AT225" s="148" t="s">
        <v>300</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369</v>
      </c>
      <c r="BM225" s="148" t="s">
        <v>3745</v>
      </c>
    </row>
    <row r="226" spans="2:51" s="12" customFormat="1" ht="11.25">
      <c r="B226" s="150"/>
      <c r="D226" s="151" t="s">
        <v>270</v>
      </c>
      <c r="F226" s="153" t="s">
        <v>3746</v>
      </c>
      <c r="H226" s="154">
        <v>264.5</v>
      </c>
      <c r="I226" s="155"/>
      <c r="L226" s="150"/>
      <c r="M226" s="156"/>
      <c r="T226" s="157"/>
      <c r="AT226" s="152" t="s">
        <v>270</v>
      </c>
      <c r="AU226" s="152" t="s">
        <v>87</v>
      </c>
      <c r="AV226" s="12" t="s">
        <v>87</v>
      </c>
      <c r="AW226" s="12" t="s">
        <v>4</v>
      </c>
      <c r="AX226" s="12" t="s">
        <v>85</v>
      </c>
      <c r="AY226" s="152" t="s">
        <v>262</v>
      </c>
    </row>
    <row r="227" spans="2:65" s="1" customFormat="1" ht="24.2" customHeight="1">
      <c r="B227" s="32"/>
      <c r="C227" s="178" t="s">
        <v>755</v>
      </c>
      <c r="D227" s="178" t="s">
        <v>300</v>
      </c>
      <c r="E227" s="179" t="s">
        <v>3747</v>
      </c>
      <c r="F227" s="180" t="s">
        <v>3748</v>
      </c>
      <c r="G227" s="181" t="s">
        <v>416</v>
      </c>
      <c r="H227" s="182">
        <v>241.5</v>
      </c>
      <c r="I227" s="183"/>
      <c r="J227" s="182">
        <f>ROUND(I227*H227,2)</f>
        <v>0</v>
      </c>
      <c r="K227" s="180" t="s">
        <v>267</v>
      </c>
      <c r="L227" s="184"/>
      <c r="M227" s="185" t="s">
        <v>1</v>
      </c>
      <c r="N227" s="186" t="s">
        <v>42</v>
      </c>
      <c r="P227" s="146">
        <f>O227*H227</f>
        <v>0</v>
      </c>
      <c r="Q227" s="146">
        <v>5E-05</v>
      </c>
      <c r="R227" s="146">
        <f>Q227*H227</f>
        <v>0.012075</v>
      </c>
      <c r="S227" s="146">
        <v>0</v>
      </c>
      <c r="T227" s="147">
        <f>S227*H227</f>
        <v>0</v>
      </c>
      <c r="AR227" s="148" t="s">
        <v>459</v>
      </c>
      <c r="AT227" s="148" t="s">
        <v>300</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369</v>
      </c>
      <c r="BM227" s="148" t="s">
        <v>3749</v>
      </c>
    </row>
    <row r="228" spans="2:51" s="12" customFormat="1" ht="11.25">
      <c r="B228" s="150"/>
      <c r="D228" s="151" t="s">
        <v>270</v>
      </c>
      <c r="F228" s="153" t="s">
        <v>3750</v>
      </c>
      <c r="H228" s="154">
        <v>241.5</v>
      </c>
      <c r="I228" s="155"/>
      <c r="L228" s="150"/>
      <c r="M228" s="156"/>
      <c r="T228" s="157"/>
      <c r="AT228" s="152" t="s">
        <v>270</v>
      </c>
      <c r="AU228" s="152" t="s">
        <v>87</v>
      </c>
      <c r="AV228" s="12" t="s">
        <v>87</v>
      </c>
      <c r="AW228" s="12" t="s">
        <v>4</v>
      </c>
      <c r="AX228" s="12" t="s">
        <v>85</v>
      </c>
      <c r="AY228" s="152" t="s">
        <v>262</v>
      </c>
    </row>
    <row r="229" spans="2:65" s="1" customFormat="1" ht="24.2" customHeight="1">
      <c r="B229" s="32"/>
      <c r="C229" s="178" t="s">
        <v>763</v>
      </c>
      <c r="D229" s="178" t="s">
        <v>300</v>
      </c>
      <c r="E229" s="179" t="s">
        <v>3751</v>
      </c>
      <c r="F229" s="180" t="s">
        <v>3752</v>
      </c>
      <c r="G229" s="181" t="s">
        <v>416</v>
      </c>
      <c r="H229" s="182">
        <v>276</v>
      </c>
      <c r="I229" s="183"/>
      <c r="J229" s="182">
        <f>ROUND(I229*H229,2)</f>
        <v>0</v>
      </c>
      <c r="K229" s="180" t="s">
        <v>267</v>
      </c>
      <c r="L229" s="184"/>
      <c r="M229" s="185" t="s">
        <v>1</v>
      </c>
      <c r="N229" s="186" t="s">
        <v>42</v>
      </c>
      <c r="P229" s="146">
        <f>O229*H229</f>
        <v>0</v>
      </c>
      <c r="Q229" s="146">
        <v>7E-05</v>
      </c>
      <c r="R229" s="146">
        <f>Q229*H229</f>
        <v>0.019319999999999997</v>
      </c>
      <c r="S229" s="146">
        <v>0</v>
      </c>
      <c r="T229" s="147">
        <f>S229*H229</f>
        <v>0</v>
      </c>
      <c r="AR229" s="148" t="s">
        <v>459</v>
      </c>
      <c r="AT229" s="148" t="s">
        <v>300</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369</v>
      </c>
      <c r="BM229" s="148" t="s">
        <v>3753</v>
      </c>
    </row>
    <row r="230" spans="2:51" s="12" customFormat="1" ht="11.25">
      <c r="B230" s="150"/>
      <c r="D230" s="151" t="s">
        <v>270</v>
      </c>
      <c r="F230" s="153" t="s">
        <v>3754</v>
      </c>
      <c r="H230" s="154">
        <v>276</v>
      </c>
      <c r="I230" s="155"/>
      <c r="L230" s="150"/>
      <c r="M230" s="156"/>
      <c r="T230" s="157"/>
      <c r="AT230" s="152" t="s">
        <v>270</v>
      </c>
      <c r="AU230" s="152" t="s">
        <v>87</v>
      </c>
      <c r="AV230" s="12" t="s">
        <v>87</v>
      </c>
      <c r="AW230" s="12" t="s">
        <v>4</v>
      </c>
      <c r="AX230" s="12" t="s">
        <v>85</v>
      </c>
      <c r="AY230" s="152" t="s">
        <v>262</v>
      </c>
    </row>
    <row r="231" spans="2:65" s="1" customFormat="1" ht="24.2" customHeight="1">
      <c r="B231" s="32"/>
      <c r="C231" s="178" t="s">
        <v>775</v>
      </c>
      <c r="D231" s="178" t="s">
        <v>300</v>
      </c>
      <c r="E231" s="179" t="s">
        <v>3755</v>
      </c>
      <c r="F231" s="180" t="s">
        <v>3756</v>
      </c>
      <c r="G231" s="181" t="s">
        <v>416</v>
      </c>
      <c r="H231" s="182">
        <v>230</v>
      </c>
      <c r="I231" s="183"/>
      <c r="J231" s="182">
        <f>ROUND(I231*H231,2)</f>
        <v>0</v>
      </c>
      <c r="K231" s="180" t="s">
        <v>267</v>
      </c>
      <c r="L231" s="184"/>
      <c r="M231" s="185" t="s">
        <v>1</v>
      </c>
      <c r="N231" s="186" t="s">
        <v>42</v>
      </c>
      <c r="P231" s="146">
        <f>O231*H231</f>
        <v>0</v>
      </c>
      <c r="Q231" s="146">
        <v>0.0001</v>
      </c>
      <c r="R231" s="146">
        <f>Q231*H231</f>
        <v>0.023</v>
      </c>
      <c r="S231" s="146">
        <v>0</v>
      </c>
      <c r="T231" s="147">
        <f>S231*H231</f>
        <v>0</v>
      </c>
      <c r="AR231" s="148" t="s">
        <v>459</v>
      </c>
      <c r="AT231" s="148" t="s">
        <v>300</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369</v>
      </c>
      <c r="BM231" s="148" t="s">
        <v>3757</v>
      </c>
    </row>
    <row r="232" spans="2:51" s="12" customFormat="1" ht="11.25">
      <c r="B232" s="150"/>
      <c r="D232" s="151" t="s">
        <v>270</v>
      </c>
      <c r="F232" s="153" t="s">
        <v>3758</v>
      </c>
      <c r="H232" s="154">
        <v>230</v>
      </c>
      <c r="I232" s="155"/>
      <c r="L232" s="150"/>
      <c r="M232" s="156"/>
      <c r="T232" s="157"/>
      <c r="AT232" s="152" t="s">
        <v>270</v>
      </c>
      <c r="AU232" s="152" t="s">
        <v>87</v>
      </c>
      <c r="AV232" s="12" t="s">
        <v>87</v>
      </c>
      <c r="AW232" s="12" t="s">
        <v>4</v>
      </c>
      <c r="AX232" s="12" t="s">
        <v>85</v>
      </c>
      <c r="AY232" s="152" t="s">
        <v>262</v>
      </c>
    </row>
    <row r="233" spans="2:65" s="1" customFormat="1" ht="24.2" customHeight="1">
      <c r="B233" s="32"/>
      <c r="C233" s="178" t="s">
        <v>780</v>
      </c>
      <c r="D233" s="178" t="s">
        <v>300</v>
      </c>
      <c r="E233" s="179" t="s">
        <v>3759</v>
      </c>
      <c r="F233" s="180" t="s">
        <v>3760</v>
      </c>
      <c r="G233" s="181" t="s">
        <v>416</v>
      </c>
      <c r="H233" s="182">
        <v>3392.5</v>
      </c>
      <c r="I233" s="183"/>
      <c r="J233" s="182">
        <f>ROUND(I233*H233,2)</f>
        <v>0</v>
      </c>
      <c r="K233" s="180" t="s">
        <v>267</v>
      </c>
      <c r="L233" s="184"/>
      <c r="M233" s="185" t="s">
        <v>1</v>
      </c>
      <c r="N233" s="186" t="s">
        <v>42</v>
      </c>
      <c r="P233" s="146">
        <f>O233*H233</f>
        <v>0</v>
      </c>
      <c r="Q233" s="146">
        <v>0.00012</v>
      </c>
      <c r="R233" s="146">
        <f>Q233*H233</f>
        <v>0.4071</v>
      </c>
      <c r="S233" s="146">
        <v>0</v>
      </c>
      <c r="T233" s="147">
        <f>S233*H233</f>
        <v>0</v>
      </c>
      <c r="AR233" s="148" t="s">
        <v>459</v>
      </c>
      <c r="AT233" s="148" t="s">
        <v>300</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369</v>
      </c>
      <c r="BM233" s="148" t="s">
        <v>3761</v>
      </c>
    </row>
    <row r="234" spans="2:51" s="12" customFormat="1" ht="11.25">
      <c r="B234" s="150"/>
      <c r="D234" s="151" t="s">
        <v>270</v>
      </c>
      <c r="F234" s="153" t="s">
        <v>3762</v>
      </c>
      <c r="H234" s="154">
        <v>3392.5</v>
      </c>
      <c r="I234" s="155"/>
      <c r="L234" s="150"/>
      <c r="M234" s="156"/>
      <c r="T234" s="157"/>
      <c r="AT234" s="152" t="s">
        <v>270</v>
      </c>
      <c r="AU234" s="152" t="s">
        <v>87</v>
      </c>
      <c r="AV234" s="12" t="s">
        <v>87</v>
      </c>
      <c r="AW234" s="12" t="s">
        <v>4</v>
      </c>
      <c r="AX234" s="12" t="s">
        <v>85</v>
      </c>
      <c r="AY234" s="152" t="s">
        <v>262</v>
      </c>
    </row>
    <row r="235" spans="2:65" s="1" customFormat="1" ht="24.2" customHeight="1">
      <c r="B235" s="32"/>
      <c r="C235" s="178" t="s">
        <v>785</v>
      </c>
      <c r="D235" s="178" t="s">
        <v>300</v>
      </c>
      <c r="E235" s="179" t="s">
        <v>3763</v>
      </c>
      <c r="F235" s="180" t="s">
        <v>3764</v>
      </c>
      <c r="G235" s="181" t="s">
        <v>416</v>
      </c>
      <c r="H235" s="182">
        <v>3818</v>
      </c>
      <c r="I235" s="183"/>
      <c r="J235" s="182">
        <f>ROUND(I235*H235,2)</f>
        <v>0</v>
      </c>
      <c r="K235" s="180" t="s">
        <v>267</v>
      </c>
      <c r="L235" s="184"/>
      <c r="M235" s="185" t="s">
        <v>1</v>
      </c>
      <c r="N235" s="186" t="s">
        <v>42</v>
      </c>
      <c r="P235" s="146">
        <f>O235*H235</f>
        <v>0</v>
      </c>
      <c r="Q235" s="146">
        <v>0.00017</v>
      </c>
      <c r="R235" s="146">
        <f>Q235*H235</f>
        <v>0.6490600000000001</v>
      </c>
      <c r="S235" s="146">
        <v>0</v>
      </c>
      <c r="T235" s="147">
        <f>S235*H235</f>
        <v>0</v>
      </c>
      <c r="AR235" s="148" t="s">
        <v>459</v>
      </c>
      <c r="AT235" s="148" t="s">
        <v>300</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369</v>
      </c>
      <c r="BM235" s="148" t="s">
        <v>3765</v>
      </c>
    </row>
    <row r="236" spans="2:51" s="12" customFormat="1" ht="11.25">
      <c r="B236" s="150"/>
      <c r="D236" s="151" t="s">
        <v>270</v>
      </c>
      <c r="F236" s="153" t="s">
        <v>3766</v>
      </c>
      <c r="H236" s="154">
        <v>3818</v>
      </c>
      <c r="I236" s="155"/>
      <c r="L236" s="150"/>
      <c r="M236" s="156"/>
      <c r="T236" s="157"/>
      <c r="AT236" s="152" t="s">
        <v>270</v>
      </c>
      <c r="AU236" s="152" t="s">
        <v>87</v>
      </c>
      <c r="AV236" s="12" t="s">
        <v>87</v>
      </c>
      <c r="AW236" s="12" t="s">
        <v>4</v>
      </c>
      <c r="AX236" s="12" t="s">
        <v>85</v>
      </c>
      <c r="AY236" s="152" t="s">
        <v>262</v>
      </c>
    </row>
    <row r="237" spans="2:65" s="1" customFormat="1" ht="24.2" customHeight="1">
      <c r="B237" s="32"/>
      <c r="C237" s="178" t="s">
        <v>791</v>
      </c>
      <c r="D237" s="178" t="s">
        <v>300</v>
      </c>
      <c r="E237" s="179" t="s">
        <v>3767</v>
      </c>
      <c r="F237" s="180" t="s">
        <v>3768</v>
      </c>
      <c r="G237" s="181" t="s">
        <v>416</v>
      </c>
      <c r="H237" s="182">
        <v>402.5</v>
      </c>
      <c r="I237" s="183"/>
      <c r="J237" s="182">
        <f>ROUND(I237*H237,2)</f>
        <v>0</v>
      </c>
      <c r="K237" s="180" t="s">
        <v>267</v>
      </c>
      <c r="L237" s="184"/>
      <c r="M237" s="185" t="s">
        <v>1</v>
      </c>
      <c r="N237" s="186" t="s">
        <v>42</v>
      </c>
      <c r="P237" s="146">
        <f>O237*H237</f>
        <v>0</v>
      </c>
      <c r="Q237" s="146">
        <v>0.00016</v>
      </c>
      <c r="R237" s="146">
        <f>Q237*H237</f>
        <v>0.0644</v>
      </c>
      <c r="S237" s="146">
        <v>0</v>
      </c>
      <c r="T237" s="147">
        <f>S237*H237</f>
        <v>0</v>
      </c>
      <c r="AR237" s="148" t="s">
        <v>459</v>
      </c>
      <c r="AT237" s="148" t="s">
        <v>300</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369</v>
      </c>
      <c r="BM237" s="148" t="s">
        <v>3769</v>
      </c>
    </row>
    <row r="238" spans="2:51" s="12" customFormat="1" ht="11.25">
      <c r="B238" s="150"/>
      <c r="D238" s="151" t="s">
        <v>270</v>
      </c>
      <c r="F238" s="153" t="s">
        <v>3770</v>
      </c>
      <c r="H238" s="154">
        <v>402.5</v>
      </c>
      <c r="I238" s="155"/>
      <c r="L238" s="150"/>
      <c r="M238" s="156"/>
      <c r="T238" s="157"/>
      <c r="AT238" s="152" t="s">
        <v>270</v>
      </c>
      <c r="AU238" s="152" t="s">
        <v>87</v>
      </c>
      <c r="AV238" s="12" t="s">
        <v>87</v>
      </c>
      <c r="AW238" s="12" t="s">
        <v>4</v>
      </c>
      <c r="AX238" s="12" t="s">
        <v>85</v>
      </c>
      <c r="AY238" s="152" t="s">
        <v>262</v>
      </c>
    </row>
    <row r="239" spans="2:65" s="1" customFormat="1" ht="24.2" customHeight="1">
      <c r="B239" s="32"/>
      <c r="C239" s="178" t="s">
        <v>798</v>
      </c>
      <c r="D239" s="178" t="s">
        <v>300</v>
      </c>
      <c r="E239" s="179" t="s">
        <v>3771</v>
      </c>
      <c r="F239" s="180" t="s">
        <v>3772</v>
      </c>
      <c r="G239" s="181" t="s">
        <v>416</v>
      </c>
      <c r="H239" s="182">
        <v>17.25</v>
      </c>
      <c r="I239" s="183"/>
      <c r="J239" s="182">
        <f>ROUND(I239*H239,2)</f>
        <v>0</v>
      </c>
      <c r="K239" s="180" t="s">
        <v>267</v>
      </c>
      <c r="L239" s="184"/>
      <c r="M239" s="185" t="s">
        <v>1</v>
      </c>
      <c r="N239" s="186" t="s">
        <v>42</v>
      </c>
      <c r="P239" s="146">
        <f>O239*H239</f>
        <v>0</v>
      </c>
      <c r="Q239" s="146">
        <v>0.00407</v>
      </c>
      <c r="R239" s="146">
        <f>Q239*H239</f>
        <v>0.07020749999999999</v>
      </c>
      <c r="S239" s="146">
        <v>0</v>
      </c>
      <c r="T239" s="147">
        <f>S239*H239</f>
        <v>0</v>
      </c>
      <c r="AR239" s="148" t="s">
        <v>459</v>
      </c>
      <c r="AT239" s="148" t="s">
        <v>300</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369</v>
      </c>
      <c r="BM239" s="148" t="s">
        <v>3773</v>
      </c>
    </row>
    <row r="240" spans="2:51" s="12" customFormat="1" ht="11.25">
      <c r="B240" s="150"/>
      <c r="D240" s="151" t="s">
        <v>270</v>
      </c>
      <c r="F240" s="153" t="s">
        <v>3774</v>
      </c>
      <c r="H240" s="154">
        <v>17.25</v>
      </c>
      <c r="I240" s="155"/>
      <c r="L240" s="150"/>
      <c r="M240" s="156"/>
      <c r="T240" s="157"/>
      <c r="AT240" s="152" t="s">
        <v>270</v>
      </c>
      <c r="AU240" s="152" t="s">
        <v>87</v>
      </c>
      <c r="AV240" s="12" t="s">
        <v>87</v>
      </c>
      <c r="AW240" s="12" t="s">
        <v>4</v>
      </c>
      <c r="AX240" s="12" t="s">
        <v>85</v>
      </c>
      <c r="AY240" s="152" t="s">
        <v>262</v>
      </c>
    </row>
    <row r="241" spans="2:65" s="1" customFormat="1" ht="24.2" customHeight="1">
      <c r="B241" s="32"/>
      <c r="C241" s="178" t="s">
        <v>802</v>
      </c>
      <c r="D241" s="178" t="s">
        <v>300</v>
      </c>
      <c r="E241" s="179" t="s">
        <v>3775</v>
      </c>
      <c r="F241" s="180" t="s">
        <v>3776</v>
      </c>
      <c r="G241" s="181" t="s">
        <v>416</v>
      </c>
      <c r="H241" s="182">
        <v>80.5</v>
      </c>
      <c r="I241" s="183"/>
      <c r="J241" s="182">
        <f>ROUND(I241*H241,2)</f>
        <v>0</v>
      </c>
      <c r="K241" s="180" t="s">
        <v>267</v>
      </c>
      <c r="L241" s="184"/>
      <c r="M241" s="185" t="s">
        <v>1</v>
      </c>
      <c r="N241" s="186" t="s">
        <v>42</v>
      </c>
      <c r="P241" s="146">
        <f>O241*H241</f>
        <v>0</v>
      </c>
      <c r="Q241" s="146">
        <v>0.00034</v>
      </c>
      <c r="R241" s="146">
        <f>Q241*H241</f>
        <v>0.027370000000000002</v>
      </c>
      <c r="S241" s="146">
        <v>0</v>
      </c>
      <c r="T241" s="147">
        <f>S241*H241</f>
        <v>0</v>
      </c>
      <c r="AR241" s="148" t="s">
        <v>459</v>
      </c>
      <c r="AT241" s="148" t="s">
        <v>300</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369</v>
      </c>
      <c r="BM241" s="148" t="s">
        <v>3777</v>
      </c>
    </row>
    <row r="242" spans="2:51" s="12" customFormat="1" ht="11.25">
      <c r="B242" s="150"/>
      <c r="D242" s="151" t="s">
        <v>270</v>
      </c>
      <c r="F242" s="153" t="s">
        <v>3778</v>
      </c>
      <c r="H242" s="154">
        <v>80.5</v>
      </c>
      <c r="I242" s="155"/>
      <c r="L242" s="150"/>
      <c r="M242" s="156"/>
      <c r="T242" s="157"/>
      <c r="AT242" s="152" t="s">
        <v>270</v>
      </c>
      <c r="AU242" s="152" t="s">
        <v>87</v>
      </c>
      <c r="AV242" s="12" t="s">
        <v>87</v>
      </c>
      <c r="AW242" s="12" t="s">
        <v>4</v>
      </c>
      <c r="AX242" s="12" t="s">
        <v>85</v>
      </c>
      <c r="AY242" s="152" t="s">
        <v>262</v>
      </c>
    </row>
    <row r="243" spans="2:65" s="1" customFormat="1" ht="24.2" customHeight="1">
      <c r="B243" s="32"/>
      <c r="C243" s="178" t="s">
        <v>819</v>
      </c>
      <c r="D243" s="178" t="s">
        <v>300</v>
      </c>
      <c r="E243" s="179" t="s">
        <v>3779</v>
      </c>
      <c r="F243" s="180" t="s">
        <v>3780</v>
      </c>
      <c r="G243" s="181" t="s">
        <v>416</v>
      </c>
      <c r="H243" s="182">
        <v>92</v>
      </c>
      <c r="I243" s="183"/>
      <c r="J243" s="182">
        <f>ROUND(I243*H243,2)</f>
        <v>0</v>
      </c>
      <c r="K243" s="180" t="s">
        <v>267</v>
      </c>
      <c r="L243" s="184"/>
      <c r="M243" s="185" t="s">
        <v>1</v>
      </c>
      <c r="N243" s="186" t="s">
        <v>42</v>
      </c>
      <c r="P243" s="146">
        <f>O243*H243</f>
        <v>0</v>
      </c>
      <c r="Q243" s="146">
        <v>0.00053</v>
      </c>
      <c r="R243" s="146">
        <f>Q243*H243</f>
        <v>0.04876</v>
      </c>
      <c r="S243" s="146">
        <v>0</v>
      </c>
      <c r="T243" s="147">
        <f>S243*H243</f>
        <v>0</v>
      </c>
      <c r="AR243" s="148" t="s">
        <v>459</v>
      </c>
      <c r="AT243" s="148" t="s">
        <v>300</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369</v>
      </c>
      <c r="BM243" s="148" t="s">
        <v>3781</v>
      </c>
    </row>
    <row r="244" spans="2:51" s="12" customFormat="1" ht="11.25">
      <c r="B244" s="150"/>
      <c r="D244" s="151" t="s">
        <v>270</v>
      </c>
      <c r="F244" s="153" t="s">
        <v>3782</v>
      </c>
      <c r="H244" s="154">
        <v>92</v>
      </c>
      <c r="I244" s="155"/>
      <c r="L244" s="150"/>
      <c r="M244" s="156"/>
      <c r="T244" s="157"/>
      <c r="AT244" s="152" t="s">
        <v>270</v>
      </c>
      <c r="AU244" s="152" t="s">
        <v>87</v>
      </c>
      <c r="AV244" s="12" t="s">
        <v>87</v>
      </c>
      <c r="AW244" s="12" t="s">
        <v>4</v>
      </c>
      <c r="AX244" s="12" t="s">
        <v>85</v>
      </c>
      <c r="AY244" s="152" t="s">
        <v>262</v>
      </c>
    </row>
    <row r="245" spans="2:65" s="1" customFormat="1" ht="24.2" customHeight="1">
      <c r="B245" s="32"/>
      <c r="C245" s="178" t="s">
        <v>821</v>
      </c>
      <c r="D245" s="178" t="s">
        <v>300</v>
      </c>
      <c r="E245" s="179" t="s">
        <v>3783</v>
      </c>
      <c r="F245" s="180" t="s">
        <v>3784</v>
      </c>
      <c r="G245" s="181" t="s">
        <v>416</v>
      </c>
      <c r="H245" s="182">
        <v>373.75</v>
      </c>
      <c r="I245" s="183"/>
      <c r="J245" s="182">
        <f>ROUND(I245*H245,2)</f>
        <v>0</v>
      </c>
      <c r="K245" s="180" t="s">
        <v>267</v>
      </c>
      <c r="L245" s="184"/>
      <c r="M245" s="185" t="s">
        <v>1</v>
      </c>
      <c r="N245" s="186" t="s">
        <v>42</v>
      </c>
      <c r="P245" s="146">
        <f>O245*H245</f>
        <v>0</v>
      </c>
      <c r="Q245" s="146">
        <v>0.00077</v>
      </c>
      <c r="R245" s="146">
        <f>Q245*H245</f>
        <v>0.2877875</v>
      </c>
      <c r="S245" s="146">
        <v>0</v>
      </c>
      <c r="T245" s="147">
        <f>S245*H245</f>
        <v>0</v>
      </c>
      <c r="AR245" s="148" t="s">
        <v>459</v>
      </c>
      <c r="AT245" s="148" t="s">
        <v>300</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369</v>
      </c>
      <c r="BM245" s="148" t="s">
        <v>3785</v>
      </c>
    </row>
    <row r="246" spans="2:51" s="12" customFormat="1" ht="11.25">
      <c r="B246" s="150"/>
      <c r="D246" s="151" t="s">
        <v>270</v>
      </c>
      <c r="F246" s="153" t="s">
        <v>3786</v>
      </c>
      <c r="H246" s="154">
        <v>373.75</v>
      </c>
      <c r="I246" s="155"/>
      <c r="L246" s="150"/>
      <c r="M246" s="156"/>
      <c r="T246" s="157"/>
      <c r="AT246" s="152" t="s">
        <v>270</v>
      </c>
      <c r="AU246" s="152" t="s">
        <v>87</v>
      </c>
      <c r="AV246" s="12" t="s">
        <v>87</v>
      </c>
      <c r="AW246" s="12" t="s">
        <v>4</v>
      </c>
      <c r="AX246" s="12" t="s">
        <v>85</v>
      </c>
      <c r="AY246" s="152" t="s">
        <v>262</v>
      </c>
    </row>
    <row r="247" spans="2:65" s="1" customFormat="1" ht="24.2" customHeight="1">
      <c r="B247" s="32"/>
      <c r="C247" s="178" t="s">
        <v>830</v>
      </c>
      <c r="D247" s="178" t="s">
        <v>300</v>
      </c>
      <c r="E247" s="179" t="s">
        <v>3787</v>
      </c>
      <c r="F247" s="180" t="s">
        <v>3788</v>
      </c>
      <c r="G247" s="181" t="s">
        <v>416</v>
      </c>
      <c r="H247" s="182">
        <v>138</v>
      </c>
      <c r="I247" s="183"/>
      <c r="J247" s="182">
        <f>ROUND(I247*H247,2)</f>
        <v>0</v>
      </c>
      <c r="K247" s="180" t="s">
        <v>267</v>
      </c>
      <c r="L247" s="184"/>
      <c r="M247" s="185" t="s">
        <v>1</v>
      </c>
      <c r="N247" s="186" t="s">
        <v>42</v>
      </c>
      <c r="P247" s="146">
        <f>O247*H247</f>
        <v>0</v>
      </c>
      <c r="Q247" s="146">
        <v>0.0011</v>
      </c>
      <c r="R247" s="146">
        <f>Q247*H247</f>
        <v>0.15180000000000002</v>
      </c>
      <c r="S247" s="146">
        <v>0</v>
      </c>
      <c r="T247" s="147">
        <f>S247*H247</f>
        <v>0</v>
      </c>
      <c r="AR247" s="148" t="s">
        <v>459</v>
      </c>
      <c r="AT247" s="148" t="s">
        <v>300</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369</v>
      </c>
      <c r="BM247" s="148" t="s">
        <v>3789</v>
      </c>
    </row>
    <row r="248" spans="2:51" s="12" customFormat="1" ht="11.25">
      <c r="B248" s="150"/>
      <c r="D248" s="151" t="s">
        <v>270</v>
      </c>
      <c r="F248" s="153" t="s">
        <v>3790</v>
      </c>
      <c r="H248" s="154">
        <v>138</v>
      </c>
      <c r="I248" s="155"/>
      <c r="L248" s="150"/>
      <c r="M248" s="156"/>
      <c r="T248" s="157"/>
      <c r="AT248" s="152" t="s">
        <v>270</v>
      </c>
      <c r="AU248" s="152" t="s">
        <v>87</v>
      </c>
      <c r="AV248" s="12" t="s">
        <v>87</v>
      </c>
      <c r="AW248" s="12" t="s">
        <v>4</v>
      </c>
      <c r="AX248" s="12" t="s">
        <v>85</v>
      </c>
      <c r="AY248" s="152" t="s">
        <v>262</v>
      </c>
    </row>
    <row r="249" spans="2:65" s="1" customFormat="1" ht="24.2" customHeight="1">
      <c r="B249" s="32"/>
      <c r="C249" s="178" t="s">
        <v>834</v>
      </c>
      <c r="D249" s="178" t="s">
        <v>300</v>
      </c>
      <c r="E249" s="179" t="s">
        <v>3791</v>
      </c>
      <c r="F249" s="180" t="s">
        <v>3792</v>
      </c>
      <c r="G249" s="181" t="s">
        <v>416</v>
      </c>
      <c r="H249" s="182">
        <v>34.5</v>
      </c>
      <c r="I249" s="183"/>
      <c r="J249" s="182">
        <f>ROUND(I249*H249,2)</f>
        <v>0</v>
      </c>
      <c r="K249" s="180" t="s">
        <v>267</v>
      </c>
      <c r="L249" s="184"/>
      <c r="M249" s="185" t="s">
        <v>1</v>
      </c>
      <c r="N249" s="186" t="s">
        <v>42</v>
      </c>
      <c r="P249" s="146">
        <f>O249*H249</f>
        <v>0</v>
      </c>
      <c r="Q249" s="146">
        <v>0.00337</v>
      </c>
      <c r="R249" s="146">
        <f>Q249*H249</f>
        <v>0.11626500000000001</v>
      </c>
      <c r="S249" s="146">
        <v>0</v>
      </c>
      <c r="T249" s="147">
        <f>S249*H249</f>
        <v>0</v>
      </c>
      <c r="AR249" s="148" t="s">
        <v>459</v>
      </c>
      <c r="AT249" s="148" t="s">
        <v>300</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369</v>
      </c>
      <c r="BM249" s="148" t="s">
        <v>3793</v>
      </c>
    </row>
    <row r="250" spans="2:51" s="12" customFormat="1" ht="11.25">
      <c r="B250" s="150"/>
      <c r="D250" s="151" t="s">
        <v>270</v>
      </c>
      <c r="F250" s="153" t="s">
        <v>3794</v>
      </c>
      <c r="H250" s="154">
        <v>34.5</v>
      </c>
      <c r="I250" s="155"/>
      <c r="L250" s="150"/>
      <c r="M250" s="156"/>
      <c r="T250" s="157"/>
      <c r="AT250" s="152" t="s">
        <v>270</v>
      </c>
      <c r="AU250" s="152" t="s">
        <v>87</v>
      </c>
      <c r="AV250" s="12" t="s">
        <v>87</v>
      </c>
      <c r="AW250" s="12" t="s">
        <v>4</v>
      </c>
      <c r="AX250" s="12" t="s">
        <v>85</v>
      </c>
      <c r="AY250" s="152" t="s">
        <v>262</v>
      </c>
    </row>
    <row r="251" spans="2:65" s="1" customFormat="1" ht="21.75" customHeight="1">
      <c r="B251" s="32"/>
      <c r="C251" s="178" t="s">
        <v>839</v>
      </c>
      <c r="D251" s="178" t="s">
        <v>300</v>
      </c>
      <c r="E251" s="179" t="s">
        <v>3795</v>
      </c>
      <c r="F251" s="180" t="s">
        <v>3796</v>
      </c>
      <c r="G251" s="181" t="s">
        <v>706</v>
      </c>
      <c r="H251" s="182">
        <v>1</v>
      </c>
      <c r="I251" s="183"/>
      <c r="J251" s="182">
        <f aca="true" t="shared" si="40" ref="J251:J282">ROUND(I251*H251,2)</f>
        <v>0</v>
      </c>
      <c r="K251" s="180" t="s">
        <v>1</v>
      </c>
      <c r="L251" s="184"/>
      <c r="M251" s="185" t="s">
        <v>1</v>
      </c>
      <c r="N251" s="186" t="s">
        <v>42</v>
      </c>
      <c r="P251" s="146">
        <f aca="true" t="shared" si="41" ref="P251:P282">O251*H251</f>
        <v>0</v>
      </c>
      <c r="Q251" s="146">
        <v>0</v>
      </c>
      <c r="R251" s="146">
        <f aca="true" t="shared" si="42" ref="R251:R282">Q251*H251</f>
        <v>0</v>
      </c>
      <c r="S251" s="146">
        <v>0</v>
      </c>
      <c r="T251" s="147">
        <f aca="true" t="shared" si="43" ref="T251:T282">S251*H251</f>
        <v>0</v>
      </c>
      <c r="AR251" s="148" t="s">
        <v>1845</v>
      </c>
      <c r="AT251" s="148" t="s">
        <v>300</v>
      </c>
      <c r="AU251" s="148" t="s">
        <v>87</v>
      </c>
      <c r="AY251" s="17" t="s">
        <v>262</v>
      </c>
      <c r="BE251" s="149">
        <f aca="true" t="shared" si="44" ref="BE251:BE282">IF(N251="základní",J251,0)</f>
        <v>0</v>
      </c>
      <c r="BF251" s="149">
        <f aca="true" t="shared" si="45" ref="BF251:BF282">IF(N251="snížená",J251,0)</f>
        <v>0</v>
      </c>
      <c r="BG251" s="149">
        <f aca="true" t="shared" si="46" ref="BG251:BG282">IF(N251="zákl. přenesená",J251,0)</f>
        <v>0</v>
      </c>
      <c r="BH251" s="149">
        <f aca="true" t="shared" si="47" ref="BH251:BH282">IF(N251="sníž. přenesená",J251,0)</f>
        <v>0</v>
      </c>
      <c r="BI251" s="149">
        <f aca="true" t="shared" si="48" ref="BI251:BI282">IF(N251="nulová",J251,0)</f>
        <v>0</v>
      </c>
      <c r="BJ251" s="17" t="s">
        <v>85</v>
      </c>
      <c r="BK251" s="149">
        <f aca="true" t="shared" si="49" ref="BK251:BK282">ROUND(I251*H251,2)</f>
        <v>0</v>
      </c>
      <c r="BL251" s="17" t="s">
        <v>677</v>
      </c>
      <c r="BM251" s="148" t="s">
        <v>3797</v>
      </c>
    </row>
    <row r="252" spans="2:65" s="1" customFormat="1" ht="16.5" customHeight="1">
      <c r="B252" s="32"/>
      <c r="C252" s="178" t="s">
        <v>850</v>
      </c>
      <c r="D252" s="178" t="s">
        <v>300</v>
      </c>
      <c r="E252" s="179" t="s">
        <v>3798</v>
      </c>
      <c r="F252" s="180" t="s">
        <v>3799</v>
      </c>
      <c r="G252" s="181" t="s">
        <v>706</v>
      </c>
      <c r="H252" s="182">
        <v>1</v>
      </c>
      <c r="I252" s="183"/>
      <c r="J252" s="182">
        <f t="shared" si="40"/>
        <v>0</v>
      </c>
      <c r="K252" s="180" t="s">
        <v>1</v>
      </c>
      <c r="L252" s="184"/>
      <c r="M252" s="185" t="s">
        <v>1</v>
      </c>
      <c r="N252" s="186" t="s">
        <v>42</v>
      </c>
      <c r="P252" s="146">
        <f t="shared" si="41"/>
        <v>0</v>
      </c>
      <c r="Q252" s="146">
        <v>0</v>
      </c>
      <c r="R252" s="146">
        <f t="shared" si="42"/>
        <v>0</v>
      </c>
      <c r="S252" s="146">
        <v>0</v>
      </c>
      <c r="T252" s="147">
        <f t="shared" si="43"/>
        <v>0</v>
      </c>
      <c r="AR252" s="148" t="s">
        <v>1845</v>
      </c>
      <c r="AT252" s="148" t="s">
        <v>300</v>
      </c>
      <c r="AU252" s="148" t="s">
        <v>87</v>
      </c>
      <c r="AY252" s="17" t="s">
        <v>262</v>
      </c>
      <c r="BE252" s="149">
        <f t="shared" si="44"/>
        <v>0</v>
      </c>
      <c r="BF252" s="149">
        <f t="shared" si="45"/>
        <v>0</v>
      </c>
      <c r="BG252" s="149">
        <f t="shared" si="46"/>
        <v>0</v>
      </c>
      <c r="BH252" s="149">
        <f t="shared" si="47"/>
        <v>0</v>
      </c>
      <c r="BI252" s="149">
        <f t="shared" si="48"/>
        <v>0</v>
      </c>
      <c r="BJ252" s="17" t="s">
        <v>85</v>
      </c>
      <c r="BK252" s="149">
        <f t="shared" si="49"/>
        <v>0</v>
      </c>
      <c r="BL252" s="17" t="s">
        <v>677</v>
      </c>
      <c r="BM252" s="148" t="s">
        <v>3800</v>
      </c>
    </row>
    <row r="253" spans="2:65" s="1" customFormat="1" ht="16.5" customHeight="1">
      <c r="B253" s="32"/>
      <c r="C253" s="178" t="s">
        <v>857</v>
      </c>
      <c r="D253" s="178" t="s">
        <v>300</v>
      </c>
      <c r="E253" s="179" t="s">
        <v>3801</v>
      </c>
      <c r="F253" s="180" t="s">
        <v>3802</v>
      </c>
      <c r="G253" s="181" t="s">
        <v>706</v>
      </c>
      <c r="H253" s="182">
        <v>1</v>
      </c>
      <c r="I253" s="183"/>
      <c r="J253" s="182">
        <f t="shared" si="40"/>
        <v>0</v>
      </c>
      <c r="K253" s="180" t="s">
        <v>1</v>
      </c>
      <c r="L253" s="184"/>
      <c r="M253" s="185" t="s">
        <v>1</v>
      </c>
      <c r="N253" s="186" t="s">
        <v>42</v>
      </c>
      <c r="P253" s="146">
        <f t="shared" si="41"/>
        <v>0</v>
      </c>
      <c r="Q253" s="146">
        <v>0</v>
      </c>
      <c r="R253" s="146">
        <f t="shared" si="42"/>
        <v>0</v>
      </c>
      <c r="S253" s="146">
        <v>0</v>
      </c>
      <c r="T253" s="147">
        <f t="shared" si="43"/>
        <v>0</v>
      </c>
      <c r="AR253" s="148" t="s">
        <v>1845</v>
      </c>
      <c r="AT253" s="148" t="s">
        <v>300</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677</v>
      </c>
      <c r="BM253" s="148" t="s">
        <v>3803</v>
      </c>
    </row>
    <row r="254" spans="2:65" s="1" customFormat="1" ht="24.2" customHeight="1">
      <c r="B254" s="32"/>
      <c r="C254" s="178" t="s">
        <v>861</v>
      </c>
      <c r="D254" s="178" t="s">
        <v>300</v>
      </c>
      <c r="E254" s="179" t="s">
        <v>3804</v>
      </c>
      <c r="F254" s="180" t="s">
        <v>3805</v>
      </c>
      <c r="G254" s="181" t="s">
        <v>706</v>
      </c>
      <c r="H254" s="182">
        <v>1</v>
      </c>
      <c r="I254" s="183"/>
      <c r="J254" s="182">
        <f t="shared" si="40"/>
        <v>0</v>
      </c>
      <c r="K254" s="180" t="s">
        <v>1</v>
      </c>
      <c r="L254" s="184"/>
      <c r="M254" s="185" t="s">
        <v>1</v>
      </c>
      <c r="N254" s="186" t="s">
        <v>42</v>
      </c>
      <c r="P254" s="146">
        <f t="shared" si="41"/>
        <v>0</v>
      </c>
      <c r="Q254" s="146">
        <v>0</v>
      </c>
      <c r="R254" s="146">
        <f t="shared" si="42"/>
        <v>0</v>
      </c>
      <c r="S254" s="146">
        <v>0</v>
      </c>
      <c r="T254" s="147">
        <f t="shared" si="43"/>
        <v>0</v>
      </c>
      <c r="AR254" s="148" t="s">
        <v>1845</v>
      </c>
      <c r="AT254" s="148" t="s">
        <v>300</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677</v>
      </c>
      <c r="BM254" s="148" t="s">
        <v>3806</v>
      </c>
    </row>
    <row r="255" spans="2:65" s="1" customFormat="1" ht="24.2" customHeight="1">
      <c r="B255" s="32"/>
      <c r="C255" s="178" t="s">
        <v>866</v>
      </c>
      <c r="D255" s="178" t="s">
        <v>300</v>
      </c>
      <c r="E255" s="179" t="s">
        <v>3807</v>
      </c>
      <c r="F255" s="180" t="s">
        <v>3808</v>
      </c>
      <c r="G255" s="181" t="s">
        <v>706</v>
      </c>
      <c r="H255" s="182">
        <v>1</v>
      </c>
      <c r="I255" s="183"/>
      <c r="J255" s="182">
        <f t="shared" si="40"/>
        <v>0</v>
      </c>
      <c r="K255" s="180" t="s">
        <v>1</v>
      </c>
      <c r="L255" s="184"/>
      <c r="M255" s="185" t="s">
        <v>1</v>
      </c>
      <c r="N255" s="186" t="s">
        <v>42</v>
      </c>
      <c r="P255" s="146">
        <f t="shared" si="41"/>
        <v>0</v>
      </c>
      <c r="Q255" s="146">
        <v>0</v>
      </c>
      <c r="R255" s="146">
        <f t="shared" si="42"/>
        <v>0</v>
      </c>
      <c r="S255" s="146">
        <v>0</v>
      </c>
      <c r="T255" s="147">
        <f t="shared" si="43"/>
        <v>0</v>
      </c>
      <c r="AR255" s="148" t="s">
        <v>1845</v>
      </c>
      <c r="AT255" s="148" t="s">
        <v>300</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677</v>
      </c>
      <c r="BM255" s="148" t="s">
        <v>3809</v>
      </c>
    </row>
    <row r="256" spans="2:65" s="1" customFormat="1" ht="24.2" customHeight="1">
      <c r="B256" s="32"/>
      <c r="C256" s="178" t="s">
        <v>870</v>
      </c>
      <c r="D256" s="178" t="s">
        <v>300</v>
      </c>
      <c r="E256" s="179" t="s">
        <v>3810</v>
      </c>
      <c r="F256" s="180" t="s">
        <v>3811</v>
      </c>
      <c r="G256" s="181" t="s">
        <v>706</v>
      </c>
      <c r="H256" s="182">
        <v>1</v>
      </c>
      <c r="I256" s="183"/>
      <c r="J256" s="182">
        <f t="shared" si="40"/>
        <v>0</v>
      </c>
      <c r="K256" s="180" t="s">
        <v>1</v>
      </c>
      <c r="L256" s="184"/>
      <c r="M256" s="185" t="s">
        <v>1</v>
      </c>
      <c r="N256" s="186" t="s">
        <v>42</v>
      </c>
      <c r="P256" s="146">
        <f t="shared" si="41"/>
        <v>0</v>
      </c>
      <c r="Q256" s="146">
        <v>0</v>
      </c>
      <c r="R256" s="146">
        <f t="shared" si="42"/>
        <v>0</v>
      </c>
      <c r="S256" s="146">
        <v>0</v>
      </c>
      <c r="T256" s="147">
        <f t="shared" si="43"/>
        <v>0</v>
      </c>
      <c r="AR256" s="148" t="s">
        <v>1845</v>
      </c>
      <c r="AT256" s="148" t="s">
        <v>300</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677</v>
      </c>
      <c r="BM256" s="148" t="s">
        <v>3812</v>
      </c>
    </row>
    <row r="257" spans="2:65" s="1" customFormat="1" ht="24.2" customHeight="1">
      <c r="B257" s="32"/>
      <c r="C257" s="178" t="s">
        <v>875</v>
      </c>
      <c r="D257" s="178" t="s">
        <v>300</v>
      </c>
      <c r="E257" s="179" t="s">
        <v>3813</v>
      </c>
      <c r="F257" s="180" t="s">
        <v>3814</v>
      </c>
      <c r="G257" s="181" t="s">
        <v>706</v>
      </c>
      <c r="H257" s="182">
        <v>1</v>
      </c>
      <c r="I257" s="183"/>
      <c r="J257" s="182">
        <f t="shared" si="40"/>
        <v>0</v>
      </c>
      <c r="K257" s="180" t="s">
        <v>1</v>
      </c>
      <c r="L257" s="184"/>
      <c r="M257" s="185" t="s">
        <v>1</v>
      </c>
      <c r="N257" s="186" t="s">
        <v>42</v>
      </c>
      <c r="P257" s="146">
        <f t="shared" si="41"/>
        <v>0</v>
      </c>
      <c r="Q257" s="146">
        <v>0</v>
      </c>
      <c r="R257" s="146">
        <f t="shared" si="42"/>
        <v>0</v>
      </c>
      <c r="S257" s="146">
        <v>0</v>
      </c>
      <c r="T257" s="147">
        <f t="shared" si="43"/>
        <v>0</v>
      </c>
      <c r="AR257" s="148" t="s">
        <v>1845</v>
      </c>
      <c r="AT257" s="148" t="s">
        <v>300</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677</v>
      </c>
      <c r="BM257" s="148" t="s">
        <v>3815</v>
      </c>
    </row>
    <row r="258" spans="2:65" s="1" customFormat="1" ht="24.2" customHeight="1">
      <c r="B258" s="32"/>
      <c r="C258" s="178" t="s">
        <v>877</v>
      </c>
      <c r="D258" s="178" t="s">
        <v>300</v>
      </c>
      <c r="E258" s="179" t="s">
        <v>3816</v>
      </c>
      <c r="F258" s="180" t="s">
        <v>3817</v>
      </c>
      <c r="G258" s="181" t="s">
        <v>706</v>
      </c>
      <c r="H258" s="182">
        <v>1</v>
      </c>
      <c r="I258" s="183"/>
      <c r="J258" s="182">
        <f t="shared" si="40"/>
        <v>0</v>
      </c>
      <c r="K258" s="180" t="s">
        <v>1</v>
      </c>
      <c r="L258" s="184"/>
      <c r="M258" s="185" t="s">
        <v>1</v>
      </c>
      <c r="N258" s="186" t="s">
        <v>42</v>
      </c>
      <c r="P258" s="146">
        <f t="shared" si="41"/>
        <v>0</v>
      </c>
      <c r="Q258" s="146">
        <v>0</v>
      </c>
      <c r="R258" s="146">
        <f t="shared" si="42"/>
        <v>0</v>
      </c>
      <c r="S258" s="146">
        <v>0</v>
      </c>
      <c r="T258" s="147">
        <f t="shared" si="43"/>
        <v>0</v>
      </c>
      <c r="AR258" s="148" t="s">
        <v>1845</v>
      </c>
      <c r="AT258" s="148" t="s">
        <v>300</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677</v>
      </c>
      <c r="BM258" s="148" t="s">
        <v>3818</v>
      </c>
    </row>
    <row r="259" spans="2:65" s="1" customFormat="1" ht="24.2" customHeight="1">
      <c r="B259" s="32"/>
      <c r="C259" s="178" t="s">
        <v>880</v>
      </c>
      <c r="D259" s="178" t="s">
        <v>300</v>
      </c>
      <c r="E259" s="179" t="s">
        <v>3819</v>
      </c>
      <c r="F259" s="180" t="s">
        <v>3820</v>
      </c>
      <c r="G259" s="181" t="s">
        <v>706</v>
      </c>
      <c r="H259" s="182">
        <v>1</v>
      </c>
      <c r="I259" s="183"/>
      <c r="J259" s="182">
        <f t="shared" si="40"/>
        <v>0</v>
      </c>
      <c r="K259" s="180" t="s">
        <v>1</v>
      </c>
      <c r="L259" s="184"/>
      <c r="M259" s="185" t="s">
        <v>1</v>
      </c>
      <c r="N259" s="186" t="s">
        <v>42</v>
      </c>
      <c r="P259" s="146">
        <f t="shared" si="41"/>
        <v>0</v>
      </c>
      <c r="Q259" s="146">
        <v>0</v>
      </c>
      <c r="R259" s="146">
        <f t="shared" si="42"/>
        <v>0</v>
      </c>
      <c r="S259" s="146">
        <v>0</v>
      </c>
      <c r="T259" s="147">
        <f t="shared" si="43"/>
        <v>0</v>
      </c>
      <c r="AR259" s="148" t="s">
        <v>1845</v>
      </c>
      <c r="AT259" s="148" t="s">
        <v>300</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677</v>
      </c>
      <c r="BM259" s="148" t="s">
        <v>3821</v>
      </c>
    </row>
    <row r="260" spans="2:65" s="1" customFormat="1" ht="24.2" customHeight="1">
      <c r="B260" s="32"/>
      <c r="C260" s="178" t="s">
        <v>884</v>
      </c>
      <c r="D260" s="178" t="s">
        <v>300</v>
      </c>
      <c r="E260" s="179" t="s">
        <v>3822</v>
      </c>
      <c r="F260" s="180" t="s">
        <v>3823</v>
      </c>
      <c r="G260" s="181" t="s">
        <v>706</v>
      </c>
      <c r="H260" s="182">
        <v>1</v>
      </c>
      <c r="I260" s="183"/>
      <c r="J260" s="182">
        <f t="shared" si="40"/>
        <v>0</v>
      </c>
      <c r="K260" s="180" t="s">
        <v>1</v>
      </c>
      <c r="L260" s="184"/>
      <c r="M260" s="185" t="s">
        <v>1</v>
      </c>
      <c r="N260" s="186" t="s">
        <v>42</v>
      </c>
      <c r="P260" s="146">
        <f t="shared" si="41"/>
        <v>0</v>
      </c>
      <c r="Q260" s="146">
        <v>0</v>
      </c>
      <c r="R260" s="146">
        <f t="shared" si="42"/>
        <v>0</v>
      </c>
      <c r="S260" s="146">
        <v>0</v>
      </c>
      <c r="T260" s="147">
        <f t="shared" si="43"/>
        <v>0</v>
      </c>
      <c r="AR260" s="148" t="s">
        <v>1845</v>
      </c>
      <c r="AT260" s="148" t="s">
        <v>300</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677</v>
      </c>
      <c r="BM260" s="148" t="s">
        <v>3824</v>
      </c>
    </row>
    <row r="261" spans="2:65" s="1" customFormat="1" ht="24.2" customHeight="1">
      <c r="B261" s="32"/>
      <c r="C261" s="178" t="s">
        <v>889</v>
      </c>
      <c r="D261" s="178" t="s">
        <v>300</v>
      </c>
      <c r="E261" s="179" t="s">
        <v>3825</v>
      </c>
      <c r="F261" s="180" t="s">
        <v>3826</v>
      </c>
      <c r="G261" s="181" t="s">
        <v>706</v>
      </c>
      <c r="H261" s="182">
        <v>1</v>
      </c>
      <c r="I261" s="183"/>
      <c r="J261" s="182">
        <f t="shared" si="40"/>
        <v>0</v>
      </c>
      <c r="K261" s="180" t="s">
        <v>1</v>
      </c>
      <c r="L261" s="184"/>
      <c r="M261" s="185" t="s">
        <v>1</v>
      </c>
      <c r="N261" s="186" t="s">
        <v>42</v>
      </c>
      <c r="P261" s="146">
        <f t="shared" si="41"/>
        <v>0</v>
      </c>
      <c r="Q261" s="146">
        <v>0</v>
      </c>
      <c r="R261" s="146">
        <f t="shared" si="42"/>
        <v>0</v>
      </c>
      <c r="S261" s="146">
        <v>0</v>
      </c>
      <c r="T261" s="147">
        <f t="shared" si="43"/>
        <v>0</v>
      </c>
      <c r="AR261" s="148" t="s">
        <v>1845</v>
      </c>
      <c r="AT261" s="148" t="s">
        <v>300</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677</v>
      </c>
      <c r="BM261" s="148" t="s">
        <v>3827</v>
      </c>
    </row>
    <row r="262" spans="2:65" s="1" customFormat="1" ht="16.5" customHeight="1">
      <c r="B262" s="32"/>
      <c r="C262" s="178" t="s">
        <v>894</v>
      </c>
      <c r="D262" s="178" t="s">
        <v>300</v>
      </c>
      <c r="E262" s="179" t="s">
        <v>3828</v>
      </c>
      <c r="F262" s="180" t="s">
        <v>3829</v>
      </c>
      <c r="G262" s="181" t="s">
        <v>706</v>
      </c>
      <c r="H262" s="182">
        <v>1</v>
      </c>
      <c r="I262" s="183"/>
      <c r="J262" s="182">
        <f t="shared" si="40"/>
        <v>0</v>
      </c>
      <c r="K262" s="180" t="s">
        <v>1</v>
      </c>
      <c r="L262" s="184"/>
      <c r="M262" s="185" t="s">
        <v>1</v>
      </c>
      <c r="N262" s="186" t="s">
        <v>42</v>
      </c>
      <c r="P262" s="146">
        <f t="shared" si="41"/>
        <v>0</v>
      </c>
      <c r="Q262" s="146">
        <v>0</v>
      </c>
      <c r="R262" s="146">
        <f t="shared" si="42"/>
        <v>0</v>
      </c>
      <c r="S262" s="146">
        <v>0</v>
      </c>
      <c r="T262" s="147">
        <f t="shared" si="43"/>
        <v>0</v>
      </c>
      <c r="AR262" s="148" t="s">
        <v>1845</v>
      </c>
      <c r="AT262" s="148" t="s">
        <v>300</v>
      </c>
      <c r="AU262" s="148" t="s">
        <v>87</v>
      </c>
      <c r="AY262" s="17" t="s">
        <v>262</v>
      </c>
      <c r="BE262" s="149">
        <f t="shared" si="44"/>
        <v>0</v>
      </c>
      <c r="BF262" s="149">
        <f t="shared" si="45"/>
        <v>0</v>
      </c>
      <c r="BG262" s="149">
        <f t="shared" si="46"/>
        <v>0</v>
      </c>
      <c r="BH262" s="149">
        <f t="shared" si="47"/>
        <v>0</v>
      </c>
      <c r="BI262" s="149">
        <f t="shared" si="48"/>
        <v>0</v>
      </c>
      <c r="BJ262" s="17" t="s">
        <v>85</v>
      </c>
      <c r="BK262" s="149">
        <f t="shared" si="49"/>
        <v>0</v>
      </c>
      <c r="BL262" s="17" t="s">
        <v>677</v>
      </c>
      <c r="BM262" s="148" t="s">
        <v>3830</v>
      </c>
    </row>
    <row r="263" spans="2:65" s="1" customFormat="1" ht="24.2" customHeight="1">
      <c r="B263" s="32"/>
      <c r="C263" s="178" t="s">
        <v>900</v>
      </c>
      <c r="D263" s="178" t="s">
        <v>300</v>
      </c>
      <c r="E263" s="179" t="s">
        <v>3831</v>
      </c>
      <c r="F263" s="180" t="s">
        <v>3832</v>
      </c>
      <c r="G263" s="181" t="s">
        <v>706</v>
      </c>
      <c r="H263" s="182">
        <v>1</v>
      </c>
      <c r="I263" s="183"/>
      <c r="J263" s="182">
        <f t="shared" si="40"/>
        <v>0</v>
      </c>
      <c r="K263" s="180" t="s">
        <v>1</v>
      </c>
      <c r="L263" s="184"/>
      <c r="M263" s="185" t="s">
        <v>1</v>
      </c>
      <c r="N263" s="186" t="s">
        <v>42</v>
      </c>
      <c r="P263" s="146">
        <f t="shared" si="41"/>
        <v>0</v>
      </c>
      <c r="Q263" s="146">
        <v>0</v>
      </c>
      <c r="R263" s="146">
        <f t="shared" si="42"/>
        <v>0</v>
      </c>
      <c r="S263" s="146">
        <v>0</v>
      </c>
      <c r="T263" s="147">
        <f t="shared" si="43"/>
        <v>0</v>
      </c>
      <c r="AR263" s="148" t="s">
        <v>1845</v>
      </c>
      <c r="AT263" s="148" t="s">
        <v>300</v>
      </c>
      <c r="AU263" s="148" t="s">
        <v>87</v>
      </c>
      <c r="AY263" s="17" t="s">
        <v>262</v>
      </c>
      <c r="BE263" s="149">
        <f t="shared" si="44"/>
        <v>0</v>
      </c>
      <c r="BF263" s="149">
        <f t="shared" si="45"/>
        <v>0</v>
      </c>
      <c r="BG263" s="149">
        <f t="shared" si="46"/>
        <v>0</v>
      </c>
      <c r="BH263" s="149">
        <f t="shared" si="47"/>
        <v>0</v>
      </c>
      <c r="BI263" s="149">
        <f t="shared" si="48"/>
        <v>0</v>
      </c>
      <c r="BJ263" s="17" t="s">
        <v>85</v>
      </c>
      <c r="BK263" s="149">
        <f t="shared" si="49"/>
        <v>0</v>
      </c>
      <c r="BL263" s="17" t="s">
        <v>677</v>
      </c>
      <c r="BM263" s="148" t="s">
        <v>3833</v>
      </c>
    </row>
    <row r="264" spans="2:65" s="1" customFormat="1" ht="16.5" customHeight="1">
      <c r="B264" s="32"/>
      <c r="C264" s="178" t="s">
        <v>904</v>
      </c>
      <c r="D264" s="178" t="s">
        <v>300</v>
      </c>
      <c r="E264" s="179" t="s">
        <v>3834</v>
      </c>
      <c r="F264" s="180" t="s">
        <v>3835</v>
      </c>
      <c r="G264" s="181" t="s">
        <v>706</v>
      </c>
      <c r="H264" s="182">
        <v>5</v>
      </c>
      <c r="I264" s="183"/>
      <c r="J264" s="182">
        <f t="shared" si="40"/>
        <v>0</v>
      </c>
      <c r="K264" s="180" t="s">
        <v>1</v>
      </c>
      <c r="L264" s="184"/>
      <c r="M264" s="185" t="s">
        <v>1</v>
      </c>
      <c r="N264" s="186" t="s">
        <v>42</v>
      </c>
      <c r="P264" s="146">
        <f t="shared" si="41"/>
        <v>0</v>
      </c>
      <c r="Q264" s="146">
        <v>0</v>
      </c>
      <c r="R264" s="146">
        <f t="shared" si="42"/>
        <v>0</v>
      </c>
      <c r="S264" s="146">
        <v>0</v>
      </c>
      <c r="T264" s="147">
        <f t="shared" si="43"/>
        <v>0</v>
      </c>
      <c r="AR264" s="148" t="s">
        <v>1845</v>
      </c>
      <c r="AT264" s="148" t="s">
        <v>300</v>
      </c>
      <c r="AU264" s="148" t="s">
        <v>87</v>
      </c>
      <c r="AY264" s="17" t="s">
        <v>262</v>
      </c>
      <c r="BE264" s="149">
        <f t="shared" si="44"/>
        <v>0</v>
      </c>
      <c r="BF264" s="149">
        <f t="shared" si="45"/>
        <v>0</v>
      </c>
      <c r="BG264" s="149">
        <f t="shared" si="46"/>
        <v>0</v>
      </c>
      <c r="BH264" s="149">
        <f t="shared" si="47"/>
        <v>0</v>
      </c>
      <c r="BI264" s="149">
        <f t="shared" si="48"/>
        <v>0</v>
      </c>
      <c r="BJ264" s="17" t="s">
        <v>85</v>
      </c>
      <c r="BK264" s="149">
        <f t="shared" si="49"/>
        <v>0</v>
      </c>
      <c r="BL264" s="17" t="s">
        <v>677</v>
      </c>
      <c r="BM264" s="148" t="s">
        <v>3836</v>
      </c>
    </row>
    <row r="265" spans="2:65" s="1" customFormat="1" ht="16.5" customHeight="1">
      <c r="B265" s="32"/>
      <c r="C265" s="178" t="s">
        <v>909</v>
      </c>
      <c r="D265" s="178" t="s">
        <v>300</v>
      </c>
      <c r="E265" s="179" t="s">
        <v>3837</v>
      </c>
      <c r="F265" s="180" t="s">
        <v>3838</v>
      </c>
      <c r="G265" s="181" t="s">
        <v>706</v>
      </c>
      <c r="H265" s="182">
        <v>1</v>
      </c>
      <c r="I265" s="183"/>
      <c r="J265" s="182">
        <f t="shared" si="40"/>
        <v>0</v>
      </c>
      <c r="K265" s="180" t="s">
        <v>1</v>
      </c>
      <c r="L265" s="184"/>
      <c r="M265" s="185" t="s">
        <v>1</v>
      </c>
      <c r="N265" s="186" t="s">
        <v>42</v>
      </c>
      <c r="P265" s="146">
        <f t="shared" si="41"/>
        <v>0</v>
      </c>
      <c r="Q265" s="146">
        <v>0</v>
      </c>
      <c r="R265" s="146">
        <f t="shared" si="42"/>
        <v>0</v>
      </c>
      <c r="S265" s="146">
        <v>0</v>
      </c>
      <c r="T265" s="147">
        <f t="shared" si="43"/>
        <v>0</v>
      </c>
      <c r="AR265" s="148" t="s">
        <v>1845</v>
      </c>
      <c r="AT265" s="148" t="s">
        <v>300</v>
      </c>
      <c r="AU265" s="148" t="s">
        <v>87</v>
      </c>
      <c r="AY265" s="17" t="s">
        <v>262</v>
      </c>
      <c r="BE265" s="149">
        <f t="shared" si="44"/>
        <v>0</v>
      </c>
      <c r="BF265" s="149">
        <f t="shared" si="45"/>
        <v>0</v>
      </c>
      <c r="BG265" s="149">
        <f t="shared" si="46"/>
        <v>0</v>
      </c>
      <c r="BH265" s="149">
        <f t="shared" si="47"/>
        <v>0</v>
      </c>
      <c r="BI265" s="149">
        <f t="shared" si="48"/>
        <v>0</v>
      </c>
      <c r="BJ265" s="17" t="s">
        <v>85</v>
      </c>
      <c r="BK265" s="149">
        <f t="shared" si="49"/>
        <v>0</v>
      </c>
      <c r="BL265" s="17" t="s">
        <v>677</v>
      </c>
      <c r="BM265" s="148" t="s">
        <v>3839</v>
      </c>
    </row>
    <row r="266" spans="2:65" s="1" customFormat="1" ht="16.5" customHeight="1">
      <c r="B266" s="32"/>
      <c r="C266" s="178" t="s">
        <v>913</v>
      </c>
      <c r="D266" s="178" t="s">
        <v>300</v>
      </c>
      <c r="E266" s="179" t="s">
        <v>3840</v>
      </c>
      <c r="F266" s="180" t="s">
        <v>3841</v>
      </c>
      <c r="G266" s="181" t="s">
        <v>706</v>
      </c>
      <c r="H266" s="182">
        <v>1</v>
      </c>
      <c r="I266" s="183"/>
      <c r="J266" s="182">
        <f t="shared" si="40"/>
        <v>0</v>
      </c>
      <c r="K266" s="180" t="s">
        <v>1</v>
      </c>
      <c r="L266" s="184"/>
      <c r="M266" s="185" t="s">
        <v>1</v>
      </c>
      <c r="N266" s="186" t="s">
        <v>42</v>
      </c>
      <c r="P266" s="146">
        <f t="shared" si="41"/>
        <v>0</v>
      </c>
      <c r="Q266" s="146">
        <v>0</v>
      </c>
      <c r="R266" s="146">
        <f t="shared" si="42"/>
        <v>0</v>
      </c>
      <c r="S266" s="146">
        <v>0</v>
      </c>
      <c r="T266" s="147">
        <f t="shared" si="43"/>
        <v>0</v>
      </c>
      <c r="AR266" s="148" t="s">
        <v>1845</v>
      </c>
      <c r="AT266" s="148" t="s">
        <v>300</v>
      </c>
      <c r="AU266" s="148" t="s">
        <v>87</v>
      </c>
      <c r="AY266" s="17" t="s">
        <v>262</v>
      </c>
      <c r="BE266" s="149">
        <f t="shared" si="44"/>
        <v>0</v>
      </c>
      <c r="BF266" s="149">
        <f t="shared" si="45"/>
        <v>0</v>
      </c>
      <c r="BG266" s="149">
        <f t="shared" si="46"/>
        <v>0</v>
      </c>
      <c r="BH266" s="149">
        <f t="shared" si="47"/>
        <v>0</v>
      </c>
      <c r="BI266" s="149">
        <f t="shared" si="48"/>
        <v>0</v>
      </c>
      <c r="BJ266" s="17" t="s">
        <v>85</v>
      </c>
      <c r="BK266" s="149">
        <f t="shared" si="49"/>
        <v>0</v>
      </c>
      <c r="BL266" s="17" t="s">
        <v>677</v>
      </c>
      <c r="BM266" s="148" t="s">
        <v>3842</v>
      </c>
    </row>
    <row r="267" spans="2:65" s="1" customFormat="1" ht="16.5" customHeight="1">
      <c r="B267" s="32"/>
      <c r="C267" s="178" t="s">
        <v>918</v>
      </c>
      <c r="D267" s="178" t="s">
        <v>300</v>
      </c>
      <c r="E267" s="179" t="s">
        <v>3843</v>
      </c>
      <c r="F267" s="180" t="s">
        <v>3844</v>
      </c>
      <c r="G267" s="181" t="s">
        <v>706</v>
      </c>
      <c r="H267" s="182">
        <v>1</v>
      </c>
      <c r="I267" s="183"/>
      <c r="J267" s="182">
        <f t="shared" si="40"/>
        <v>0</v>
      </c>
      <c r="K267" s="180" t="s">
        <v>1</v>
      </c>
      <c r="L267" s="184"/>
      <c r="M267" s="185" t="s">
        <v>1</v>
      </c>
      <c r="N267" s="186" t="s">
        <v>42</v>
      </c>
      <c r="P267" s="146">
        <f t="shared" si="41"/>
        <v>0</v>
      </c>
      <c r="Q267" s="146">
        <v>0</v>
      </c>
      <c r="R267" s="146">
        <f t="shared" si="42"/>
        <v>0</v>
      </c>
      <c r="S267" s="146">
        <v>0</v>
      </c>
      <c r="T267" s="147">
        <f t="shared" si="43"/>
        <v>0</v>
      </c>
      <c r="AR267" s="148" t="s">
        <v>1845</v>
      </c>
      <c r="AT267" s="148" t="s">
        <v>300</v>
      </c>
      <c r="AU267" s="148" t="s">
        <v>87</v>
      </c>
      <c r="AY267" s="17" t="s">
        <v>262</v>
      </c>
      <c r="BE267" s="149">
        <f t="shared" si="44"/>
        <v>0</v>
      </c>
      <c r="BF267" s="149">
        <f t="shared" si="45"/>
        <v>0</v>
      </c>
      <c r="BG267" s="149">
        <f t="shared" si="46"/>
        <v>0</v>
      </c>
      <c r="BH267" s="149">
        <f t="shared" si="47"/>
        <v>0</v>
      </c>
      <c r="BI267" s="149">
        <f t="shared" si="48"/>
        <v>0</v>
      </c>
      <c r="BJ267" s="17" t="s">
        <v>85</v>
      </c>
      <c r="BK267" s="149">
        <f t="shared" si="49"/>
        <v>0</v>
      </c>
      <c r="BL267" s="17" t="s">
        <v>677</v>
      </c>
      <c r="BM267" s="148" t="s">
        <v>3845</v>
      </c>
    </row>
    <row r="268" spans="2:65" s="1" customFormat="1" ht="16.5" customHeight="1">
      <c r="B268" s="32"/>
      <c r="C268" s="178" t="s">
        <v>921</v>
      </c>
      <c r="D268" s="178" t="s">
        <v>300</v>
      </c>
      <c r="E268" s="179" t="s">
        <v>3846</v>
      </c>
      <c r="F268" s="180" t="s">
        <v>3847</v>
      </c>
      <c r="G268" s="181" t="s">
        <v>706</v>
      </c>
      <c r="H268" s="182">
        <v>38</v>
      </c>
      <c r="I268" s="183"/>
      <c r="J268" s="182">
        <f t="shared" si="40"/>
        <v>0</v>
      </c>
      <c r="K268" s="180" t="s">
        <v>1</v>
      </c>
      <c r="L268" s="184"/>
      <c r="M268" s="185" t="s">
        <v>1</v>
      </c>
      <c r="N268" s="186" t="s">
        <v>42</v>
      </c>
      <c r="P268" s="146">
        <f t="shared" si="41"/>
        <v>0</v>
      </c>
      <c r="Q268" s="146">
        <v>0</v>
      </c>
      <c r="R268" s="146">
        <f t="shared" si="42"/>
        <v>0</v>
      </c>
      <c r="S268" s="146">
        <v>0</v>
      </c>
      <c r="T268" s="147">
        <f t="shared" si="43"/>
        <v>0</v>
      </c>
      <c r="AR268" s="148" t="s">
        <v>1845</v>
      </c>
      <c r="AT268" s="148" t="s">
        <v>300</v>
      </c>
      <c r="AU268" s="148" t="s">
        <v>87</v>
      </c>
      <c r="AY268" s="17" t="s">
        <v>262</v>
      </c>
      <c r="BE268" s="149">
        <f t="shared" si="44"/>
        <v>0</v>
      </c>
      <c r="BF268" s="149">
        <f t="shared" si="45"/>
        <v>0</v>
      </c>
      <c r="BG268" s="149">
        <f t="shared" si="46"/>
        <v>0</v>
      </c>
      <c r="BH268" s="149">
        <f t="shared" si="47"/>
        <v>0</v>
      </c>
      <c r="BI268" s="149">
        <f t="shared" si="48"/>
        <v>0</v>
      </c>
      <c r="BJ268" s="17" t="s">
        <v>85</v>
      </c>
      <c r="BK268" s="149">
        <f t="shared" si="49"/>
        <v>0</v>
      </c>
      <c r="BL268" s="17" t="s">
        <v>677</v>
      </c>
      <c r="BM268" s="148" t="s">
        <v>3848</v>
      </c>
    </row>
    <row r="269" spans="2:65" s="1" customFormat="1" ht="16.5" customHeight="1">
      <c r="B269" s="32"/>
      <c r="C269" s="178" t="s">
        <v>927</v>
      </c>
      <c r="D269" s="178" t="s">
        <v>300</v>
      </c>
      <c r="E269" s="179" t="s">
        <v>3849</v>
      </c>
      <c r="F269" s="180" t="s">
        <v>3850</v>
      </c>
      <c r="G269" s="181" t="s">
        <v>706</v>
      </c>
      <c r="H269" s="182">
        <v>11</v>
      </c>
      <c r="I269" s="183"/>
      <c r="J269" s="182">
        <f t="shared" si="40"/>
        <v>0</v>
      </c>
      <c r="K269" s="180" t="s">
        <v>1</v>
      </c>
      <c r="L269" s="184"/>
      <c r="M269" s="185" t="s">
        <v>1</v>
      </c>
      <c r="N269" s="186" t="s">
        <v>42</v>
      </c>
      <c r="P269" s="146">
        <f t="shared" si="41"/>
        <v>0</v>
      </c>
      <c r="Q269" s="146">
        <v>0</v>
      </c>
      <c r="R269" s="146">
        <f t="shared" si="42"/>
        <v>0</v>
      </c>
      <c r="S269" s="146">
        <v>0</v>
      </c>
      <c r="T269" s="147">
        <f t="shared" si="43"/>
        <v>0</v>
      </c>
      <c r="AR269" s="148" t="s">
        <v>1845</v>
      </c>
      <c r="AT269" s="148" t="s">
        <v>300</v>
      </c>
      <c r="AU269" s="148" t="s">
        <v>87</v>
      </c>
      <c r="AY269" s="17" t="s">
        <v>262</v>
      </c>
      <c r="BE269" s="149">
        <f t="shared" si="44"/>
        <v>0</v>
      </c>
      <c r="BF269" s="149">
        <f t="shared" si="45"/>
        <v>0</v>
      </c>
      <c r="BG269" s="149">
        <f t="shared" si="46"/>
        <v>0</v>
      </c>
      <c r="BH269" s="149">
        <f t="shared" si="47"/>
        <v>0</v>
      </c>
      <c r="BI269" s="149">
        <f t="shared" si="48"/>
        <v>0</v>
      </c>
      <c r="BJ269" s="17" t="s">
        <v>85</v>
      </c>
      <c r="BK269" s="149">
        <f t="shared" si="49"/>
        <v>0</v>
      </c>
      <c r="BL269" s="17" t="s">
        <v>677</v>
      </c>
      <c r="BM269" s="148" t="s">
        <v>3851</v>
      </c>
    </row>
    <row r="270" spans="2:65" s="1" customFormat="1" ht="16.5" customHeight="1">
      <c r="B270" s="32"/>
      <c r="C270" s="178" t="s">
        <v>931</v>
      </c>
      <c r="D270" s="178" t="s">
        <v>300</v>
      </c>
      <c r="E270" s="179" t="s">
        <v>3852</v>
      </c>
      <c r="F270" s="180" t="s">
        <v>3853</v>
      </c>
      <c r="G270" s="181" t="s">
        <v>706</v>
      </c>
      <c r="H270" s="182">
        <v>4</v>
      </c>
      <c r="I270" s="183"/>
      <c r="J270" s="182">
        <f t="shared" si="40"/>
        <v>0</v>
      </c>
      <c r="K270" s="180" t="s">
        <v>1</v>
      </c>
      <c r="L270" s="184"/>
      <c r="M270" s="185" t="s">
        <v>1</v>
      </c>
      <c r="N270" s="186" t="s">
        <v>42</v>
      </c>
      <c r="P270" s="146">
        <f t="shared" si="41"/>
        <v>0</v>
      </c>
      <c r="Q270" s="146">
        <v>0</v>
      </c>
      <c r="R270" s="146">
        <f t="shared" si="42"/>
        <v>0</v>
      </c>
      <c r="S270" s="146">
        <v>0</v>
      </c>
      <c r="T270" s="147">
        <f t="shared" si="43"/>
        <v>0</v>
      </c>
      <c r="AR270" s="148" t="s">
        <v>1845</v>
      </c>
      <c r="AT270" s="148" t="s">
        <v>300</v>
      </c>
      <c r="AU270" s="148" t="s">
        <v>87</v>
      </c>
      <c r="AY270" s="17" t="s">
        <v>262</v>
      </c>
      <c r="BE270" s="149">
        <f t="shared" si="44"/>
        <v>0</v>
      </c>
      <c r="BF270" s="149">
        <f t="shared" si="45"/>
        <v>0</v>
      </c>
      <c r="BG270" s="149">
        <f t="shared" si="46"/>
        <v>0</v>
      </c>
      <c r="BH270" s="149">
        <f t="shared" si="47"/>
        <v>0</v>
      </c>
      <c r="BI270" s="149">
        <f t="shared" si="48"/>
        <v>0</v>
      </c>
      <c r="BJ270" s="17" t="s">
        <v>85</v>
      </c>
      <c r="BK270" s="149">
        <f t="shared" si="49"/>
        <v>0</v>
      </c>
      <c r="BL270" s="17" t="s">
        <v>677</v>
      </c>
      <c r="BM270" s="148" t="s">
        <v>3854</v>
      </c>
    </row>
    <row r="271" spans="2:65" s="1" customFormat="1" ht="16.5" customHeight="1">
      <c r="B271" s="32"/>
      <c r="C271" s="178" t="s">
        <v>936</v>
      </c>
      <c r="D271" s="178" t="s">
        <v>300</v>
      </c>
      <c r="E271" s="179" t="s">
        <v>3855</v>
      </c>
      <c r="F271" s="180" t="s">
        <v>3856</v>
      </c>
      <c r="G271" s="181" t="s">
        <v>706</v>
      </c>
      <c r="H271" s="182">
        <v>2</v>
      </c>
      <c r="I271" s="183"/>
      <c r="J271" s="182">
        <f t="shared" si="40"/>
        <v>0</v>
      </c>
      <c r="K271" s="180" t="s">
        <v>1</v>
      </c>
      <c r="L271" s="184"/>
      <c r="M271" s="185" t="s">
        <v>1</v>
      </c>
      <c r="N271" s="186" t="s">
        <v>42</v>
      </c>
      <c r="P271" s="146">
        <f t="shared" si="41"/>
        <v>0</v>
      </c>
      <c r="Q271" s="146">
        <v>0</v>
      </c>
      <c r="R271" s="146">
        <f t="shared" si="42"/>
        <v>0</v>
      </c>
      <c r="S271" s="146">
        <v>0</v>
      </c>
      <c r="T271" s="147">
        <f t="shared" si="43"/>
        <v>0</v>
      </c>
      <c r="AR271" s="148" t="s">
        <v>1845</v>
      </c>
      <c r="AT271" s="148" t="s">
        <v>300</v>
      </c>
      <c r="AU271" s="148" t="s">
        <v>87</v>
      </c>
      <c r="AY271" s="17" t="s">
        <v>262</v>
      </c>
      <c r="BE271" s="149">
        <f t="shared" si="44"/>
        <v>0</v>
      </c>
      <c r="BF271" s="149">
        <f t="shared" si="45"/>
        <v>0</v>
      </c>
      <c r="BG271" s="149">
        <f t="shared" si="46"/>
        <v>0</v>
      </c>
      <c r="BH271" s="149">
        <f t="shared" si="47"/>
        <v>0</v>
      </c>
      <c r="BI271" s="149">
        <f t="shared" si="48"/>
        <v>0</v>
      </c>
      <c r="BJ271" s="17" t="s">
        <v>85</v>
      </c>
      <c r="BK271" s="149">
        <f t="shared" si="49"/>
        <v>0</v>
      </c>
      <c r="BL271" s="17" t="s">
        <v>677</v>
      </c>
      <c r="BM271" s="148" t="s">
        <v>3857</v>
      </c>
    </row>
    <row r="272" spans="2:65" s="1" customFormat="1" ht="16.5" customHeight="1">
      <c r="B272" s="32"/>
      <c r="C272" s="178" t="s">
        <v>946</v>
      </c>
      <c r="D272" s="178" t="s">
        <v>300</v>
      </c>
      <c r="E272" s="179" t="s">
        <v>3858</v>
      </c>
      <c r="F272" s="180" t="s">
        <v>3859</v>
      </c>
      <c r="G272" s="181" t="s">
        <v>706</v>
      </c>
      <c r="H272" s="182">
        <v>17</v>
      </c>
      <c r="I272" s="183"/>
      <c r="J272" s="182">
        <f t="shared" si="40"/>
        <v>0</v>
      </c>
      <c r="K272" s="180" t="s">
        <v>1</v>
      </c>
      <c r="L272" s="184"/>
      <c r="M272" s="185" t="s">
        <v>1</v>
      </c>
      <c r="N272" s="186" t="s">
        <v>42</v>
      </c>
      <c r="P272" s="146">
        <f t="shared" si="41"/>
        <v>0</v>
      </c>
      <c r="Q272" s="146">
        <v>0</v>
      </c>
      <c r="R272" s="146">
        <f t="shared" si="42"/>
        <v>0</v>
      </c>
      <c r="S272" s="146">
        <v>0</v>
      </c>
      <c r="T272" s="147">
        <f t="shared" si="43"/>
        <v>0</v>
      </c>
      <c r="AR272" s="148" t="s">
        <v>1845</v>
      </c>
      <c r="AT272" s="148" t="s">
        <v>300</v>
      </c>
      <c r="AU272" s="148" t="s">
        <v>87</v>
      </c>
      <c r="AY272" s="17" t="s">
        <v>262</v>
      </c>
      <c r="BE272" s="149">
        <f t="shared" si="44"/>
        <v>0</v>
      </c>
      <c r="BF272" s="149">
        <f t="shared" si="45"/>
        <v>0</v>
      </c>
      <c r="BG272" s="149">
        <f t="shared" si="46"/>
        <v>0</v>
      </c>
      <c r="BH272" s="149">
        <f t="shared" si="47"/>
        <v>0</v>
      </c>
      <c r="BI272" s="149">
        <f t="shared" si="48"/>
        <v>0</v>
      </c>
      <c r="BJ272" s="17" t="s">
        <v>85</v>
      </c>
      <c r="BK272" s="149">
        <f t="shared" si="49"/>
        <v>0</v>
      </c>
      <c r="BL272" s="17" t="s">
        <v>677</v>
      </c>
      <c r="BM272" s="148" t="s">
        <v>3860</v>
      </c>
    </row>
    <row r="273" spans="2:65" s="1" customFormat="1" ht="16.5" customHeight="1">
      <c r="B273" s="32"/>
      <c r="C273" s="178" t="s">
        <v>950</v>
      </c>
      <c r="D273" s="178" t="s">
        <v>300</v>
      </c>
      <c r="E273" s="179" t="s">
        <v>3861</v>
      </c>
      <c r="F273" s="180" t="s">
        <v>3862</v>
      </c>
      <c r="G273" s="181" t="s">
        <v>706</v>
      </c>
      <c r="H273" s="182">
        <v>10</v>
      </c>
      <c r="I273" s="183"/>
      <c r="J273" s="182">
        <f t="shared" si="40"/>
        <v>0</v>
      </c>
      <c r="K273" s="180" t="s">
        <v>1</v>
      </c>
      <c r="L273" s="184"/>
      <c r="M273" s="185" t="s">
        <v>1</v>
      </c>
      <c r="N273" s="186" t="s">
        <v>42</v>
      </c>
      <c r="P273" s="146">
        <f t="shared" si="41"/>
        <v>0</v>
      </c>
      <c r="Q273" s="146">
        <v>0</v>
      </c>
      <c r="R273" s="146">
        <f t="shared" si="42"/>
        <v>0</v>
      </c>
      <c r="S273" s="146">
        <v>0</v>
      </c>
      <c r="T273" s="147">
        <f t="shared" si="43"/>
        <v>0</v>
      </c>
      <c r="AR273" s="148" t="s">
        <v>1845</v>
      </c>
      <c r="AT273" s="148" t="s">
        <v>300</v>
      </c>
      <c r="AU273" s="148" t="s">
        <v>87</v>
      </c>
      <c r="AY273" s="17" t="s">
        <v>262</v>
      </c>
      <c r="BE273" s="149">
        <f t="shared" si="44"/>
        <v>0</v>
      </c>
      <c r="BF273" s="149">
        <f t="shared" si="45"/>
        <v>0</v>
      </c>
      <c r="BG273" s="149">
        <f t="shared" si="46"/>
        <v>0</v>
      </c>
      <c r="BH273" s="149">
        <f t="shared" si="47"/>
        <v>0</v>
      </c>
      <c r="BI273" s="149">
        <f t="shared" si="48"/>
        <v>0</v>
      </c>
      <c r="BJ273" s="17" t="s">
        <v>85</v>
      </c>
      <c r="BK273" s="149">
        <f t="shared" si="49"/>
        <v>0</v>
      </c>
      <c r="BL273" s="17" t="s">
        <v>677</v>
      </c>
      <c r="BM273" s="148" t="s">
        <v>3863</v>
      </c>
    </row>
    <row r="274" spans="2:65" s="1" customFormat="1" ht="16.5" customHeight="1">
      <c r="B274" s="32"/>
      <c r="C274" s="178" t="s">
        <v>955</v>
      </c>
      <c r="D274" s="178" t="s">
        <v>300</v>
      </c>
      <c r="E274" s="179" t="s">
        <v>3864</v>
      </c>
      <c r="F274" s="180" t="s">
        <v>3865</v>
      </c>
      <c r="G274" s="181" t="s">
        <v>706</v>
      </c>
      <c r="H274" s="182">
        <v>2</v>
      </c>
      <c r="I274" s="183"/>
      <c r="J274" s="182">
        <f t="shared" si="40"/>
        <v>0</v>
      </c>
      <c r="K274" s="180" t="s">
        <v>1</v>
      </c>
      <c r="L274" s="184"/>
      <c r="M274" s="185" t="s">
        <v>1</v>
      </c>
      <c r="N274" s="186" t="s">
        <v>42</v>
      </c>
      <c r="P274" s="146">
        <f t="shared" si="41"/>
        <v>0</v>
      </c>
      <c r="Q274" s="146">
        <v>0</v>
      </c>
      <c r="R274" s="146">
        <f t="shared" si="42"/>
        <v>0</v>
      </c>
      <c r="S274" s="146">
        <v>0</v>
      </c>
      <c r="T274" s="147">
        <f t="shared" si="43"/>
        <v>0</v>
      </c>
      <c r="AR274" s="148" t="s">
        <v>1845</v>
      </c>
      <c r="AT274" s="148" t="s">
        <v>300</v>
      </c>
      <c r="AU274" s="148" t="s">
        <v>87</v>
      </c>
      <c r="AY274" s="17" t="s">
        <v>262</v>
      </c>
      <c r="BE274" s="149">
        <f t="shared" si="44"/>
        <v>0</v>
      </c>
      <c r="BF274" s="149">
        <f t="shared" si="45"/>
        <v>0</v>
      </c>
      <c r="BG274" s="149">
        <f t="shared" si="46"/>
        <v>0</v>
      </c>
      <c r="BH274" s="149">
        <f t="shared" si="47"/>
        <v>0</v>
      </c>
      <c r="BI274" s="149">
        <f t="shared" si="48"/>
        <v>0</v>
      </c>
      <c r="BJ274" s="17" t="s">
        <v>85</v>
      </c>
      <c r="BK274" s="149">
        <f t="shared" si="49"/>
        <v>0</v>
      </c>
      <c r="BL274" s="17" t="s">
        <v>677</v>
      </c>
      <c r="BM274" s="148" t="s">
        <v>3866</v>
      </c>
    </row>
    <row r="275" spans="2:65" s="1" customFormat="1" ht="16.5" customHeight="1">
      <c r="B275" s="32"/>
      <c r="C275" s="178" t="s">
        <v>959</v>
      </c>
      <c r="D275" s="178" t="s">
        <v>300</v>
      </c>
      <c r="E275" s="179" t="s">
        <v>3867</v>
      </c>
      <c r="F275" s="180" t="s">
        <v>3868</v>
      </c>
      <c r="G275" s="181" t="s">
        <v>706</v>
      </c>
      <c r="H275" s="182">
        <v>3</v>
      </c>
      <c r="I275" s="183"/>
      <c r="J275" s="182">
        <f t="shared" si="40"/>
        <v>0</v>
      </c>
      <c r="K275" s="180" t="s">
        <v>1</v>
      </c>
      <c r="L275" s="184"/>
      <c r="M275" s="185" t="s">
        <v>1</v>
      </c>
      <c r="N275" s="186" t="s">
        <v>42</v>
      </c>
      <c r="P275" s="146">
        <f t="shared" si="41"/>
        <v>0</v>
      </c>
      <c r="Q275" s="146">
        <v>0</v>
      </c>
      <c r="R275" s="146">
        <f t="shared" si="42"/>
        <v>0</v>
      </c>
      <c r="S275" s="146">
        <v>0</v>
      </c>
      <c r="T275" s="147">
        <f t="shared" si="43"/>
        <v>0</v>
      </c>
      <c r="AR275" s="148" t="s">
        <v>1845</v>
      </c>
      <c r="AT275" s="148" t="s">
        <v>300</v>
      </c>
      <c r="AU275" s="148" t="s">
        <v>87</v>
      </c>
      <c r="AY275" s="17" t="s">
        <v>262</v>
      </c>
      <c r="BE275" s="149">
        <f t="shared" si="44"/>
        <v>0</v>
      </c>
      <c r="BF275" s="149">
        <f t="shared" si="45"/>
        <v>0</v>
      </c>
      <c r="BG275" s="149">
        <f t="shared" si="46"/>
        <v>0</v>
      </c>
      <c r="BH275" s="149">
        <f t="shared" si="47"/>
        <v>0</v>
      </c>
      <c r="BI275" s="149">
        <f t="shared" si="48"/>
        <v>0</v>
      </c>
      <c r="BJ275" s="17" t="s">
        <v>85</v>
      </c>
      <c r="BK275" s="149">
        <f t="shared" si="49"/>
        <v>0</v>
      </c>
      <c r="BL275" s="17" t="s">
        <v>677</v>
      </c>
      <c r="BM275" s="148" t="s">
        <v>3869</v>
      </c>
    </row>
    <row r="276" spans="2:65" s="1" customFormat="1" ht="16.5" customHeight="1">
      <c r="B276" s="32"/>
      <c r="C276" s="178" t="s">
        <v>964</v>
      </c>
      <c r="D276" s="178" t="s">
        <v>300</v>
      </c>
      <c r="E276" s="179" t="s">
        <v>3870</v>
      </c>
      <c r="F276" s="180" t="s">
        <v>3871</v>
      </c>
      <c r="G276" s="181" t="s">
        <v>706</v>
      </c>
      <c r="H276" s="182">
        <v>3</v>
      </c>
      <c r="I276" s="183"/>
      <c r="J276" s="182">
        <f t="shared" si="40"/>
        <v>0</v>
      </c>
      <c r="K276" s="180" t="s">
        <v>1</v>
      </c>
      <c r="L276" s="184"/>
      <c r="M276" s="185" t="s">
        <v>1</v>
      </c>
      <c r="N276" s="186" t="s">
        <v>42</v>
      </c>
      <c r="P276" s="146">
        <f t="shared" si="41"/>
        <v>0</v>
      </c>
      <c r="Q276" s="146">
        <v>0</v>
      </c>
      <c r="R276" s="146">
        <f t="shared" si="42"/>
        <v>0</v>
      </c>
      <c r="S276" s="146">
        <v>0</v>
      </c>
      <c r="T276" s="147">
        <f t="shared" si="43"/>
        <v>0</v>
      </c>
      <c r="AR276" s="148" t="s">
        <v>1845</v>
      </c>
      <c r="AT276" s="148" t="s">
        <v>300</v>
      </c>
      <c r="AU276" s="148" t="s">
        <v>87</v>
      </c>
      <c r="AY276" s="17" t="s">
        <v>262</v>
      </c>
      <c r="BE276" s="149">
        <f t="shared" si="44"/>
        <v>0</v>
      </c>
      <c r="BF276" s="149">
        <f t="shared" si="45"/>
        <v>0</v>
      </c>
      <c r="BG276" s="149">
        <f t="shared" si="46"/>
        <v>0</v>
      </c>
      <c r="BH276" s="149">
        <f t="shared" si="47"/>
        <v>0</v>
      </c>
      <c r="BI276" s="149">
        <f t="shared" si="48"/>
        <v>0</v>
      </c>
      <c r="BJ276" s="17" t="s">
        <v>85</v>
      </c>
      <c r="BK276" s="149">
        <f t="shared" si="49"/>
        <v>0</v>
      </c>
      <c r="BL276" s="17" t="s">
        <v>677</v>
      </c>
      <c r="BM276" s="148" t="s">
        <v>3872</v>
      </c>
    </row>
    <row r="277" spans="2:65" s="1" customFormat="1" ht="16.5" customHeight="1">
      <c r="B277" s="32"/>
      <c r="C277" s="178" t="s">
        <v>968</v>
      </c>
      <c r="D277" s="178" t="s">
        <v>300</v>
      </c>
      <c r="E277" s="179" t="s">
        <v>3873</v>
      </c>
      <c r="F277" s="180" t="s">
        <v>3874</v>
      </c>
      <c r="G277" s="181" t="s">
        <v>706</v>
      </c>
      <c r="H277" s="182">
        <v>6</v>
      </c>
      <c r="I277" s="183"/>
      <c r="J277" s="182">
        <f t="shared" si="40"/>
        <v>0</v>
      </c>
      <c r="K277" s="180" t="s">
        <v>1</v>
      </c>
      <c r="L277" s="184"/>
      <c r="M277" s="185" t="s">
        <v>1</v>
      </c>
      <c r="N277" s="186" t="s">
        <v>42</v>
      </c>
      <c r="P277" s="146">
        <f t="shared" si="41"/>
        <v>0</v>
      </c>
      <c r="Q277" s="146">
        <v>0</v>
      </c>
      <c r="R277" s="146">
        <f t="shared" si="42"/>
        <v>0</v>
      </c>
      <c r="S277" s="146">
        <v>0</v>
      </c>
      <c r="T277" s="147">
        <f t="shared" si="43"/>
        <v>0</v>
      </c>
      <c r="AR277" s="148" t="s">
        <v>1845</v>
      </c>
      <c r="AT277" s="148" t="s">
        <v>300</v>
      </c>
      <c r="AU277" s="148" t="s">
        <v>87</v>
      </c>
      <c r="AY277" s="17" t="s">
        <v>262</v>
      </c>
      <c r="BE277" s="149">
        <f t="shared" si="44"/>
        <v>0</v>
      </c>
      <c r="BF277" s="149">
        <f t="shared" si="45"/>
        <v>0</v>
      </c>
      <c r="BG277" s="149">
        <f t="shared" si="46"/>
        <v>0</v>
      </c>
      <c r="BH277" s="149">
        <f t="shared" si="47"/>
        <v>0</v>
      </c>
      <c r="BI277" s="149">
        <f t="shared" si="48"/>
        <v>0</v>
      </c>
      <c r="BJ277" s="17" t="s">
        <v>85</v>
      </c>
      <c r="BK277" s="149">
        <f t="shared" si="49"/>
        <v>0</v>
      </c>
      <c r="BL277" s="17" t="s">
        <v>677</v>
      </c>
      <c r="BM277" s="148" t="s">
        <v>3875</v>
      </c>
    </row>
    <row r="278" spans="2:65" s="1" customFormat="1" ht="16.5" customHeight="1">
      <c r="B278" s="32"/>
      <c r="C278" s="178" t="s">
        <v>974</v>
      </c>
      <c r="D278" s="178" t="s">
        <v>300</v>
      </c>
      <c r="E278" s="179" t="s">
        <v>3876</v>
      </c>
      <c r="F278" s="180" t="s">
        <v>3877</v>
      </c>
      <c r="G278" s="181" t="s">
        <v>706</v>
      </c>
      <c r="H278" s="182">
        <v>115</v>
      </c>
      <c r="I278" s="183"/>
      <c r="J278" s="182">
        <f t="shared" si="40"/>
        <v>0</v>
      </c>
      <c r="K278" s="180" t="s">
        <v>1</v>
      </c>
      <c r="L278" s="184"/>
      <c r="M278" s="185" t="s">
        <v>1</v>
      </c>
      <c r="N278" s="186" t="s">
        <v>42</v>
      </c>
      <c r="P278" s="146">
        <f t="shared" si="41"/>
        <v>0</v>
      </c>
      <c r="Q278" s="146">
        <v>0</v>
      </c>
      <c r="R278" s="146">
        <f t="shared" si="42"/>
        <v>0</v>
      </c>
      <c r="S278" s="146">
        <v>0</v>
      </c>
      <c r="T278" s="147">
        <f t="shared" si="43"/>
        <v>0</v>
      </c>
      <c r="AR278" s="148" t="s">
        <v>1845</v>
      </c>
      <c r="AT278" s="148" t="s">
        <v>300</v>
      </c>
      <c r="AU278" s="148" t="s">
        <v>87</v>
      </c>
      <c r="AY278" s="17" t="s">
        <v>262</v>
      </c>
      <c r="BE278" s="149">
        <f t="shared" si="44"/>
        <v>0</v>
      </c>
      <c r="BF278" s="149">
        <f t="shared" si="45"/>
        <v>0</v>
      </c>
      <c r="BG278" s="149">
        <f t="shared" si="46"/>
        <v>0</v>
      </c>
      <c r="BH278" s="149">
        <f t="shared" si="47"/>
        <v>0</v>
      </c>
      <c r="BI278" s="149">
        <f t="shared" si="48"/>
        <v>0</v>
      </c>
      <c r="BJ278" s="17" t="s">
        <v>85</v>
      </c>
      <c r="BK278" s="149">
        <f t="shared" si="49"/>
        <v>0</v>
      </c>
      <c r="BL278" s="17" t="s">
        <v>677</v>
      </c>
      <c r="BM278" s="148" t="s">
        <v>3878</v>
      </c>
    </row>
    <row r="279" spans="2:65" s="1" customFormat="1" ht="24.2" customHeight="1">
      <c r="B279" s="32"/>
      <c r="C279" s="178" t="s">
        <v>980</v>
      </c>
      <c r="D279" s="178" t="s">
        <v>300</v>
      </c>
      <c r="E279" s="179" t="s">
        <v>3879</v>
      </c>
      <c r="F279" s="180" t="s">
        <v>3880</v>
      </c>
      <c r="G279" s="181" t="s">
        <v>706</v>
      </c>
      <c r="H279" s="182">
        <v>123</v>
      </c>
      <c r="I279" s="183"/>
      <c r="J279" s="182">
        <f t="shared" si="40"/>
        <v>0</v>
      </c>
      <c r="K279" s="180" t="s">
        <v>1</v>
      </c>
      <c r="L279" s="184"/>
      <c r="M279" s="185" t="s">
        <v>1</v>
      </c>
      <c r="N279" s="186" t="s">
        <v>42</v>
      </c>
      <c r="P279" s="146">
        <f t="shared" si="41"/>
        <v>0</v>
      </c>
      <c r="Q279" s="146">
        <v>0</v>
      </c>
      <c r="R279" s="146">
        <f t="shared" si="42"/>
        <v>0</v>
      </c>
      <c r="S279" s="146">
        <v>0</v>
      </c>
      <c r="T279" s="147">
        <f t="shared" si="43"/>
        <v>0</v>
      </c>
      <c r="AR279" s="148" t="s">
        <v>1845</v>
      </c>
      <c r="AT279" s="148" t="s">
        <v>300</v>
      </c>
      <c r="AU279" s="148" t="s">
        <v>87</v>
      </c>
      <c r="AY279" s="17" t="s">
        <v>262</v>
      </c>
      <c r="BE279" s="149">
        <f t="shared" si="44"/>
        <v>0</v>
      </c>
      <c r="BF279" s="149">
        <f t="shared" si="45"/>
        <v>0</v>
      </c>
      <c r="BG279" s="149">
        <f t="shared" si="46"/>
        <v>0</v>
      </c>
      <c r="BH279" s="149">
        <f t="shared" si="47"/>
        <v>0</v>
      </c>
      <c r="BI279" s="149">
        <f t="shared" si="48"/>
        <v>0</v>
      </c>
      <c r="BJ279" s="17" t="s">
        <v>85</v>
      </c>
      <c r="BK279" s="149">
        <f t="shared" si="49"/>
        <v>0</v>
      </c>
      <c r="BL279" s="17" t="s">
        <v>677</v>
      </c>
      <c r="BM279" s="148" t="s">
        <v>3881</v>
      </c>
    </row>
    <row r="280" spans="2:65" s="1" customFormat="1" ht="24.2" customHeight="1">
      <c r="B280" s="32"/>
      <c r="C280" s="178" t="s">
        <v>994</v>
      </c>
      <c r="D280" s="178" t="s">
        <v>300</v>
      </c>
      <c r="E280" s="179" t="s">
        <v>3882</v>
      </c>
      <c r="F280" s="180" t="s">
        <v>3883</v>
      </c>
      <c r="G280" s="181" t="s">
        <v>706</v>
      </c>
      <c r="H280" s="182">
        <v>2</v>
      </c>
      <c r="I280" s="183"/>
      <c r="J280" s="182">
        <f t="shared" si="40"/>
        <v>0</v>
      </c>
      <c r="K280" s="180" t="s">
        <v>1</v>
      </c>
      <c r="L280" s="184"/>
      <c r="M280" s="185" t="s">
        <v>1</v>
      </c>
      <c r="N280" s="186" t="s">
        <v>42</v>
      </c>
      <c r="P280" s="146">
        <f t="shared" si="41"/>
        <v>0</v>
      </c>
      <c r="Q280" s="146">
        <v>0</v>
      </c>
      <c r="R280" s="146">
        <f t="shared" si="42"/>
        <v>0</v>
      </c>
      <c r="S280" s="146">
        <v>0</v>
      </c>
      <c r="T280" s="147">
        <f t="shared" si="43"/>
        <v>0</v>
      </c>
      <c r="AR280" s="148" t="s">
        <v>1845</v>
      </c>
      <c r="AT280" s="148" t="s">
        <v>300</v>
      </c>
      <c r="AU280" s="148" t="s">
        <v>87</v>
      </c>
      <c r="AY280" s="17" t="s">
        <v>262</v>
      </c>
      <c r="BE280" s="149">
        <f t="shared" si="44"/>
        <v>0</v>
      </c>
      <c r="BF280" s="149">
        <f t="shared" si="45"/>
        <v>0</v>
      </c>
      <c r="BG280" s="149">
        <f t="shared" si="46"/>
        <v>0</v>
      </c>
      <c r="BH280" s="149">
        <f t="shared" si="47"/>
        <v>0</v>
      </c>
      <c r="BI280" s="149">
        <f t="shared" si="48"/>
        <v>0</v>
      </c>
      <c r="BJ280" s="17" t="s">
        <v>85</v>
      </c>
      <c r="BK280" s="149">
        <f t="shared" si="49"/>
        <v>0</v>
      </c>
      <c r="BL280" s="17" t="s">
        <v>677</v>
      </c>
      <c r="BM280" s="148" t="s">
        <v>3884</v>
      </c>
    </row>
    <row r="281" spans="2:65" s="1" customFormat="1" ht="16.5" customHeight="1">
      <c r="B281" s="32"/>
      <c r="C281" s="178" t="s">
        <v>1002</v>
      </c>
      <c r="D281" s="178" t="s">
        <v>300</v>
      </c>
      <c r="E281" s="179" t="s">
        <v>3885</v>
      </c>
      <c r="F281" s="180" t="s">
        <v>3886</v>
      </c>
      <c r="G281" s="181" t="s">
        <v>706</v>
      </c>
      <c r="H281" s="182">
        <v>52</v>
      </c>
      <c r="I281" s="183"/>
      <c r="J281" s="182">
        <f t="shared" si="40"/>
        <v>0</v>
      </c>
      <c r="K281" s="180" t="s">
        <v>1</v>
      </c>
      <c r="L281" s="184"/>
      <c r="M281" s="185" t="s">
        <v>1</v>
      </c>
      <c r="N281" s="186" t="s">
        <v>42</v>
      </c>
      <c r="P281" s="146">
        <f t="shared" si="41"/>
        <v>0</v>
      </c>
      <c r="Q281" s="146">
        <v>0</v>
      </c>
      <c r="R281" s="146">
        <f t="shared" si="42"/>
        <v>0</v>
      </c>
      <c r="S281" s="146">
        <v>0</v>
      </c>
      <c r="T281" s="147">
        <f t="shared" si="43"/>
        <v>0</v>
      </c>
      <c r="AR281" s="148" t="s">
        <v>1845</v>
      </c>
      <c r="AT281" s="148" t="s">
        <v>300</v>
      </c>
      <c r="AU281" s="148" t="s">
        <v>87</v>
      </c>
      <c r="AY281" s="17" t="s">
        <v>262</v>
      </c>
      <c r="BE281" s="149">
        <f t="shared" si="44"/>
        <v>0</v>
      </c>
      <c r="BF281" s="149">
        <f t="shared" si="45"/>
        <v>0</v>
      </c>
      <c r="BG281" s="149">
        <f t="shared" si="46"/>
        <v>0</v>
      </c>
      <c r="BH281" s="149">
        <f t="shared" si="47"/>
        <v>0</v>
      </c>
      <c r="BI281" s="149">
        <f t="shared" si="48"/>
        <v>0</v>
      </c>
      <c r="BJ281" s="17" t="s">
        <v>85</v>
      </c>
      <c r="BK281" s="149">
        <f t="shared" si="49"/>
        <v>0</v>
      </c>
      <c r="BL281" s="17" t="s">
        <v>677</v>
      </c>
      <c r="BM281" s="148" t="s">
        <v>3887</v>
      </c>
    </row>
    <row r="282" spans="2:65" s="1" customFormat="1" ht="16.5" customHeight="1">
      <c r="B282" s="32"/>
      <c r="C282" s="178" t="s">
        <v>1010</v>
      </c>
      <c r="D282" s="178" t="s">
        <v>300</v>
      </c>
      <c r="E282" s="179" t="s">
        <v>3888</v>
      </c>
      <c r="F282" s="180" t="s">
        <v>3889</v>
      </c>
      <c r="G282" s="181" t="s">
        <v>706</v>
      </c>
      <c r="H282" s="182">
        <v>26</v>
      </c>
      <c r="I282" s="183"/>
      <c r="J282" s="182">
        <f t="shared" si="40"/>
        <v>0</v>
      </c>
      <c r="K282" s="180" t="s">
        <v>1</v>
      </c>
      <c r="L282" s="184"/>
      <c r="M282" s="185" t="s">
        <v>1</v>
      </c>
      <c r="N282" s="186" t="s">
        <v>42</v>
      </c>
      <c r="P282" s="146">
        <f t="shared" si="41"/>
        <v>0</v>
      </c>
      <c r="Q282" s="146">
        <v>0</v>
      </c>
      <c r="R282" s="146">
        <f t="shared" si="42"/>
        <v>0</v>
      </c>
      <c r="S282" s="146">
        <v>0</v>
      </c>
      <c r="T282" s="147">
        <f t="shared" si="43"/>
        <v>0</v>
      </c>
      <c r="AR282" s="148" t="s">
        <v>1845</v>
      </c>
      <c r="AT282" s="148" t="s">
        <v>300</v>
      </c>
      <c r="AU282" s="148" t="s">
        <v>87</v>
      </c>
      <c r="AY282" s="17" t="s">
        <v>262</v>
      </c>
      <c r="BE282" s="149">
        <f t="shared" si="44"/>
        <v>0</v>
      </c>
      <c r="BF282" s="149">
        <f t="shared" si="45"/>
        <v>0</v>
      </c>
      <c r="BG282" s="149">
        <f t="shared" si="46"/>
        <v>0</v>
      </c>
      <c r="BH282" s="149">
        <f t="shared" si="47"/>
        <v>0</v>
      </c>
      <c r="BI282" s="149">
        <f t="shared" si="48"/>
        <v>0</v>
      </c>
      <c r="BJ282" s="17" t="s">
        <v>85</v>
      </c>
      <c r="BK282" s="149">
        <f t="shared" si="49"/>
        <v>0</v>
      </c>
      <c r="BL282" s="17" t="s">
        <v>677</v>
      </c>
      <c r="BM282" s="148" t="s">
        <v>3890</v>
      </c>
    </row>
    <row r="283" spans="2:65" s="1" customFormat="1" ht="16.5" customHeight="1">
      <c r="B283" s="32"/>
      <c r="C283" s="178" t="s">
        <v>1021</v>
      </c>
      <c r="D283" s="178" t="s">
        <v>300</v>
      </c>
      <c r="E283" s="179" t="s">
        <v>3891</v>
      </c>
      <c r="F283" s="180" t="s">
        <v>3892</v>
      </c>
      <c r="G283" s="181" t="s">
        <v>706</v>
      </c>
      <c r="H283" s="182">
        <v>4</v>
      </c>
      <c r="I283" s="183"/>
      <c r="J283" s="182">
        <f aca="true" t="shared" si="50" ref="J283:J314">ROUND(I283*H283,2)</f>
        <v>0</v>
      </c>
      <c r="K283" s="180" t="s">
        <v>1</v>
      </c>
      <c r="L283" s="184"/>
      <c r="M283" s="185" t="s">
        <v>1</v>
      </c>
      <c r="N283" s="186" t="s">
        <v>42</v>
      </c>
      <c r="P283" s="146">
        <f aca="true" t="shared" si="51" ref="P283:P314">O283*H283</f>
        <v>0</v>
      </c>
      <c r="Q283" s="146">
        <v>0</v>
      </c>
      <c r="R283" s="146">
        <f aca="true" t="shared" si="52" ref="R283:R314">Q283*H283</f>
        <v>0</v>
      </c>
      <c r="S283" s="146">
        <v>0</v>
      </c>
      <c r="T283" s="147">
        <f aca="true" t="shared" si="53" ref="T283:T314">S283*H283</f>
        <v>0</v>
      </c>
      <c r="AR283" s="148" t="s">
        <v>1845</v>
      </c>
      <c r="AT283" s="148" t="s">
        <v>300</v>
      </c>
      <c r="AU283" s="148" t="s">
        <v>87</v>
      </c>
      <c r="AY283" s="17" t="s">
        <v>262</v>
      </c>
      <c r="BE283" s="149">
        <f aca="true" t="shared" si="54" ref="BE283:BE314">IF(N283="základní",J283,0)</f>
        <v>0</v>
      </c>
      <c r="BF283" s="149">
        <f aca="true" t="shared" si="55" ref="BF283:BF314">IF(N283="snížená",J283,0)</f>
        <v>0</v>
      </c>
      <c r="BG283" s="149">
        <f aca="true" t="shared" si="56" ref="BG283:BG314">IF(N283="zákl. přenesená",J283,0)</f>
        <v>0</v>
      </c>
      <c r="BH283" s="149">
        <f aca="true" t="shared" si="57" ref="BH283:BH314">IF(N283="sníž. přenesená",J283,0)</f>
        <v>0</v>
      </c>
      <c r="BI283" s="149">
        <f aca="true" t="shared" si="58" ref="BI283:BI314">IF(N283="nulová",J283,0)</f>
        <v>0</v>
      </c>
      <c r="BJ283" s="17" t="s">
        <v>85</v>
      </c>
      <c r="BK283" s="149">
        <f aca="true" t="shared" si="59" ref="BK283:BK314">ROUND(I283*H283,2)</f>
        <v>0</v>
      </c>
      <c r="BL283" s="17" t="s">
        <v>677</v>
      </c>
      <c r="BM283" s="148" t="s">
        <v>3893</v>
      </c>
    </row>
    <row r="284" spans="2:65" s="1" customFormat="1" ht="16.5" customHeight="1">
      <c r="B284" s="32"/>
      <c r="C284" s="178" t="s">
        <v>1023</v>
      </c>
      <c r="D284" s="178" t="s">
        <v>300</v>
      </c>
      <c r="E284" s="179" t="s">
        <v>3894</v>
      </c>
      <c r="F284" s="180" t="s">
        <v>3895</v>
      </c>
      <c r="G284" s="181" t="s">
        <v>706</v>
      </c>
      <c r="H284" s="182">
        <v>25</v>
      </c>
      <c r="I284" s="183"/>
      <c r="J284" s="182">
        <f t="shared" si="50"/>
        <v>0</v>
      </c>
      <c r="K284" s="180" t="s">
        <v>1</v>
      </c>
      <c r="L284" s="184"/>
      <c r="M284" s="185" t="s">
        <v>1</v>
      </c>
      <c r="N284" s="186" t="s">
        <v>42</v>
      </c>
      <c r="P284" s="146">
        <f t="shared" si="51"/>
        <v>0</v>
      </c>
      <c r="Q284" s="146">
        <v>0</v>
      </c>
      <c r="R284" s="146">
        <f t="shared" si="52"/>
        <v>0</v>
      </c>
      <c r="S284" s="146">
        <v>0</v>
      </c>
      <c r="T284" s="147">
        <f t="shared" si="53"/>
        <v>0</v>
      </c>
      <c r="AR284" s="148" t="s">
        <v>1845</v>
      </c>
      <c r="AT284" s="148" t="s">
        <v>300</v>
      </c>
      <c r="AU284" s="148" t="s">
        <v>87</v>
      </c>
      <c r="AY284" s="17" t="s">
        <v>262</v>
      </c>
      <c r="BE284" s="149">
        <f t="shared" si="54"/>
        <v>0</v>
      </c>
      <c r="BF284" s="149">
        <f t="shared" si="55"/>
        <v>0</v>
      </c>
      <c r="BG284" s="149">
        <f t="shared" si="56"/>
        <v>0</v>
      </c>
      <c r="BH284" s="149">
        <f t="shared" si="57"/>
        <v>0</v>
      </c>
      <c r="BI284" s="149">
        <f t="shared" si="58"/>
        <v>0</v>
      </c>
      <c r="BJ284" s="17" t="s">
        <v>85</v>
      </c>
      <c r="BK284" s="149">
        <f t="shared" si="59"/>
        <v>0</v>
      </c>
      <c r="BL284" s="17" t="s">
        <v>677</v>
      </c>
      <c r="BM284" s="148" t="s">
        <v>3896</v>
      </c>
    </row>
    <row r="285" spans="2:65" s="1" customFormat="1" ht="16.5" customHeight="1">
      <c r="B285" s="32"/>
      <c r="C285" s="178" t="s">
        <v>1029</v>
      </c>
      <c r="D285" s="178" t="s">
        <v>300</v>
      </c>
      <c r="E285" s="179" t="s">
        <v>3897</v>
      </c>
      <c r="F285" s="180" t="s">
        <v>3898</v>
      </c>
      <c r="G285" s="181" t="s">
        <v>706</v>
      </c>
      <c r="H285" s="182">
        <v>135</v>
      </c>
      <c r="I285" s="183"/>
      <c r="J285" s="182">
        <f t="shared" si="50"/>
        <v>0</v>
      </c>
      <c r="K285" s="180" t="s">
        <v>1</v>
      </c>
      <c r="L285" s="184"/>
      <c r="M285" s="185" t="s">
        <v>1</v>
      </c>
      <c r="N285" s="186" t="s">
        <v>42</v>
      </c>
      <c r="P285" s="146">
        <f t="shared" si="51"/>
        <v>0</v>
      </c>
      <c r="Q285" s="146">
        <v>0</v>
      </c>
      <c r="R285" s="146">
        <f t="shared" si="52"/>
        <v>0</v>
      </c>
      <c r="S285" s="146">
        <v>0</v>
      </c>
      <c r="T285" s="147">
        <f t="shared" si="53"/>
        <v>0</v>
      </c>
      <c r="AR285" s="148" t="s">
        <v>1845</v>
      </c>
      <c r="AT285" s="148" t="s">
        <v>300</v>
      </c>
      <c r="AU285" s="148" t="s">
        <v>87</v>
      </c>
      <c r="AY285" s="17" t="s">
        <v>262</v>
      </c>
      <c r="BE285" s="149">
        <f t="shared" si="54"/>
        <v>0</v>
      </c>
      <c r="BF285" s="149">
        <f t="shared" si="55"/>
        <v>0</v>
      </c>
      <c r="BG285" s="149">
        <f t="shared" si="56"/>
        <v>0</v>
      </c>
      <c r="BH285" s="149">
        <f t="shared" si="57"/>
        <v>0</v>
      </c>
      <c r="BI285" s="149">
        <f t="shared" si="58"/>
        <v>0</v>
      </c>
      <c r="BJ285" s="17" t="s">
        <v>85</v>
      </c>
      <c r="BK285" s="149">
        <f t="shared" si="59"/>
        <v>0</v>
      </c>
      <c r="BL285" s="17" t="s">
        <v>677</v>
      </c>
      <c r="BM285" s="148" t="s">
        <v>3899</v>
      </c>
    </row>
    <row r="286" spans="2:65" s="1" customFormat="1" ht="16.5" customHeight="1">
      <c r="B286" s="32"/>
      <c r="C286" s="178" t="s">
        <v>1037</v>
      </c>
      <c r="D286" s="178" t="s">
        <v>300</v>
      </c>
      <c r="E286" s="179" t="s">
        <v>3900</v>
      </c>
      <c r="F286" s="180" t="s">
        <v>3901</v>
      </c>
      <c r="G286" s="181" t="s">
        <v>706</v>
      </c>
      <c r="H286" s="182">
        <v>11</v>
      </c>
      <c r="I286" s="183"/>
      <c r="J286" s="182">
        <f t="shared" si="50"/>
        <v>0</v>
      </c>
      <c r="K286" s="180" t="s">
        <v>1</v>
      </c>
      <c r="L286" s="184"/>
      <c r="M286" s="185" t="s">
        <v>1</v>
      </c>
      <c r="N286" s="186" t="s">
        <v>42</v>
      </c>
      <c r="P286" s="146">
        <f t="shared" si="51"/>
        <v>0</v>
      </c>
      <c r="Q286" s="146">
        <v>0</v>
      </c>
      <c r="R286" s="146">
        <f t="shared" si="52"/>
        <v>0</v>
      </c>
      <c r="S286" s="146">
        <v>0</v>
      </c>
      <c r="T286" s="147">
        <f t="shared" si="53"/>
        <v>0</v>
      </c>
      <c r="AR286" s="148" t="s">
        <v>1845</v>
      </c>
      <c r="AT286" s="148" t="s">
        <v>300</v>
      </c>
      <c r="AU286" s="148" t="s">
        <v>87</v>
      </c>
      <c r="AY286" s="17" t="s">
        <v>262</v>
      </c>
      <c r="BE286" s="149">
        <f t="shared" si="54"/>
        <v>0</v>
      </c>
      <c r="BF286" s="149">
        <f t="shared" si="55"/>
        <v>0</v>
      </c>
      <c r="BG286" s="149">
        <f t="shared" si="56"/>
        <v>0</v>
      </c>
      <c r="BH286" s="149">
        <f t="shared" si="57"/>
        <v>0</v>
      </c>
      <c r="BI286" s="149">
        <f t="shared" si="58"/>
        <v>0</v>
      </c>
      <c r="BJ286" s="17" t="s">
        <v>85</v>
      </c>
      <c r="BK286" s="149">
        <f t="shared" si="59"/>
        <v>0</v>
      </c>
      <c r="BL286" s="17" t="s">
        <v>677</v>
      </c>
      <c r="BM286" s="148" t="s">
        <v>3902</v>
      </c>
    </row>
    <row r="287" spans="2:65" s="1" customFormat="1" ht="16.5" customHeight="1">
      <c r="B287" s="32"/>
      <c r="C287" s="178" t="s">
        <v>1041</v>
      </c>
      <c r="D287" s="178" t="s">
        <v>300</v>
      </c>
      <c r="E287" s="179" t="s">
        <v>3903</v>
      </c>
      <c r="F287" s="180" t="s">
        <v>3904</v>
      </c>
      <c r="G287" s="181" t="s">
        <v>706</v>
      </c>
      <c r="H287" s="182">
        <v>5</v>
      </c>
      <c r="I287" s="183"/>
      <c r="J287" s="182">
        <f t="shared" si="50"/>
        <v>0</v>
      </c>
      <c r="K287" s="180" t="s">
        <v>1</v>
      </c>
      <c r="L287" s="184"/>
      <c r="M287" s="185" t="s">
        <v>1</v>
      </c>
      <c r="N287" s="186" t="s">
        <v>42</v>
      </c>
      <c r="P287" s="146">
        <f t="shared" si="51"/>
        <v>0</v>
      </c>
      <c r="Q287" s="146">
        <v>0</v>
      </c>
      <c r="R287" s="146">
        <f t="shared" si="52"/>
        <v>0</v>
      </c>
      <c r="S287" s="146">
        <v>0</v>
      </c>
      <c r="T287" s="147">
        <f t="shared" si="53"/>
        <v>0</v>
      </c>
      <c r="AR287" s="148" t="s">
        <v>1845</v>
      </c>
      <c r="AT287" s="148" t="s">
        <v>300</v>
      </c>
      <c r="AU287" s="148" t="s">
        <v>87</v>
      </c>
      <c r="AY287" s="17" t="s">
        <v>262</v>
      </c>
      <c r="BE287" s="149">
        <f t="shared" si="54"/>
        <v>0</v>
      </c>
      <c r="BF287" s="149">
        <f t="shared" si="55"/>
        <v>0</v>
      </c>
      <c r="BG287" s="149">
        <f t="shared" si="56"/>
        <v>0</v>
      </c>
      <c r="BH287" s="149">
        <f t="shared" si="57"/>
        <v>0</v>
      </c>
      <c r="BI287" s="149">
        <f t="shared" si="58"/>
        <v>0</v>
      </c>
      <c r="BJ287" s="17" t="s">
        <v>85</v>
      </c>
      <c r="BK287" s="149">
        <f t="shared" si="59"/>
        <v>0</v>
      </c>
      <c r="BL287" s="17" t="s">
        <v>677</v>
      </c>
      <c r="BM287" s="148" t="s">
        <v>3905</v>
      </c>
    </row>
    <row r="288" spans="2:65" s="1" customFormat="1" ht="16.5" customHeight="1">
      <c r="B288" s="32"/>
      <c r="C288" s="178" t="s">
        <v>1047</v>
      </c>
      <c r="D288" s="178" t="s">
        <v>300</v>
      </c>
      <c r="E288" s="179" t="s">
        <v>3906</v>
      </c>
      <c r="F288" s="180" t="s">
        <v>3907</v>
      </c>
      <c r="G288" s="181" t="s">
        <v>706</v>
      </c>
      <c r="H288" s="182">
        <v>2</v>
      </c>
      <c r="I288" s="183"/>
      <c r="J288" s="182">
        <f t="shared" si="50"/>
        <v>0</v>
      </c>
      <c r="K288" s="180" t="s">
        <v>1</v>
      </c>
      <c r="L288" s="184"/>
      <c r="M288" s="185" t="s">
        <v>1</v>
      </c>
      <c r="N288" s="186" t="s">
        <v>42</v>
      </c>
      <c r="P288" s="146">
        <f t="shared" si="51"/>
        <v>0</v>
      </c>
      <c r="Q288" s="146">
        <v>0</v>
      </c>
      <c r="R288" s="146">
        <f t="shared" si="52"/>
        <v>0</v>
      </c>
      <c r="S288" s="146">
        <v>0</v>
      </c>
      <c r="T288" s="147">
        <f t="shared" si="53"/>
        <v>0</v>
      </c>
      <c r="AR288" s="148" t="s">
        <v>1845</v>
      </c>
      <c r="AT288" s="148" t="s">
        <v>300</v>
      </c>
      <c r="AU288" s="148" t="s">
        <v>87</v>
      </c>
      <c r="AY288" s="17" t="s">
        <v>262</v>
      </c>
      <c r="BE288" s="149">
        <f t="shared" si="54"/>
        <v>0</v>
      </c>
      <c r="BF288" s="149">
        <f t="shared" si="55"/>
        <v>0</v>
      </c>
      <c r="BG288" s="149">
        <f t="shared" si="56"/>
        <v>0</v>
      </c>
      <c r="BH288" s="149">
        <f t="shared" si="57"/>
        <v>0</v>
      </c>
      <c r="BI288" s="149">
        <f t="shared" si="58"/>
        <v>0</v>
      </c>
      <c r="BJ288" s="17" t="s">
        <v>85</v>
      </c>
      <c r="BK288" s="149">
        <f t="shared" si="59"/>
        <v>0</v>
      </c>
      <c r="BL288" s="17" t="s">
        <v>677</v>
      </c>
      <c r="BM288" s="148" t="s">
        <v>3908</v>
      </c>
    </row>
    <row r="289" spans="2:65" s="1" customFormat="1" ht="16.5" customHeight="1">
      <c r="B289" s="32"/>
      <c r="C289" s="178" t="s">
        <v>1053</v>
      </c>
      <c r="D289" s="178" t="s">
        <v>300</v>
      </c>
      <c r="E289" s="179" t="s">
        <v>3909</v>
      </c>
      <c r="F289" s="180" t="s">
        <v>3910</v>
      </c>
      <c r="G289" s="181" t="s">
        <v>706</v>
      </c>
      <c r="H289" s="182">
        <v>53</v>
      </c>
      <c r="I289" s="183"/>
      <c r="J289" s="182">
        <f t="shared" si="50"/>
        <v>0</v>
      </c>
      <c r="K289" s="180" t="s">
        <v>1</v>
      </c>
      <c r="L289" s="184"/>
      <c r="M289" s="185" t="s">
        <v>1</v>
      </c>
      <c r="N289" s="186" t="s">
        <v>42</v>
      </c>
      <c r="P289" s="146">
        <f t="shared" si="51"/>
        <v>0</v>
      </c>
      <c r="Q289" s="146">
        <v>0</v>
      </c>
      <c r="R289" s="146">
        <f t="shared" si="52"/>
        <v>0</v>
      </c>
      <c r="S289" s="146">
        <v>0</v>
      </c>
      <c r="T289" s="147">
        <f t="shared" si="53"/>
        <v>0</v>
      </c>
      <c r="AR289" s="148" t="s">
        <v>1845</v>
      </c>
      <c r="AT289" s="148" t="s">
        <v>300</v>
      </c>
      <c r="AU289" s="148" t="s">
        <v>87</v>
      </c>
      <c r="AY289" s="17" t="s">
        <v>262</v>
      </c>
      <c r="BE289" s="149">
        <f t="shared" si="54"/>
        <v>0</v>
      </c>
      <c r="BF289" s="149">
        <f t="shared" si="55"/>
        <v>0</v>
      </c>
      <c r="BG289" s="149">
        <f t="shared" si="56"/>
        <v>0</v>
      </c>
      <c r="BH289" s="149">
        <f t="shared" si="57"/>
        <v>0</v>
      </c>
      <c r="BI289" s="149">
        <f t="shared" si="58"/>
        <v>0</v>
      </c>
      <c r="BJ289" s="17" t="s">
        <v>85</v>
      </c>
      <c r="BK289" s="149">
        <f t="shared" si="59"/>
        <v>0</v>
      </c>
      <c r="BL289" s="17" t="s">
        <v>677</v>
      </c>
      <c r="BM289" s="148" t="s">
        <v>3911</v>
      </c>
    </row>
    <row r="290" spans="2:65" s="1" customFormat="1" ht="16.5" customHeight="1">
      <c r="B290" s="32"/>
      <c r="C290" s="178" t="s">
        <v>1059</v>
      </c>
      <c r="D290" s="178" t="s">
        <v>300</v>
      </c>
      <c r="E290" s="179" t="s">
        <v>3912</v>
      </c>
      <c r="F290" s="180" t="s">
        <v>3913</v>
      </c>
      <c r="G290" s="181" t="s">
        <v>706</v>
      </c>
      <c r="H290" s="182">
        <v>17</v>
      </c>
      <c r="I290" s="183"/>
      <c r="J290" s="182">
        <f t="shared" si="50"/>
        <v>0</v>
      </c>
      <c r="K290" s="180" t="s">
        <v>1</v>
      </c>
      <c r="L290" s="184"/>
      <c r="M290" s="185" t="s">
        <v>1</v>
      </c>
      <c r="N290" s="186" t="s">
        <v>42</v>
      </c>
      <c r="P290" s="146">
        <f t="shared" si="51"/>
        <v>0</v>
      </c>
      <c r="Q290" s="146">
        <v>0</v>
      </c>
      <c r="R290" s="146">
        <f t="shared" si="52"/>
        <v>0</v>
      </c>
      <c r="S290" s="146">
        <v>0</v>
      </c>
      <c r="T290" s="147">
        <f t="shared" si="53"/>
        <v>0</v>
      </c>
      <c r="AR290" s="148" t="s">
        <v>1845</v>
      </c>
      <c r="AT290" s="148" t="s">
        <v>300</v>
      </c>
      <c r="AU290" s="148" t="s">
        <v>87</v>
      </c>
      <c r="AY290" s="17" t="s">
        <v>262</v>
      </c>
      <c r="BE290" s="149">
        <f t="shared" si="54"/>
        <v>0</v>
      </c>
      <c r="BF290" s="149">
        <f t="shared" si="55"/>
        <v>0</v>
      </c>
      <c r="BG290" s="149">
        <f t="shared" si="56"/>
        <v>0</v>
      </c>
      <c r="BH290" s="149">
        <f t="shared" si="57"/>
        <v>0</v>
      </c>
      <c r="BI290" s="149">
        <f t="shared" si="58"/>
        <v>0</v>
      </c>
      <c r="BJ290" s="17" t="s">
        <v>85</v>
      </c>
      <c r="BK290" s="149">
        <f t="shared" si="59"/>
        <v>0</v>
      </c>
      <c r="BL290" s="17" t="s">
        <v>677</v>
      </c>
      <c r="BM290" s="148" t="s">
        <v>3914</v>
      </c>
    </row>
    <row r="291" spans="2:65" s="1" customFormat="1" ht="16.5" customHeight="1">
      <c r="B291" s="32"/>
      <c r="C291" s="178" t="s">
        <v>1063</v>
      </c>
      <c r="D291" s="178" t="s">
        <v>300</v>
      </c>
      <c r="E291" s="179" t="s">
        <v>3915</v>
      </c>
      <c r="F291" s="180" t="s">
        <v>3916</v>
      </c>
      <c r="G291" s="181" t="s">
        <v>706</v>
      </c>
      <c r="H291" s="182">
        <v>22</v>
      </c>
      <c r="I291" s="183"/>
      <c r="J291" s="182">
        <f t="shared" si="50"/>
        <v>0</v>
      </c>
      <c r="K291" s="180" t="s">
        <v>1</v>
      </c>
      <c r="L291" s="184"/>
      <c r="M291" s="185" t="s">
        <v>1</v>
      </c>
      <c r="N291" s="186" t="s">
        <v>42</v>
      </c>
      <c r="P291" s="146">
        <f t="shared" si="51"/>
        <v>0</v>
      </c>
      <c r="Q291" s="146">
        <v>0</v>
      </c>
      <c r="R291" s="146">
        <f t="shared" si="52"/>
        <v>0</v>
      </c>
      <c r="S291" s="146">
        <v>0</v>
      </c>
      <c r="T291" s="147">
        <f t="shared" si="53"/>
        <v>0</v>
      </c>
      <c r="AR291" s="148" t="s">
        <v>1845</v>
      </c>
      <c r="AT291" s="148" t="s">
        <v>300</v>
      </c>
      <c r="AU291" s="148" t="s">
        <v>87</v>
      </c>
      <c r="AY291" s="17" t="s">
        <v>262</v>
      </c>
      <c r="BE291" s="149">
        <f t="shared" si="54"/>
        <v>0</v>
      </c>
      <c r="BF291" s="149">
        <f t="shared" si="55"/>
        <v>0</v>
      </c>
      <c r="BG291" s="149">
        <f t="shared" si="56"/>
        <v>0</v>
      </c>
      <c r="BH291" s="149">
        <f t="shared" si="57"/>
        <v>0</v>
      </c>
      <c r="BI291" s="149">
        <f t="shared" si="58"/>
        <v>0</v>
      </c>
      <c r="BJ291" s="17" t="s">
        <v>85</v>
      </c>
      <c r="BK291" s="149">
        <f t="shared" si="59"/>
        <v>0</v>
      </c>
      <c r="BL291" s="17" t="s">
        <v>677</v>
      </c>
      <c r="BM291" s="148" t="s">
        <v>3917</v>
      </c>
    </row>
    <row r="292" spans="2:65" s="1" customFormat="1" ht="16.5" customHeight="1">
      <c r="B292" s="32"/>
      <c r="C292" s="178" t="s">
        <v>1069</v>
      </c>
      <c r="D292" s="178" t="s">
        <v>300</v>
      </c>
      <c r="E292" s="179" t="s">
        <v>3918</v>
      </c>
      <c r="F292" s="180" t="s">
        <v>3916</v>
      </c>
      <c r="G292" s="181" t="s">
        <v>706</v>
      </c>
      <c r="H292" s="182">
        <v>22</v>
      </c>
      <c r="I292" s="183"/>
      <c r="J292" s="182">
        <f t="shared" si="50"/>
        <v>0</v>
      </c>
      <c r="K292" s="180" t="s">
        <v>1</v>
      </c>
      <c r="L292" s="184"/>
      <c r="M292" s="185" t="s">
        <v>1</v>
      </c>
      <c r="N292" s="186" t="s">
        <v>42</v>
      </c>
      <c r="P292" s="146">
        <f t="shared" si="51"/>
        <v>0</v>
      </c>
      <c r="Q292" s="146">
        <v>0</v>
      </c>
      <c r="R292" s="146">
        <f t="shared" si="52"/>
        <v>0</v>
      </c>
      <c r="S292" s="146">
        <v>0</v>
      </c>
      <c r="T292" s="147">
        <f t="shared" si="53"/>
        <v>0</v>
      </c>
      <c r="AR292" s="148" t="s">
        <v>1845</v>
      </c>
      <c r="AT292" s="148" t="s">
        <v>300</v>
      </c>
      <c r="AU292" s="148" t="s">
        <v>87</v>
      </c>
      <c r="AY292" s="17" t="s">
        <v>262</v>
      </c>
      <c r="BE292" s="149">
        <f t="shared" si="54"/>
        <v>0</v>
      </c>
      <c r="BF292" s="149">
        <f t="shared" si="55"/>
        <v>0</v>
      </c>
      <c r="BG292" s="149">
        <f t="shared" si="56"/>
        <v>0</v>
      </c>
      <c r="BH292" s="149">
        <f t="shared" si="57"/>
        <v>0</v>
      </c>
      <c r="BI292" s="149">
        <f t="shared" si="58"/>
        <v>0</v>
      </c>
      <c r="BJ292" s="17" t="s">
        <v>85</v>
      </c>
      <c r="BK292" s="149">
        <f t="shared" si="59"/>
        <v>0</v>
      </c>
      <c r="BL292" s="17" t="s">
        <v>677</v>
      </c>
      <c r="BM292" s="148" t="s">
        <v>3919</v>
      </c>
    </row>
    <row r="293" spans="2:65" s="1" customFormat="1" ht="16.5" customHeight="1">
      <c r="B293" s="32"/>
      <c r="C293" s="178" t="s">
        <v>1075</v>
      </c>
      <c r="D293" s="178" t="s">
        <v>300</v>
      </c>
      <c r="E293" s="179" t="s">
        <v>3920</v>
      </c>
      <c r="F293" s="180" t="s">
        <v>3921</v>
      </c>
      <c r="G293" s="181" t="s">
        <v>706</v>
      </c>
      <c r="H293" s="182">
        <v>3</v>
      </c>
      <c r="I293" s="183"/>
      <c r="J293" s="182">
        <f t="shared" si="50"/>
        <v>0</v>
      </c>
      <c r="K293" s="180" t="s">
        <v>1</v>
      </c>
      <c r="L293" s="184"/>
      <c r="M293" s="185" t="s">
        <v>1</v>
      </c>
      <c r="N293" s="186" t="s">
        <v>42</v>
      </c>
      <c r="P293" s="146">
        <f t="shared" si="51"/>
        <v>0</v>
      </c>
      <c r="Q293" s="146">
        <v>0</v>
      </c>
      <c r="R293" s="146">
        <f t="shared" si="52"/>
        <v>0</v>
      </c>
      <c r="S293" s="146">
        <v>0</v>
      </c>
      <c r="T293" s="147">
        <f t="shared" si="53"/>
        <v>0</v>
      </c>
      <c r="AR293" s="148" t="s">
        <v>1845</v>
      </c>
      <c r="AT293" s="148" t="s">
        <v>300</v>
      </c>
      <c r="AU293" s="148" t="s">
        <v>87</v>
      </c>
      <c r="AY293" s="17" t="s">
        <v>262</v>
      </c>
      <c r="BE293" s="149">
        <f t="shared" si="54"/>
        <v>0</v>
      </c>
      <c r="BF293" s="149">
        <f t="shared" si="55"/>
        <v>0</v>
      </c>
      <c r="BG293" s="149">
        <f t="shared" si="56"/>
        <v>0</v>
      </c>
      <c r="BH293" s="149">
        <f t="shared" si="57"/>
        <v>0</v>
      </c>
      <c r="BI293" s="149">
        <f t="shared" si="58"/>
        <v>0</v>
      </c>
      <c r="BJ293" s="17" t="s">
        <v>85</v>
      </c>
      <c r="BK293" s="149">
        <f t="shared" si="59"/>
        <v>0</v>
      </c>
      <c r="BL293" s="17" t="s">
        <v>677</v>
      </c>
      <c r="BM293" s="148" t="s">
        <v>3922</v>
      </c>
    </row>
    <row r="294" spans="2:65" s="1" customFormat="1" ht="16.5" customHeight="1">
      <c r="B294" s="32"/>
      <c r="C294" s="178" t="s">
        <v>1079</v>
      </c>
      <c r="D294" s="178" t="s">
        <v>300</v>
      </c>
      <c r="E294" s="179" t="s">
        <v>3923</v>
      </c>
      <c r="F294" s="180" t="s">
        <v>3924</v>
      </c>
      <c r="G294" s="181" t="s">
        <v>706</v>
      </c>
      <c r="H294" s="182">
        <v>3</v>
      </c>
      <c r="I294" s="183"/>
      <c r="J294" s="182">
        <f t="shared" si="50"/>
        <v>0</v>
      </c>
      <c r="K294" s="180" t="s">
        <v>1</v>
      </c>
      <c r="L294" s="184"/>
      <c r="M294" s="185" t="s">
        <v>1</v>
      </c>
      <c r="N294" s="186" t="s">
        <v>42</v>
      </c>
      <c r="P294" s="146">
        <f t="shared" si="51"/>
        <v>0</v>
      </c>
      <c r="Q294" s="146">
        <v>0</v>
      </c>
      <c r="R294" s="146">
        <f t="shared" si="52"/>
        <v>0</v>
      </c>
      <c r="S294" s="146">
        <v>0</v>
      </c>
      <c r="T294" s="147">
        <f t="shared" si="53"/>
        <v>0</v>
      </c>
      <c r="AR294" s="148" t="s">
        <v>1845</v>
      </c>
      <c r="AT294" s="148" t="s">
        <v>300</v>
      </c>
      <c r="AU294" s="148" t="s">
        <v>87</v>
      </c>
      <c r="AY294" s="17" t="s">
        <v>262</v>
      </c>
      <c r="BE294" s="149">
        <f t="shared" si="54"/>
        <v>0</v>
      </c>
      <c r="BF294" s="149">
        <f t="shared" si="55"/>
        <v>0</v>
      </c>
      <c r="BG294" s="149">
        <f t="shared" si="56"/>
        <v>0</v>
      </c>
      <c r="BH294" s="149">
        <f t="shared" si="57"/>
        <v>0</v>
      </c>
      <c r="BI294" s="149">
        <f t="shared" si="58"/>
        <v>0</v>
      </c>
      <c r="BJ294" s="17" t="s">
        <v>85</v>
      </c>
      <c r="BK294" s="149">
        <f t="shared" si="59"/>
        <v>0</v>
      </c>
      <c r="BL294" s="17" t="s">
        <v>677</v>
      </c>
      <c r="BM294" s="148" t="s">
        <v>3925</v>
      </c>
    </row>
    <row r="295" spans="2:65" s="1" customFormat="1" ht="16.5" customHeight="1">
      <c r="B295" s="32"/>
      <c r="C295" s="178" t="s">
        <v>1086</v>
      </c>
      <c r="D295" s="178" t="s">
        <v>300</v>
      </c>
      <c r="E295" s="179" t="s">
        <v>3926</v>
      </c>
      <c r="F295" s="180" t="s">
        <v>3927</v>
      </c>
      <c r="G295" s="181" t="s">
        <v>706</v>
      </c>
      <c r="H295" s="182">
        <v>3</v>
      </c>
      <c r="I295" s="183"/>
      <c r="J295" s="182">
        <f t="shared" si="50"/>
        <v>0</v>
      </c>
      <c r="K295" s="180" t="s">
        <v>1</v>
      </c>
      <c r="L295" s="184"/>
      <c r="M295" s="185" t="s">
        <v>1</v>
      </c>
      <c r="N295" s="186" t="s">
        <v>42</v>
      </c>
      <c r="P295" s="146">
        <f t="shared" si="51"/>
        <v>0</v>
      </c>
      <c r="Q295" s="146">
        <v>0</v>
      </c>
      <c r="R295" s="146">
        <f t="shared" si="52"/>
        <v>0</v>
      </c>
      <c r="S295" s="146">
        <v>0</v>
      </c>
      <c r="T295" s="147">
        <f t="shared" si="53"/>
        <v>0</v>
      </c>
      <c r="AR295" s="148" t="s">
        <v>1845</v>
      </c>
      <c r="AT295" s="148" t="s">
        <v>300</v>
      </c>
      <c r="AU295" s="148" t="s">
        <v>87</v>
      </c>
      <c r="AY295" s="17" t="s">
        <v>262</v>
      </c>
      <c r="BE295" s="149">
        <f t="shared" si="54"/>
        <v>0</v>
      </c>
      <c r="BF295" s="149">
        <f t="shared" si="55"/>
        <v>0</v>
      </c>
      <c r="BG295" s="149">
        <f t="shared" si="56"/>
        <v>0</v>
      </c>
      <c r="BH295" s="149">
        <f t="shared" si="57"/>
        <v>0</v>
      </c>
      <c r="BI295" s="149">
        <f t="shared" si="58"/>
        <v>0</v>
      </c>
      <c r="BJ295" s="17" t="s">
        <v>85</v>
      </c>
      <c r="BK295" s="149">
        <f t="shared" si="59"/>
        <v>0</v>
      </c>
      <c r="BL295" s="17" t="s">
        <v>677</v>
      </c>
      <c r="BM295" s="148" t="s">
        <v>3928</v>
      </c>
    </row>
    <row r="296" spans="2:65" s="1" customFormat="1" ht="16.5" customHeight="1">
      <c r="B296" s="32"/>
      <c r="C296" s="178" t="s">
        <v>1092</v>
      </c>
      <c r="D296" s="178" t="s">
        <v>300</v>
      </c>
      <c r="E296" s="179" t="s">
        <v>3929</v>
      </c>
      <c r="F296" s="180" t="s">
        <v>3930</v>
      </c>
      <c r="G296" s="181" t="s">
        <v>706</v>
      </c>
      <c r="H296" s="182">
        <v>2</v>
      </c>
      <c r="I296" s="183"/>
      <c r="J296" s="182">
        <f t="shared" si="50"/>
        <v>0</v>
      </c>
      <c r="K296" s="180" t="s">
        <v>1</v>
      </c>
      <c r="L296" s="184"/>
      <c r="M296" s="185" t="s">
        <v>1</v>
      </c>
      <c r="N296" s="186" t="s">
        <v>42</v>
      </c>
      <c r="P296" s="146">
        <f t="shared" si="51"/>
        <v>0</v>
      </c>
      <c r="Q296" s="146">
        <v>0</v>
      </c>
      <c r="R296" s="146">
        <f t="shared" si="52"/>
        <v>0</v>
      </c>
      <c r="S296" s="146">
        <v>0</v>
      </c>
      <c r="T296" s="147">
        <f t="shared" si="53"/>
        <v>0</v>
      </c>
      <c r="AR296" s="148" t="s">
        <v>1845</v>
      </c>
      <c r="AT296" s="148" t="s">
        <v>300</v>
      </c>
      <c r="AU296" s="148" t="s">
        <v>87</v>
      </c>
      <c r="AY296" s="17" t="s">
        <v>262</v>
      </c>
      <c r="BE296" s="149">
        <f t="shared" si="54"/>
        <v>0</v>
      </c>
      <c r="BF296" s="149">
        <f t="shared" si="55"/>
        <v>0</v>
      </c>
      <c r="BG296" s="149">
        <f t="shared" si="56"/>
        <v>0</v>
      </c>
      <c r="BH296" s="149">
        <f t="shared" si="57"/>
        <v>0</v>
      </c>
      <c r="BI296" s="149">
        <f t="shared" si="58"/>
        <v>0</v>
      </c>
      <c r="BJ296" s="17" t="s">
        <v>85</v>
      </c>
      <c r="BK296" s="149">
        <f t="shared" si="59"/>
        <v>0</v>
      </c>
      <c r="BL296" s="17" t="s">
        <v>677</v>
      </c>
      <c r="BM296" s="148" t="s">
        <v>3931</v>
      </c>
    </row>
    <row r="297" spans="2:65" s="1" customFormat="1" ht="16.5" customHeight="1">
      <c r="B297" s="32"/>
      <c r="C297" s="178" t="s">
        <v>1096</v>
      </c>
      <c r="D297" s="178" t="s">
        <v>300</v>
      </c>
      <c r="E297" s="179" t="s">
        <v>3932</v>
      </c>
      <c r="F297" s="180" t="s">
        <v>3933</v>
      </c>
      <c r="G297" s="181" t="s">
        <v>706</v>
      </c>
      <c r="H297" s="182">
        <v>54</v>
      </c>
      <c r="I297" s="183"/>
      <c r="J297" s="182">
        <f t="shared" si="50"/>
        <v>0</v>
      </c>
      <c r="K297" s="180" t="s">
        <v>1</v>
      </c>
      <c r="L297" s="184"/>
      <c r="M297" s="185" t="s">
        <v>1</v>
      </c>
      <c r="N297" s="186" t="s">
        <v>42</v>
      </c>
      <c r="P297" s="146">
        <f t="shared" si="51"/>
        <v>0</v>
      </c>
      <c r="Q297" s="146">
        <v>0</v>
      </c>
      <c r="R297" s="146">
        <f t="shared" si="52"/>
        <v>0</v>
      </c>
      <c r="S297" s="146">
        <v>0</v>
      </c>
      <c r="T297" s="147">
        <f t="shared" si="53"/>
        <v>0</v>
      </c>
      <c r="AR297" s="148" t="s">
        <v>1845</v>
      </c>
      <c r="AT297" s="148" t="s">
        <v>300</v>
      </c>
      <c r="AU297" s="148" t="s">
        <v>87</v>
      </c>
      <c r="AY297" s="17" t="s">
        <v>262</v>
      </c>
      <c r="BE297" s="149">
        <f t="shared" si="54"/>
        <v>0</v>
      </c>
      <c r="BF297" s="149">
        <f t="shared" si="55"/>
        <v>0</v>
      </c>
      <c r="BG297" s="149">
        <f t="shared" si="56"/>
        <v>0</v>
      </c>
      <c r="BH297" s="149">
        <f t="shared" si="57"/>
        <v>0</v>
      </c>
      <c r="BI297" s="149">
        <f t="shared" si="58"/>
        <v>0</v>
      </c>
      <c r="BJ297" s="17" t="s">
        <v>85</v>
      </c>
      <c r="BK297" s="149">
        <f t="shared" si="59"/>
        <v>0</v>
      </c>
      <c r="BL297" s="17" t="s">
        <v>677</v>
      </c>
      <c r="BM297" s="148" t="s">
        <v>3934</v>
      </c>
    </row>
    <row r="298" spans="2:65" s="1" customFormat="1" ht="16.5" customHeight="1">
      <c r="B298" s="32"/>
      <c r="C298" s="178" t="s">
        <v>1102</v>
      </c>
      <c r="D298" s="178" t="s">
        <v>300</v>
      </c>
      <c r="E298" s="179" t="s">
        <v>3935</v>
      </c>
      <c r="F298" s="180" t="s">
        <v>3936</v>
      </c>
      <c r="G298" s="181" t="s">
        <v>706</v>
      </c>
      <c r="H298" s="182">
        <v>8</v>
      </c>
      <c r="I298" s="183"/>
      <c r="J298" s="182">
        <f t="shared" si="50"/>
        <v>0</v>
      </c>
      <c r="K298" s="180" t="s">
        <v>1</v>
      </c>
      <c r="L298" s="184"/>
      <c r="M298" s="185" t="s">
        <v>1</v>
      </c>
      <c r="N298" s="186" t="s">
        <v>42</v>
      </c>
      <c r="P298" s="146">
        <f t="shared" si="51"/>
        <v>0</v>
      </c>
      <c r="Q298" s="146">
        <v>0</v>
      </c>
      <c r="R298" s="146">
        <f t="shared" si="52"/>
        <v>0</v>
      </c>
      <c r="S298" s="146">
        <v>0</v>
      </c>
      <c r="T298" s="147">
        <f t="shared" si="53"/>
        <v>0</v>
      </c>
      <c r="AR298" s="148" t="s">
        <v>1845</v>
      </c>
      <c r="AT298" s="148" t="s">
        <v>300</v>
      </c>
      <c r="AU298" s="148" t="s">
        <v>87</v>
      </c>
      <c r="AY298" s="17" t="s">
        <v>262</v>
      </c>
      <c r="BE298" s="149">
        <f t="shared" si="54"/>
        <v>0</v>
      </c>
      <c r="BF298" s="149">
        <f t="shared" si="55"/>
        <v>0</v>
      </c>
      <c r="BG298" s="149">
        <f t="shared" si="56"/>
        <v>0</v>
      </c>
      <c r="BH298" s="149">
        <f t="shared" si="57"/>
        <v>0</v>
      </c>
      <c r="BI298" s="149">
        <f t="shared" si="58"/>
        <v>0</v>
      </c>
      <c r="BJ298" s="17" t="s">
        <v>85</v>
      </c>
      <c r="BK298" s="149">
        <f t="shared" si="59"/>
        <v>0</v>
      </c>
      <c r="BL298" s="17" t="s">
        <v>677</v>
      </c>
      <c r="BM298" s="148" t="s">
        <v>3937</v>
      </c>
    </row>
    <row r="299" spans="2:65" s="1" customFormat="1" ht="16.5" customHeight="1">
      <c r="B299" s="32"/>
      <c r="C299" s="178" t="s">
        <v>1108</v>
      </c>
      <c r="D299" s="178" t="s">
        <v>300</v>
      </c>
      <c r="E299" s="179" t="s">
        <v>3938</v>
      </c>
      <c r="F299" s="180" t="s">
        <v>3939</v>
      </c>
      <c r="G299" s="181" t="s">
        <v>706</v>
      </c>
      <c r="H299" s="182">
        <v>34</v>
      </c>
      <c r="I299" s="183"/>
      <c r="J299" s="182">
        <f t="shared" si="50"/>
        <v>0</v>
      </c>
      <c r="K299" s="180" t="s">
        <v>1</v>
      </c>
      <c r="L299" s="184"/>
      <c r="M299" s="185" t="s">
        <v>1</v>
      </c>
      <c r="N299" s="186" t="s">
        <v>42</v>
      </c>
      <c r="P299" s="146">
        <f t="shared" si="51"/>
        <v>0</v>
      </c>
      <c r="Q299" s="146">
        <v>0</v>
      </c>
      <c r="R299" s="146">
        <f t="shared" si="52"/>
        <v>0</v>
      </c>
      <c r="S299" s="146">
        <v>0</v>
      </c>
      <c r="T299" s="147">
        <f t="shared" si="53"/>
        <v>0</v>
      </c>
      <c r="AR299" s="148" t="s">
        <v>1845</v>
      </c>
      <c r="AT299" s="148" t="s">
        <v>300</v>
      </c>
      <c r="AU299" s="148" t="s">
        <v>87</v>
      </c>
      <c r="AY299" s="17" t="s">
        <v>262</v>
      </c>
      <c r="BE299" s="149">
        <f t="shared" si="54"/>
        <v>0</v>
      </c>
      <c r="BF299" s="149">
        <f t="shared" si="55"/>
        <v>0</v>
      </c>
      <c r="BG299" s="149">
        <f t="shared" si="56"/>
        <v>0</v>
      </c>
      <c r="BH299" s="149">
        <f t="shared" si="57"/>
        <v>0</v>
      </c>
      <c r="BI299" s="149">
        <f t="shared" si="58"/>
        <v>0</v>
      </c>
      <c r="BJ299" s="17" t="s">
        <v>85</v>
      </c>
      <c r="BK299" s="149">
        <f t="shared" si="59"/>
        <v>0</v>
      </c>
      <c r="BL299" s="17" t="s">
        <v>677</v>
      </c>
      <c r="BM299" s="148" t="s">
        <v>3940</v>
      </c>
    </row>
    <row r="300" spans="2:65" s="1" customFormat="1" ht="16.5" customHeight="1">
      <c r="B300" s="32"/>
      <c r="C300" s="178" t="s">
        <v>1113</v>
      </c>
      <c r="D300" s="178" t="s">
        <v>300</v>
      </c>
      <c r="E300" s="179" t="s">
        <v>3941</v>
      </c>
      <c r="F300" s="180" t="s">
        <v>3942</v>
      </c>
      <c r="G300" s="181" t="s">
        <v>706</v>
      </c>
      <c r="H300" s="182">
        <v>2</v>
      </c>
      <c r="I300" s="183"/>
      <c r="J300" s="182">
        <f t="shared" si="50"/>
        <v>0</v>
      </c>
      <c r="K300" s="180" t="s">
        <v>1</v>
      </c>
      <c r="L300" s="184"/>
      <c r="M300" s="185" t="s">
        <v>1</v>
      </c>
      <c r="N300" s="186" t="s">
        <v>42</v>
      </c>
      <c r="P300" s="146">
        <f t="shared" si="51"/>
        <v>0</v>
      </c>
      <c r="Q300" s="146">
        <v>0</v>
      </c>
      <c r="R300" s="146">
        <f t="shared" si="52"/>
        <v>0</v>
      </c>
      <c r="S300" s="146">
        <v>0</v>
      </c>
      <c r="T300" s="147">
        <f t="shared" si="53"/>
        <v>0</v>
      </c>
      <c r="AR300" s="148" t="s">
        <v>1845</v>
      </c>
      <c r="AT300" s="148" t="s">
        <v>300</v>
      </c>
      <c r="AU300" s="148" t="s">
        <v>87</v>
      </c>
      <c r="AY300" s="17" t="s">
        <v>262</v>
      </c>
      <c r="BE300" s="149">
        <f t="shared" si="54"/>
        <v>0</v>
      </c>
      <c r="BF300" s="149">
        <f t="shared" si="55"/>
        <v>0</v>
      </c>
      <c r="BG300" s="149">
        <f t="shared" si="56"/>
        <v>0</v>
      </c>
      <c r="BH300" s="149">
        <f t="shared" si="57"/>
        <v>0</v>
      </c>
      <c r="BI300" s="149">
        <f t="shared" si="58"/>
        <v>0</v>
      </c>
      <c r="BJ300" s="17" t="s">
        <v>85</v>
      </c>
      <c r="BK300" s="149">
        <f t="shared" si="59"/>
        <v>0</v>
      </c>
      <c r="BL300" s="17" t="s">
        <v>677</v>
      </c>
      <c r="BM300" s="148" t="s">
        <v>3943</v>
      </c>
    </row>
    <row r="301" spans="2:65" s="1" customFormat="1" ht="16.5" customHeight="1">
      <c r="B301" s="32"/>
      <c r="C301" s="178" t="s">
        <v>1118</v>
      </c>
      <c r="D301" s="178" t="s">
        <v>300</v>
      </c>
      <c r="E301" s="179" t="s">
        <v>3944</v>
      </c>
      <c r="F301" s="180" t="s">
        <v>3945</v>
      </c>
      <c r="G301" s="181" t="s">
        <v>706</v>
      </c>
      <c r="H301" s="182">
        <v>15</v>
      </c>
      <c r="I301" s="183"/>
      <c r="J301" s="182">
        <f t="shared" si="50"/>
        <v>0</v>
      </c>
      <c r="K301" s="180" t="s">
        <v>1</v>
      </c>
      <c r="L301" s="184"/>
      <c r="M301" s="185" t="s">
        <v>1</v>
      </c>
      <c r="N301" s="186" t="s">
        <v>42</v>
      </c>
      <c r="P301" s="146">
        <f t="shared" si="51"/>
        <v>0</v>
      </c>
      <c r="Q301" s="146">
        <v>0</v>
      </c>
      <c r="R301" s="146">
        <f t="shared" si="52"/>
        <v>0</v>
      </c>
      <c r="S301" s="146">
        <v>0</v>
      </c>
      <c r="T301" s="147">
        <f t="shared" si="53"/>
        <v>0</v>
      </c>
      <c r="AR301" s="148" t="s">
        <v>1845</v>
      </c>
      <c r="AT301" s="148" t="s">
        <v>300</v>
      </c>
      <c r="AU301" s="148" t="s">
        <v>87</v>
      </c>
      <c r="AY301" s="17" t="s">
        <v>262</v>
      </c>
      <c r="BE301" s="149">
        <f t="shared" si="54"/>
        <v>0</v>
      </c>
      <c r="BF301" s="149">
        <f t="shared" si="55"/>
        <v>0</v>
      </c>
      <c r="BG301" s="149">
        <f t="shared" si="56"/>
        <v>0</v>
      </c>
      <c r="BH301" s="149">
        <f t="shared" si="57"/>
        <v>0</v>
      </c>
      <c r="BI301" s="149">
        <f t="shared" si="58"/>
        <v>0</v>
      </c>
      <c r="BJ301" s="17" t="s">
        <v>85</v>
      </c>
      <c r="BK301" s="149">
        <f t="shared" si="59"/>
        <v>0</v>
      </c>
      <c r="BL301" s="17" t="s">
        <v>677</v>
      </c>
      <c r="BM301" s="148" t="s">
        <v>3946</v>
      </c>
    </row>
    <row r="302" spans="2:65" s="1" customFormat="1" ht="16.5" customHeight="1">
      <c r="B302" s="32"/>
      <c r="C302" s="178" t="s">
        <v>1122</v>
      </c>
      <c r="D302" s="178" t="s">
        <v>300</v>
      </c>
      <c r="E302" s="179" t="s">
        <v>3947</v>
      </c>
      <c r="F302" s="180" t="s">
        <v>3948</v>
      </c>
      <c r="G302" s="181" t="s">
        <v>706</v>
      </c>
      <c r="H302" s="182">
        <v>21</v>
      </c>
      <c r="I302" s="183"/>
      <c r="J302" s="182">
        <f t="shared" si="50"/>
        <v>0</v>
      </c>
      <c r="K302" s="180" t="s">
        <v>1</v>
      </c>
      <c r="L302" s="184"/>
      <c r="M302" s="185" t="s">
        <v>1</v>
      </c>
      <c r="N302" s="186" t="s">
        <v>42</v>
      </c>
      <c r="P302" s="146">
        <f t="shared" si="51"/>
        <v>0</v>
      </c>
      <c r="Q302" s="146">
        <v>0</v>
      </c>
      <c r="R302" s="146">
        <f t="shared" si="52"/>
        <v>0</v>
      </c>
      <c r="S302" s="146">
        <v>0</v>
      </c>
      <c r="T302" s="147">
        <f t="shared" si="53"/>
        <v>0</v>
      </c>
      <c r="AR302" s="148" t="s">
        <v>1845</v>
      </c>
      <c r="AT302" s="148" t="s">
        <v>300</v>
      </c>
      <c r="AU302" s="148" t="s">
        <v>87</v>
      </c>
      <c r="AY302" s="17" t="s">
        <v>262</v>
      </c>
      <c r="BE302" s="149">
        <f t="shared" si="54"/>
        <v>0</v>
      </c>
      <c r="BF302" s="149">
        <f t="shared" si="55"/>
        <v>0</v>
      </c>
      <c r="BG302" s="149">
        <f t="shared" si="56"/>
        <v>0</v>
      </c>
      <c r="BH302" s="149">
        <f t="shared" si="57"/>
        <v>0</v>
      </c>
      <c r="BI302" s="149">
        <f t="shared" si="58"/>
        <v>0</v>
      </c>
      <c r="BJ302" s="17" t="s">
        <v>85</v>
      </c>
      <c r="BK302" s="149">
        <f t="shared" si="59"/>
        <v>0</v>
      </c>
      <c r="BL302" s="17" t="s">
        <v>677</v>
      </c>
      <c r="BM302" s="148" t="s">
        <v>3949</v>
      </c>
    </row>
    <row r="303" spans="2:65" s="1" customFormat="1" ht="16.5" customHeight="1">
      <c r="B303" s="32"/>
      <c r="C303" s="178" t="s">
        <v>1128</v>
      </c>
      <c r="D303" s="178" t="s">
        <v>300</v>
      </c>
      <c r="E303" s="179" t="s">
        <v>3950</v>
      </c>
      <c r="F303" s="180" t="s">
        <v>3951</v>
      </c>
      <c r="G303" s="181" t="s">
        <v>706</v>
      </c>
      <c r="H303" s="182">
        <v>2</v>
      </c>
      <c r="I303" s="183"/>
      <c r="J303" s="182">
        <f t="shared" si="50"/>
        <v>0</v>
      </c>
      <c r="K303" s="180" t="s">
        <v>1</v>
      </c>
      <c r="L303" s="184"/>
      <c r="M303" s="185" t="s">
        <v>1</v>
      </c>
      <c r="N303" s="186" t="s">
        <v>42</v>
      </c>
      <c r="P303" s="146">
        <f t="shared" si="51"/>
        <v>0</v>
      </c>
      <c r="Q303" s="146">
        <v>0</v>
      </c>
      <c r="R303" s="146">
        <f t="shared" si="52"/>
        <v>0</v>
      </c>
      <c r="S303" s="146">
        <v>0</v>
      </c>
      <c r="T303" s="147">
        <f t="shared" si="53"/>
        <v>0</v>
      </c>
      <c r="AR303" s="148" t="s">
        <v>1845</v>
      </c>
      <c r="AT303" s="148" t="s">
        <v>300</v>
      </c>
      <c r="AU303" s="148" t="s">
        <v>87</v>
      </c>
      <c r="AY303" s="17" t="s">
        <v>262</v>
      </c>
      <c r="BE303" s="149">
        <f t="shared" si="54"/>
        <v>0</v>
      </c>
      <c r="BF303" s="149">
        <f t="shared" si="55"/>
        <v>0</v>
      </c>
      <c r="BG303" s="149">
        <f t="shared" si="56"/>
        <v>0</v>
      </c>
      <c r="BH303" s="149">
        <f t="shared" si="57"/>
        <v>0</v>
      </c>
      <c r="BI303" s="149">
        <f t="shared" si="58"/>
        <v>0</v>
      </c>
      <c r="BJ303" s="17" t="s">
        <v>85</v>
      </c>
      <c r="BK303" s="149">
        <f t="shared" si="59"/>
        <v>0</v>
      </c>
      <c r="BL303" s="17" t="s">
        <v>677</v>
      </c>
      <c r="BM303" s="148" t="s">
        <v>3952</v>
      </c>
    </row>
    <row r="304" spans="2:65" s="1" customFormat="1" ht="16.5" customHeight="1">
      <c r="B304" s="32"/>
      <c r="C304" s="178" t="s">
        <v>1132</v>
      </c>
      <c r="D304" s="178" t="s">
        <v>300</v>
      </c>
      <c r="E304" s="179" t="s">
        <v>3953</v>
      </c>
      <c r="F304" s="180" t="s">
        <v>3954</v>
      </c>
      <c r="G304" s="181" t="s">
        <v>706</v>
      </c>
      <c r="H304" s="182">
        <v>20</v>
      </c>
      <c r="I304" s="183"/>
      <c r="J304" s="182">
        <f t="shared" si="50"/>
        <v>0</v>
      </c>
      <c r="K304" s="180" t="s">
        <v>1</v>
      </c>
      <c r="L304" s="184"/>
      <c r="M304" s="185" t="s">
        <v>1</v>
      </c>
      <c r="N304" s="186" t="s">
        <v>42</v>
      </c>
      <c r="P304" s="146">
        <f t="shared" si="51"/>
        <v>0</v>
      </c>
      <c r="Q304" s="146">
        <v>0</v>
      </c>
      <c r="R304" s="146">
        <f t="shared" si="52"/>
        <v>0</v>
      </c>
      <c r="S304" s="146">
        <v>0</v>
      </c>
      <c r="T304" s="147">
        <f t="shared" si="53"/>
        <v>0</v>
      </c>
      <c r="AR304" s="148" t="s">
        <v>1845</v>
      </c>
      <c r="AT304" s="148" t="s">
        <v>300</v>
      </c>
      <c r="AU304" s="148" t="s">
        <v>87</v>
      </c>
      <c r="AY304" s="17" t="s">
        <v>262</v>
      </c>
      <c r="BE304" s="149">
        <f t="shared" si="54"/>
        <v>0</v>
      </c>
      <c r="BF304" s="149">
        <f t="shared" si="55"/>
        <v>0</v>
      </c>
      <c r="BG304" s="149">
        <f t="shared" si="56"/>
        <v>0</v>
      </c>
      <c r="BH304" s="149">
        <f t="shared" si="57"/>
        <v>0</v>
      </c>
      <c r="BI304" s="149">
        <f t="shared" si="58"/>
        <v>0</v>
      </c>
      <c r="BJ304" s="17" t="s">
        <v>85</v>
      </c>
      <c r="BK304" s="149">
        <f t="shared" si="59"/>
        <v>0</v>
      </c>
      <c r="BL304" s="17" t="s">
        <v>677</v>
      </c>
      <c r="BM304" s="148" t="s">
        <v>3955</v>
      </c>
    </row>
    <row r="305" spans="2:65" s="1" customFormat="1" ht="16.5" customHeight="1">
      <c r="B305" s="32"/>
      <c r="C305" s="178" t="s">
        <v>1137</v>
      </c>
      <c r="D305" s="178" t="s">
        <v>300</v>
      </c>
      <c r="E305" s="179" t="s">
        <v>3956</v>
      </c>
      <c r="F305" s="180" t="s">
        <v>3954</v>
      </c>
      <c r="G305" s="181" t="s">
        <v>706</v>
      </c>
      <c r="H305" s="182">
        <v>3</v>
      </c>
      <c r="I305" s="183"/>
      <c r="J305" s="182">
        <f t="shared" si="50"/>
        <v>0</v>
      </c>
      <c r="K305" s="180" t="s">
        <v>1</v>
      </c>
      <c r="L305" s="184"/>
      <c r="M305" s="185" t="s">
        <v>1</v>
      </c>
      <c r="N305" s="186" t="s">
        <v>42</v>
      </c>
      <c r="P305" s="146">
        <f t="shared" si="51"/>
        <v>0</v>
      </c>
      <c r="Q305" s="146">
        <v>0</v>
      </c>
      <c r="R305" s="146">
        <f t="shared" si="52"/>
        <v>0</v>
      </c>
      <c r="S305" s="146">
        <v>0</v>
      </c>
      <c r="T305" s="147">
        <f t="shared" si="53"/>
        <v>0</v>
      </c>
      <c r="AR305" s="148" t="s">
        <v>1845</v>
      </c>
      <c r="AT305" s="148" t="s">
        <v>300</v>
      </c>
      <c r="AU305" s="148" t="s">
        <v>87</v>
      </c>
      <c r="AY305" s="17" t="s">
        <v>262</v>
      </c>
      <c r="BE305" s="149">
        <f t="shared" si="54"/>
        <v>0</v>
      </c>
      <c r="BF305" s="149">
        <f t="shared" si="55"/>
        <v>0</v>
      </c>
      <c r="BG305" s="149">
        <f t="shared" si="56"/>
        <v>0</v>
      </c>
      <c r="BH305" s="149">
        <f t="shared" si="57"/>
        <v>0</v>
      </c>
      <c r="BI305" s="149">
        <f t="shared" si="58"/>
        <v>0</v>
      </c>
      <c r="BJ305" s="17" t="s">
        <v>85</v>
      </c>
      <c r="BK305" s="149">
        <f t="shared" si="59"/>
        <v>0</v>
      </c>
      <c r="BL305" s="17" t="s">
        <v>677</v>
      </c>
      <c r="BM305" s="148" t="s">
        <v>3957</v>
      </c>
    </row>
    <row r="306" spans="2:65" s="1" customFormat="1" ht="16.5" customHeight="1">
      <c r="B306" s="32"/>
      <c r="C306" s="178" t="s">
        <v>1141</v>
      </c>
      <c r="D306" s="178" t="s">
        <v>300</v>
      </c>
      <c r="E306" s="179" t="s">
        <v>3958</v>
      </c>
      <c r="F306" s="180" t="s">
        <v>3959</v>
      </c>
      <c r="G306" s="181" t="s">
        <v>2447</v>
      </c>
      <c r="H306" s="182">
        <v>1</v>
      </c>
      <c r="I306" s="183"/>
      <c r="J306" s="182">
        <f t="shared" si="50"/>
        <v>0</v>
      </c>
      <c r="K306" s="180" t="s">
        <v>1</v>
      </c>
      <c r="L306" s="184"/>
      <c r="M306" s="185" t="s">
        <v>1</v>
      </c>
      <c r="N306" s="186" t="s">
        <v>42</v>
      </c>
      <c r="P306" s="146">
        <f t="shared" si="51"/>
        <v>0</v>
      </c>
      <c r="Q306" s="146">
        <v>0</v>
      </c>
      <c r="R306" s="146">
        <f t="shared" si="52"/>
        <v>0</v>
      </c>
      <c r="S306" s="146">
        <v>0</v>
      </c>
      <c r="T306" s="147">
        <f t="shared" si="53"/>
        <v>0</v>
      </c>
      <c r="AR306" s="148" t="s">
        <v>1845</v>
      </c>
      <c r="AT306" s="148" t="s">
        <v>300</v>
      </c>
      <c r="AU306" s="148" t="s">
        <v>87</v>
      </c>
      <c r="AY306" s="17" t="s">
        <v>262</v>
      </c>
      <c r="BE306" s="149">
        <f t="shared" si="54"/>
        <v>0</v>
      </c>
      <c r="BF306" s="149">
        <f t="shared" si="55"/>
        <v>0</v>
      </c>
      <c r="BG306" s="149">
        <f t="shared" si="56"/>
        <v>0</v>
      </c>
      <c r="BH306" s="149">
        <f t="shared" si="57"/>
        <v>0</v>
      </c>
      <c r="BI306" s="149">
        <f t="shared" si="58"/>
        <v>0</v>
      </c>
      <c r="BJ306" s="17" t="s">
        <v>85</v>
      </c>
      <c r="BK306" s="149">
        <f t="shared" si="59"/>
        <v>0</v>
      </c>
      <c r="BL306" s="17" t="s">
        <v>677</v>
      </c>
      <c r="BM306" s="148" t="s">
        <v>3960</v>
      </c>
    </row>
    <row r="307" spans="2:65" s="1" customFormat="1" ht="16.5" customHeight="1">
      <c r="B307" s="32"/>
      <c r="C307" s="178" t="s">
        <v>1147</v>
      </c>
      <c r="D307" s="178" t="s">
        <v>300</v>
      </c>
      <c r="E307" s="179" t="s">
        <v>3961</v>
      </c>
      <c r="F307" s="180" t="s">
        <v>3962</v>
      </c>
      <c r="G307" s="181" t="s">
        <v>416</v>
      </c>
      <c r="H307" s="182">
        <v>240</v>
      </c>
      <c r="I307" s="183"/>
      <c r="J307" s="182">
        <f t="shared" si="50"/>
        <v>0</v>
      </c>
      <c r="K307" s="180" t="s">
        <v>1</v>
      </c>
      <c r="L307" s="184"/>
      <c r="M307" s="185" t="s">
        <v>1</v>
      </c>
      <c r="N307" s="186" t="s">
        <v>42</v>
      </c>
      <c r="P307" s="146">
        <f t="shared" si="51"/>
        <v>0</v>
      </c>
      <c r="Q307" s="146">
        <v>0</v>
      </c>
      <c r="R307" s="146">
        <f t="shared" si="52"/>
        <v>0</v>
      </c>
      <c r="S307" s="146">
        <v>0</v>
      </c>
      <c r="T307" s="147">
        <f t="shared" si="53"/>
        <v>0</v>
      </c>
      <c r="AR307" s="148" t="s">
        <v>1845</v>
      </c>
      <c r="AT307" s="148" t="s">
        <v>300</v>
      </c>
      <c r="AU307" s="148" t="s">
        <v>87</v>
      </c>
      <c r="AY307" s="17" t="s">
        <v>262</v>
      </c>
      <c r="BE307" s="149">
        <f t="shared" si="54"/>
        <v>0</v>
      </c>
      <c r="BF307" s="149">
        <f t="shared" si="55"/>
        <v>0</v>
      </c>
      <c r="BG307" s="149">
        <f t="shared" si="56"/>
        <v>0</v>
      </c>
      <c r="BH307" s="149">
        <f t="shared" si="57"/>
        <v>0</v>
      </c>
      <c r="BI307" s="149">
        <f t="shared" si="58"/>
        <v>0</v>
      </c>
      <c r="BJ307" s="17" t="s">
        <v>85</v>
      </c>
      <c r="BK307" s="149">
        <f t="shared" si="59"/>
        <v>0</v>
      </c>
      <c r="BL307" s="17" t="s">
        <v>677</v>
      </c>
      <c r="BM307" s="148" t="s">
        <v>3963</v>
      </c>
    </row>
    <row r="308" spans="2:65" s="1" customFormat="1" ht="16.5" customHeight="1">
      <c r="B308" s="32"/>
      <c r="C308" s="178" t="s">
        <v>1164</v>
      </c>
      <c r="D308" s="178" t="s">
        <v>300</v>
      </c>
      <c r="E308" s="179" t="s">
        <v>3964</v>
      </c>
      <c r="F308" s="180" t="s">
        <v>3965</v>
      </c>
      <c r="G308" s="181" t="s">
        <v>416</v>
      </c>
      <c r="H308" s="182">
        <v>500</v>
      </c>
      <c r="I308" s="183"/>
      <c r="J308" s="182">
        <f t="shared" si="50"/>
        <v>0</v>
      </c>
      <c r="K308" s="180" t="s">
        <v>1</v>
      </c>
      <c r="L308" s="184"/>
      <c r="M308" s="185" t="s">
        <v>1</v>
      </c>
      <c r="N308" s="186" t="s">
        <v>42</v>
      </c>
      <c r="P308" s="146">
        <f t="shared" si="51"/>
        <v>0</v>
      </c>
      <c r="Q308" s="146">
        <v>0</v>
      </c>
      <c r="R308" s="146">
        <f t="shared" si="52"/>
        <v>0</v>
      </c>
      <c r="S308" s="146">
        <v>0</v>
      </c>
      <c r="T308" s="147">
        <f t="shared" si="53"/>
        <v>0</v>
      </c>
      <c r="AR308" s="148" t="s">
        <v>1845</v>
      </c>
      <c r="AT308" s="148" t="s">
        <v>300</v>
      </c>
      <c r="AU308" s="148" t="s">
        <v>87</v>
      </c>
      <c r="AY308" s="17" t="s">
        <v>262</v>
      </c>
      <c r="BE308" s="149">
        <f t="shared" si="54"/>
        <v>0</v>
      </c>
      <c r="BF308" s="149">
        <f t="shared" si="55"/>
        <v>0</v>
      </c>
      <c r="BG308" s="149">
        <f t="shared" si="56"/>
        <v>0</v>
      </c>
      <c r="BH308" s="149">
        <f t="shared" si="57"/>
        <v>0</v>
      </c>
      <c r="BI308" s="149">
        <f t="shared" si="58"/>
        <v>0</v>
      </c>
      <c r="BJ308" s="17" t="s">
        <v>85</v>
      </c>
      <c r="BK308" s="149">
        <f t="shared" si="59"/>
        <v>0</v>
      </c>
      <c r="BL308" s="17" t="s">
        <v>677</v>
      </c>
      <c r="BM308" s="148" t="s">
        <v>3966</v>
      </c>
    </row>
    <row r="309" spans="2:65" s="1" customFormat="1" ht="16.5" customHeight="1">
      <c r="B309" s="32"/>
      <c r="C309" s="178" t="s">
        <v>1184</v>
      </c>
      <c r="D309" s="178" t="s">
        <v>300</v>
      </c>
      <c r="E309" s="179" t="s">
        <v>3967</v>
      </c>
      <c r="F309" s="180" t="s">
        <v>3968</v>
      </c>
      <c r="G309" s="181" t="s">
        <v>416</v>
      </c>
      <c r="H309" s="182">
        <v>40</v>
      </c>
      <c r="I309" s="183"/>
      <c r="J309" s="182">
        <f t="shared" si="50"/>
        <v>0</v>
      </c>
      <c r="K309" s="180" t="s">
        <v>1</v>
      </c>
      <c r="L309" s="184"/>
      <c r="M309" s="185" t="s">
        <v>1</v>
      </c>
      <c r="N309" s="186" t="s">
        <v>42</v>
      </c>
      <c r="P309" s="146">
        <f t="shared" si="51"/>
        <v>0</v>
      </c>
      <c r="Q309" s="146">
        <v>0</v>
      </c>
      <c r="R309" s="146">
        <f t="shared" si="52"/>
        <v>0</v>
      </c>
      <c r="S309" s="146">
        <v>0</v>
      </c>
      <c r="T309" s="147">
        <f t="shared" si="53"/>
        <v>0</v>
      </c>
      <c r="AR309" s="148" t="s">
        <v>1845</v>
      </c>
      <c r="AT309" s="148" t="s">
        <v>300</v>
      </c>
      <c r="AU309" s="148" t="s">
        <v>87</v>
      </c>
      <c r="AY309" s="17" t="s">
        <v>262</v>
      </c>
      <c r="BE309" s="149">
        <f t="shared" si="54"/>
        <v>0</v>
      </c>
      <c r="BF309" s="149">
        <f t="shared" si="55"/>
        <v>0</v>
      </c>
      <c r="BG309" s="149">
        <f t="shared" si="56"/>
        <v>0</v>
      </c>
      <c r="BH309" s="149">
        <f t="shared" si="57"/>
        <v>0</v>
      </c>
      <c r="BI309" s="149">
        <f t="shared" si="58"/>
        <v>0</v>
      </c>
      <c r="BJ309" s="17" t="s">
        <v>85</v>
      </c>
      <c r="BK309" s="149">
        <f t="shared" si="59"/>
        <v>0</v>
      </c>
      <c r="BL309" s="17" t="s">
        <v>677</v>
      </c>
      <c r="BM309" s="148" t="s">
        <v>3969</v>
      </c>
    </row>
    <row r="310" spans="2:65" s="1" customFormat="1" ht="16.5" customHeight="1">
      <c r="B310" s="32"/>
      <c r="C310" s="178" t="s">
        <v>1197</v>
      </c>
      <c r="D310" s="178" t="s">
        <v>300</v>
      </c>
      <c r="E310" s="179" t="s">
        <v>3970</v>
      </c>
      <c r="F310" s="180" t="s">
        <v>3971</v>
      </c>
      <c r="G310" s="181" t="s">
        <v>706</v>
      </c>
      <c r="H310" s="182">
        <v>3</v>
      </c>
      <c r="I310" s="183"/>
      <c r="J310" s="182">
        <f t="shared" si="50"/>
        <v>0</v>
      </c>
      <c r="K310" s="180" t="s">
        <v>1</v>
      </c>
      <c r="L310" s="184"/>
      <c r="M310" s="185" t="s">
        <v>1</v>
      </c>
      <c r="N310" s="186" t="s">
        <v>42</v>
      </c>
      <c r="P310" s="146">
        <f t="shared" si="51"/>
        <v>0</v>
      </c>
      <c r="Q310" s="146">
        <v>0</v>
      </c>
      <c r="R310" s="146">
        <f t="shared" si="52"/>
        <v>0</v>
      </c>
      <c r="S310" s="146">
        <v>0</v>
      </c>
      <c r="T310" s="147">
        <f t="shared" si="53"/>
        <v>0</v>
      </c>
      <c r="AR310" s="148" t="s">
        <v>1845</v>
      </c>
      <c r="AT310" s="148" t="s">
        <v>300</v>
      </c>
      <c r="AU310" s="148" t="s">
        <v>87</v>
      </c>
      <c r="AY310" s="17" t="s">
        <v>262</v>
      </c>
      <c r="BE310" s="149">
        <f t="shared" si="54"/>
        <v>0</v>
      </c>
      <c r="BF310" s="149">
        <f t="shared" si="55"/>
        <v>0</v>
      </c>
      <c r="BG310" s="149">
        <f t="shared" si="56"/>
        <v>0</v>
      </c>
      <c r="BH310" s="149">
        <f t="shared" si="57"/>
        <v>0</v>
      </c>
      <c r="BI310" s="149">
        <f t="shared" si="58"/>
        <v>0</v>
      </c>
      <c r="BJ310" s="17" t="s">
        <v>85</v>
      </c>
      <c r="BK310" s="149">
        <f t="shared" si="59"/>
        <v>0</v>
      </c>
      <c r="BL310" s="17" t="s">
        <v>677</v>
      </c>
      <c r="BM310" s="148" t="s">
        <v>3972</v>
      </c>
    </row>
    <row r="311" spans="2:65" s="1" customFormat="1" ht="16.5" customHeight="1">
      <c r="B311" s="32"/>
      <c r="C311" s="178" t="s">
        <v>1234</v>
      </c>
      <c r="D311" s="178" t="s">
        <v>300</v>
      </c>
      <c r="E311" s="179" t="s">
        <v>3973</v>
      </c>
      <c r="F311" s="180" t="s">
        <v>3974</v>
      </c>
      <c r="G311" s="181" t="s">
        <v>706</v>
      </c>
      <c r="H311" s="182">
        <v>6</v>
      </c>
      <c r="I311" s="183"/>
      <c r="J311" s="182">
        <f t="shared" si="50"/>
        <v>0</v>
      </c>
      <c r="K311" s="180" t="s">
        <v>1</v>
      </c>
      <c r="L311" s="184"/>
      <c r="M311" s="185" t="s">
        <v>1</v>
      </c>
      <c r="N311" s="186" t="s">
        <v>42</v>
      </c>
      <c r="P311" s="146">
        <f t="shared" si="51"/>
        <v>0</v>
      </c>
      <c r="Q311" s="146">
        <v>0</v>
      </c>
      <c r="R311" s="146">
        <f t="shared" si="52"/>
        <v>0</v>
      </c>
      <c r="S311" s="146">
        <v>0</v>
      </c>
      <c r="T311" s="147">
        <f t="shared" si="53"/>
        <v>0</v>
      </c>
      <c r="AR311" s="148" t="s">
        <v>1845</v>
      </c>
      <c r="AT311" s="148" t="s">
        <v>300</v>
      </c>
      <c r="AU311" s="148" t="s">
        <v>87</v>
      </c>
      <c r="AY311" s="17" t="s">
        <v>262</v>
      </c>
      <c r="BE311" s="149">
        <f t="shared" si="54"/>
        <v>0</v>
      </c>
      <c r="BF311" s="149">
        <f t="shared" si="55"/>
        <v>0</v>
      </c>
      <c r="BG311" s="149">
        <f t="shared" si="56"/>
        <v>0</v>
      </c>
      <c r="BH311" s="149">
        <f t="shared" si="57"/>
        <v>0</v>
      </c>
      <c r="BI311" s="149">
        <f t="shared" si="58"/>
        <v>0</v>
      </c>
      <c r="BJ311" s="17" t="s">
        <v>85</v>
      </c>
      <c r="BK311" s="149">
        <f t="shared" si="59"/>
        <v>0</v>
      </c>
      <c r="BL311" s="17" t="s">
        <v>677</v>
      </c>
      <c r="BM311" s="148" t="s">
        <v>3975</v>
      </c>
    </row>
    <row r="312" spans="2:65" s="1" customFormat="1" ht="16.5" customHeight="1">
      <c r="B312" s="32"/>
      <c r="C312" s="178" t="s">
        <v>1243</v>
      </c>
      <c r="D312" s="178" t="s">
        <v>300</v>
      </c>
      <c r="E312" s="179" t="s">
        <v>3976</v>
      </c>
      <c r="F312" s="180" t="s">
        <v>3977</v>
      </c>
      <c r="G312" s="181" t="s">
        <v>706</v>
      </c>
      <c r="H312" s="182">
        <v>8</v>
      </c>
      <c r="I312" s="183"/>
      <c r="J312" s="182">
        <f t="shared" si="50"/>
        <v>0</v>
      </c>
      <c r="K312" s="180" t="s">
        <v>1</v>
      </c>
      <c r="L312" s="184"/>
      <c r="M312" s="185" t="s">
        <v>1</v>
      </c>
      <c r="N312" s="186" t="s">
        <v>42</v>
      </c>
      <c r="P312" s="146">
        <f t="shared" si="51"/>
        <v>0</v>
      </c>
      <c r="Q312" s="146">
        <v>0</v>
      </c>
      <c r="R312" s="146">
        <f t="shared" si="52"/>
        <v>0</v>
      </c>
      <c r="S312" s="146">
        <v>0</v>
      </c>
      <c r="T312" s="147">
        <f t="shared" si="53"/>
        <v>0</v>
      </c>
      <c r="AR312" s="148" t="s">
        <v>1845</v>
      </c>
      <c r="AT312" s="148" t="s">
        <v>300</v>
      </c>
      <c r="AU312" s="148" t="s">
        <v>87</v>
      </c>
      <c r="AY312" s="17" t="s">
        <v>262</v>
      </c>
      <c r="BE312" s="149">
        <f t="shared" si="54"/>
        <v>0</v>
      </c>
      <c r="BF312" s="149">
        <f t="shared" si="55"/>
        <v>0</v>
      </c>
      <c r="BG312" s="149">
        <f t="shared" si="56"/>
        <v>0</v>
      </c>
      <c r="BH312" s="149">
        <f t="shared" si="57"/>
        <v>0</v>
      </c>
      <c r="BI312" s="149">
        <f t="shared" si="58"/>
        <v>0</v>
      </c>
      <c r="BJ312" s="17" t="s">
        <v>85</v>
      </c>
      <c r="BK312" s="149">
        <f t="shared" si="59"/>
        <v>0</v>
      </c>
      <c r="BL312" s="17" t="s">
        <v>677</v>
      </c>
      <c r="BM312" s="148" t="s">
        <v>3978</v>
      </c>
    </row>
    <row r="313" spans="2:65" s="1" customFormat="1" ht="16.5" customHeight="1">
      <c r="B313" s="32"/>
      <c r="C313" s="178" t="s">
        <v>1248</v>
      </c>
      <c r="D313" s="178" t="s">
        <v>300</v>
      </c>
      <c r="E313" s="179" t="s">
        <v>3979</v>
      </c>
      <c r="F313" s="180" t="s">
        <v>3980</v>
      </c>
      <c r="G313" s="181" t="s">
        <v>706</v>
      </c>
      <c r="H313" s="182">
        <v>25</v>
      </c>
      <c r="I313" s="183"/>
      <c r="J313" s="182">
        <f t="shared" si="50"/>
        <v>0</v>
      </c>
      <c r="K313" s="180" t="s">
        <v>1</v>
      </c>
      <c r="L313" s="184"/>
      <c r="M313" s="185" t="s">
        <v>1</v>
      </c>
      <c r="N313" s="186" t="s">
        <v>42</v>
      </c>
      <c r="P313" s="146">
        <f t="shared" si="51"/>
        <v>0</v>
      </c>
      <c r="Q313" s="146">
        <v>0</v>
      </c>
      <c r="R313" s="146">
        <f t="shared" si="52"/>
        <v>0</v>
      </c>
      <c r="S313" s="146">
        <v>0</v>
      </c>
      <c r="T313" s="147">
        <f t="shared" si="53"/>
        <v>0</v>
      </c>
      <c r="AR313" s="148" t="s">
        <v>1845</v>
      </c>
      <c r="AT313" s="148" t="s">
        <v>300</v>
      </c>
      <c r="AU313" s="148" t="s">
        <v>87</v>
      </c>
      <c r="AY313" s="17" t="s">
        <v>262</v>
      </c>
      <c r="BE313" s="149">
        <f t="shared" si="54"/>
        <v>0</v>
      </c>
      <c r="BF313" s="149">
        <f t="shared" si="55"/>
        <v>0</v>
      </c>
      <c r="BG313" s="149">
        <f t="shared" si="56"/>
        <v>0</v>
      </c>
      <c r="BH313" s="149">
        <f t="shared" si="57"/>
        <v>0</v>
      </c>
      <c r="BI313" s="149">
        <f t="shared" si="58"/>
        <v>0</v>
      </c>
      <c r="BJ313" s="17" t="s">
        <v>85</v>
      </c>
      <c r="BK313" s="149">
        <f t="shared" si="59"/>
        <v>0</v>
      </c>
      <c r="BL313" s="17" t="s">
        <v>677</v>
      </c>
      <c r="BM313" s="148" t="s">
        <v>3981</v>
      </c>
    </row>
    <row r="314" spans="2:65" s="1" customFormat="1" ht="16.5" customHeight="1">
      <c r="B314" s="32"/>
      <c r="C314" s="178" t="s">
        <v>1252</v>
      </c>
      <c r="D314" s="178" t="s">
        <v>300</v>
      </c>
      <c r="E314" s="179" t="s">
        <v>3982</v>
      </c>
      <c r="F314" s="180" t="s">
        <v>3983</v>
      </c>
      <c r="G314" s="181" t="s">
        <v>706</v>
      </c>
      <c r="H314" s="182">
        <v>6</v>
      </c>
      <c r="I314" s="183"/>
      <c r="J314" s="182">
        <f t="shared" si="50"/>
        <v>0</v>
      </c>
      <c r="K314" s="180" t="s">
        <v>1</v>
      </c>
      <c r="L314" s="184"/>
      <c r="M314" s="185" t="s">
        <v>1</v>
      </c>
      <c r="N314" s="186" t="s">
        <v>42</v>
      </c>
      <c r="P314" s="146">
        <f t="shared" si="51"/>
        <v>0</v>
      </c>
      <c r="Q314" s="146">
        <v>0</v>
      </c>
      <c r="R314" s="146">
        <f t="shared" si="52"/>
        <v>0</v>
      </c>
      <c r="S314" s="146">
        <v>0</v>
      </c>
      <c r="T314" s="147">
        <f t="shared" si="53"/>
        <v>0</v>
      </c>
      <c r="AR314" s="148" t="s">
        <v>1845</v>
      </c>
      <c r="AT314" s="148" t="s">
        <v>300</v>
      </c>
      <c r="AU314" s="148" t="s">
        <v>87</v>
      </c>
      <c r="AY314" s="17" t="s">
        <v>262</v>
      </c>
      <c r="BE314" s="149">
        <f t="shared" si="54"/>
        <v>0</v>
      </c>
      <c r="BF314" s="149">
        <f t="shared" si="55"/>
        <v>0</v>
      </c>
      <c r="BG314" s="149">
        <f t="shared" si="56"/>
        <v>0</v>
      </c>
      <c r="BH314" s="149">
        <f t="shared" si="57"/>
        <v>0</v>
      </c>
      <c r="BI314" s="149">
        <f t="shared" si="58"/>
        <v>0</v>
      </c>
      <c r="BJ314" s="17" t="s">
        <v>85</v>
      </c>
      <c r="BK314" s="149">
        <f t="shared" si="59"/>
        <v>0</v>
      </c>
      <c r="BL314" s="17" t="s">
        <v>677</v>
      </c>
      <c r="BM314" s="148" t="s">
        <v>3984</v>
      </c>
    </row>
    <row r="315" spans="2:65" s="1" customFormat="1" ht="16.5" customHeight="1">
      <c r="B315" s="32"/>
      <c r="C315" s="178" t="s">
        <v>1261</v>
      </c>
      <c r="D315" s="178" t="s">
        <v>300</v>
      </c>
      <c r="E315" s="179" t="s">
        <v>3985</v>
      </c>
      <c r="F315" s="180" t="s">
        <v>3986</v>
      </c>
      <c r="G315" s="181" t="s">
        <v>706</v>
      </c>
      <c r="H315" s="182">
        <v>100</v>
      </c>
      <c r="I315" s="183"/>
      <c r="J315" s="182">
        <f aca="true" t="shared" si="60" ref="J315:J346">ROUND(I315*H315,2)</f>
        <v>0</v>
      </c>
      <c r="K315" s="180" t="s">
        <v>1</v>
      </c>
      <c r="L315" s="184"/>
      <c r="M315" s="185" t="s">
        <v>1</v>
      </c>
      <c r="N315" s="186" t="s">
        <v>42</v>
      </c>
      <c r="P315" s="146">
        <f aca="true" t="shared" si="61" ref="P315:P346">O315*H315</f>
        <v>0</v>
      </c>
      <c r="Q315" s="146">
        <v>0</v>
      </c>
      <c r="R315" s="146">
        <f aca="true" t="shared" si="62" ref="R315:R346">Q315*H315</f>
        <v>0</v>
      </c>
      <c r="S315" s="146">
        <v>0</v>
      </c>
      <c r="T315" s="147">
        <f aca="true" t="shared" si="63" ref="T315:T346">S315*H315</f>
        <v>0</v>
      </c>
      <c r="AR315" s="148" t="s">
        <v>1845</v>
      </c>
      <c r="AT315" s="148" t="s">
        <v>300</v>
      </c>
      <c r="AU315" s="148" t="s">
        <v>87</v>
      </c>
      <c r="AY315" s="17" t="s">
        <v>262</v>
      </c>
      <c r="BE315" s="149">
        <f aca="true" t="shared" si="64" ref="BE315:BE342">IF(N315="základní",J315,0)</f>
        <v>0</v>
      </c>
      <c r="BF315" s="149">
        <f aca="true" t="shared" si="65" ref="BF315:BF342">IF(N315="snížená",J315,0)</f>
        <v>0</v>
      </c>
      <c r="BG315" s="149">
        <f aca="true" t="shared" si="66" ref="BG315:BG342">IF(N315="zákl. přenesená",J315,0)</f>
        <v>0</v>
      </c>
      <c r="BH315" s="149">
        <f aca="true" t="shared" si="67" ref="BH315:BH342">IF(N315="sníž. přenesená",J315,0)</f>
        <v>0</v>
      </c>
      <c r="BI315" s="149">
        <f aca="true" t="shared" si="68" ref="BI315:BI342">IF(N315="nulová",J315,0)</f>
        <v>0</v>
      </c>
      <c r="BJ315" s="17" t="s">
        <v>85</v>
      </c>
      <c r="BK315" s="149">
        <f aca="true" t="shared" si="69" ref="BK315:BK342">ROUND(I315*H315,2)</f>
        <v>0</v>
      </c>
      <c r="BL315" s="17" t="s">
        <v>677</v>
      </c>
      <c r="BM315" s="148" t="s">
        <v>3987</v>
      </c>
    </row>
    <row r="316" spans="2:65" s="1" customFormat="1" ht="16.5" customHeight="1">
      <c r="B316" s="32"/>
      <c r="C316" s="178" t="s">
        <v>1269</v>
      </c>
      <c r="D316" s="178" t="s">
        <v>300</v>
      </c>
      <c r="E316" s="179" t="s">
        <v>3988</v>
      </c>
      <c r="F316" s="180" t="s">
        <v>3989</v>
      </c>
      <c r="G316" s="181" t="s">
        <v>706</v>
      </c>
      <c r="H316" s="182">
        <v>6</v>
      </c>
      <c r="I316" s="183"/>
      <c r="J316" s="182">
        <f t="shared" si="60"/>
        <v>0</v>
      </c>
      <c r="K316" s="180" t="s">
        <v>1</v>
      </c>
      <c r="L316" s="184"/>
      <c r="M316" s="185" t="s">
        <v>1</v>
      </c>
      <c r="N316" s="186" t="s">
        <v>42</v>
      </c>
      <c r="P316" s="146">
        <f t="shared" si="61"/>
        <v>0</v>
      </c>
      <c r="Q316" s="146">
        <v>0</v>
      </c>
      <c r="R316" s="146">
        <f t="shared" si="62"/>
        <v>0</v>
      </c>
      <c r="S316" s="146">
        <v>0</v>
      </c>
      <c r="T316" s="147">
        <f t="shared" si="63"/>
        <v>0</v>
      </c>
      <c r="AR316" s="148" t="s">
        <v>1845</v>
      </c>
      <c r="AT316" s="148" t="s">
        <v>300</v>
      </c>
      <c r="AU316" s="148" t="s">
        <v>87</v>
      </c>
      <c r="AY316" s="17" t="s">
        <v>262</v>
      </c>
      <c r="BE316" s="149">
        <f t="shared" si="64"/>
        <v>0</v>
      </c>
      <c r="BF316" s="149">
        <f t="shared" si="65"/>
        <v>0</v>
      </c>
      <c r="BG316" s="149">
        <f t="shared" si="66"/>
        <v>0</v>
      </c>
      <c r="BH316" s="149">
        <f t="shared" si="67"/>
        <v>0</v>
      </c>
      <c r="BI316" s="149">
        <f t="shared" si="68"/>
        <v>0</v>
      </c>
      <c r="BJ316" s="17" t="s">
        <v>85</v>
      </c>
      <c r="BK316" s="149">
        <f t="shared" si="69"/>
        <v>0</v>
      </c>
      <c r="BL316" s="17" t="s">
        <v>677</v>
      </c>
      <c r="BM316" s="148" t="s">
        <v>3990</v>
      </c>
    </row>
    <row r="317" spans="2:65" s="1" customFormat="1" ht="16.5" customHeight="1">
      <c r="B317" s="32"/>
      <c r="C317" s="178" t="s">
        <v>1273</v>
      </c>
      <c r="D317" s="178" t="s">
        <v>300</v>
      </c>
      <c r="E317" s="179" t="s">
        <v>3991</v>
      </c>
      <c r="F317" s="180" t="s">
        <v>3992</v>
      </c>
      <c r="G317" s="181" t="s">
        <v>2447</v>
      </c>
      <c r="H317" s="182">
        <v>1</v>
      </c>
      <c r="I317" s="183"/>
      <c r="J317" s="182">
        <f t="shared" si="60"/>
        <v>0</v>
      </c>
      <c r="K317" s="180" t="s">
        <v>1</v>
      </c>
      <c r="L317" s="184"/>
      <c r="M317" s="185" t="s">
        <v>1</v>
      </c>
      <c r="N317" s="186" t="s">
        <v>42</v>
      </c>
      <c r="P317" s="146">
        <f t="shared" si="61"/>
        <v>0</v>
      </c>
      <c r="Q317" s="146">
        <v>0</v>
      </c>
      <c r="R317" s="146">
        <f t="shared" si="62"/>
        <v>0</v>
      </c>
      <c r="S317" s="146">
        <v>0</v>
      </c>
      <c r="T317" s="147">
        <f t="shared" si="63"/>
        <v>0</v>
      </c>
      <c r="AR317" s="148" t="s">
        <v>1845</v>
      </c>
      <c r="AT317" s="148" t="s">
        <v>300</v>
      </c>
      <c r="AU317" s="148" t="s">
        <v>87</v>
      </c>
      <c r="AY317" s="17" t="s">
        <v>262</v>
      </c>
      <c r="BE317" s="149">
        <f t="shared" si="64"/>
        <v>0</v>
      </c>
      <c r="BF317" s="149">
        <f t="shared" si="65"/>
        <v>0</v>
      </c>
      <c r="BG317" s="149">
        <f t="shared" si="66"/>
        <v>0</v>
      </c>
      <c r="BH317" s="149">
        <f t="shared" si="67"/>
        <v>0</v>
      </c>
      <c r="BI317" s="149">
        <f t="shared" si="68"/>
        <v>0</v>
      </c>
      <c r="BJ317" s="17" t="s">
        <v>85</v>
      </c>
      <c r="BK317" s="149">
        <f t="shared" si="69"/>
        <v>0</v>
      </c>
      <c r="BL317" s="17" t="s">
        <v>677</v>
      </c>
      <c r="BM317" s="148" t="s">
        <v>3993</v>
      </c>
    </row>
    <row r="318" spans="2:65" s="1" customFormat="1" ht="16.5" customHeight="1">
      <c r="B318" s="32"/>
      <c r="C318" s="178" t="s">
        <v>1292</v>
      </c>
      <c r="D318" s="178" t="s">
        <v>300</v>
      </c>
      <c r="E318" s="179" t="s">
        <v>3994</v>
      </c>
      <c r="F318" s="180" t="s">
        <v>3995</v>
      </c>
      <c r="G318" s="181" t="s">
        <v>706</v>
      </c>
      <c r="H318" s="182">
        <v>6</v>
      </c>
      <c r="I318" s="183"/>
      <c r="J318" s="182">
        <f t="shared" si="60"/>
        <v>0</v>
      </c>
      <c r="K318" s="180" t="s">
        <v>1</v>
      </c>
      <c r="L318" s="184"/>
      <c r="M318" s="185" t="s">
        <v>1</v>
      </c>
      <c r="N318" s="186" t="s">
        <v>42</v>
      </c>
      <c r="P318" s="146">
        <f t="shared" si="61"/>
        <v>0</v>
      </c>
      <c r="Q318" s="146">
        <v>0</v>
      </c>
      <c r="R318" s="146">
        <f t="shared" si="62"/>
        <v>0</v>
      </c>
      <c r="S318" s="146">
        <v>0</v>
      </c>
      <c r="T318" s="147">
        <f t="shared" si="63"/>
        <v>0</v>
      </c>
      <c r="AR318" s="148" t="s">
        <v>1845</v>
      </c>
      <c r="AT318" s="148" t="s">
        <v>300</v>
      </c>
      <c r="AU318" s="148" t="s">
        <v>87</v>
      </c>
      <c r="AY318" s="17" t="s">
        <v>262</v>
      </c>
      <c r="BE318" s="149">
        <f t="shared" si="64"/>
        <v>0</v>
      </c>
      <c r="BF318" s="149">
        <f t="shared" si="65"/>
        <v>0</v>
      </c>
      <c r="BG318" s="149">
        <f t="shared" si="66"/>
        <v>0</v>
      </c>
      <c r="BH318" s="149">
        <f t="shared" si="67"/>
        <v>0</v>
      </c>
      <c r="BI318" s="149">
        <f t="shared" si="68"/>
        <v>0</v>
      </c>
      <c r="BJ318" s="17" t="s">
        <v>85</v>
      </c>
      <c r="BK318" s="149">
        <f t="shared" si="69"/>
        <v>0</v>
      </c>
      <c r="BL318" s="17" t="s">
        <v>677</v>
      </c>
      <c r="BM318" s="148" t="s">
        <v>3996</v>
      </c>
    </row>
    <row r="319" spans="2:65" s="1" customFormat="1" ht="16.5" customHeight="1">
      <c r="B319" s="32"/>
      <c r="C319" s="178" t="s">
        <v>1310</v>
      </c>
      <c r="D319" s="178" t="s">
        <v>300</v>
      </c>
      <c r="E319" s="179" t="s">
        <v>3997</v>
      </c>
      <c r="F319" s="180" t="s">
        <v>3998</v>
      </c>
      <c r="G319" s="181" t="s">
        <v>706</v>
      </c>
      <c r="H319" s="182">
        <v>115</v>
      </c>
      <c r="I319" s="183"/>
      <c r="J319" s="182">
        <f t="shared" si="60"/>
        <v>0</v>
      </c>
      <c r="K319" s="180" t="s">
        <v>1</v>
      </c>
      <c r="L319" s="184"/>
      <c r="M319" s="185" t="s">
        <v>1</v>
      </c>
      <c r="N319" s="186" t="s">
        <v>42</v>
      </c>
      <c r="P319" s="146">
        <f t="shared" si="61"/>
        <v>0</v>
      </c>
      <c r="Q319" s="146">
        <v>0</v>
      </c>
      <c r="R319" s="146">
        <f t="shared" si="62"/>
        <v>0</v>
      </c>
      <c r="S319" s="146">
        <v>0</v>
      </c>
      <c r="T319" s="147">
        <f t="shared" si="63"/>
        <v>0</v>
      </c>
      <c r="AR319" s="148" t="s">
        <v>1845</v>
      </c>
      <c r="AT319" s="148" t="s">
        <v>300</v>
      </c>
      <c r="AU319" s="148" t="s">
        <v>87</v>
      </c>
      <c r="AY319" s="17" t="s">
        <v>262</v>
      </c>
      <c r="BE319" s="149">
        <f t="shared" si="64"/>
        <v>0</v>
      </c>
      <c r="BF319" s="149">
        <f t="shared" si="65"/>
        <v>0</v>
      </c>
      <c r="BG319" s="149">
        <f t="shared" si="66"/>
        <v>0</v>
      </c>
      <c r="BH319" s="149">
        <f t="shared" si="67"/>
        <v>0</v>
      </c>
      <c r="BI319" s="149">
        <f t="shared" si="68"/>
        <v>0</v>
      </c>
      <c r="BJ319" s="17" t="s">
        <v>85</v>
      </c>
      <c r="BK319" s="149">
        <f t="shared" si="69"/>
        <v>0</v>
      </c>
      <c r="BL319" s="17" t="s">
        <v>677</v>
      </c>
      <c r="BM319" s="148" t="s">
        <v>3999</v>
      </c>
    </row>
    <row r="320" spans="2:65" s="1" customFormat="1" ht="16.5" customHeight="1">
      <c r="B320" s="32"/>
      <c r="C320" s="178" t="s">
        <v>1314</v>
      </c>
      <c r="D320" s="178" t="s">
        <v>300</v>
      </c>
      <c r="E320" s="179" t="s">
        <v>4000</v>
      </c>
      <c r="F320" s="180" t="s">
        <v>4001</v>
      </c>
      <c r="G320" s="181" t="s">
        <v>706</v>
      </c>
      <c r="H320" s="182">
        <v>20</v>
      </c>
      <c r="I320" s="183"/>
      <c r="J320" s="182">
        <f t="shared" si="60"/>
        <v>0</v>
      </c>
      <c r="K320" s="180" t="s">
        <v>1</v>
      </c>
      <c r="L320" s="184"/>
      <c r="M320" s="185" t="s">
        <v>1</v>
      </c>
      <c r="N320" s="186" t="s">
        <v>42</v>
      </c>
      <c r="P320" s="146">
        <f t="shared" si="61"/>
        <v>0</v>
      </c>
      <c r="Q320" s="146">
        <v>0</v>
      </c>
      <c r="R320" s="146">
        <f t="shared" si="62"/>
        <v>0</v>
      </c>
      <c r="S320" s="146">
        <v>0</v>
      </c>
      <c r="T320" s="147">
        <f t="shared" si="63"/>
        <v>0</v>
      </c>
      <c r="AR320" s="148" t="s">
        <v>1845</v>
      </c>
      <c r="AT320" s="148" t="s">
        <v>300</v>
      </c>
      <c r="AU320" s="148" t="s">
        <v>87</v>
      </c>
      <c r="AY320" s="17" t="s">
        <v>262</v>
      </c>
      <c r="BE320" s="149">
        <f t="shared" si="64"/>
        <v>0</v>
      </c>
      <c r="BF320" s="149">
        <f t="shared" si="65"/>
        <v>0</v>
      </c>
      <c r="BG320" s="149">
        <f t="shared" si="66"/>
        <v>0</v>
      </c>
      <c r="BH320" s="149">
        <f t="shared" si="67"/>
        <v>0</v>
      </c>
      <c r="BI320" s="149">
        <f t="shared" si="68"/>
        <v>0</v>
      </c>
      <c r="BJ320" s="17" t="s">
        <v>85</v>
      </c>
      <c r="BK320" s="149">
        <f t="shared" si="69"/>
        <v>0</v>
      </c>
      <c r="BL320" s="17" t="s">
        <v>677</v>
      </c>
      <c r="BM320" s="148" t="s">
        <v>4002</v>
      </c>
    </row>
    <row r="321" spans="2:65" s="1" customFormat="1" ht="16.5" customHeight="1">
      <c r="B321" s="32"/>
      <c r="C321" s="178" t="s">
        <v>1344</v>
      </c>
      <c r="D321" s="178" t="s">
        <v>300</v>
      </c>
      <c r="E321" s="179" t="s">
        <v>4003</v>
      </c>
      <c r="F321" s="180" t="s">
        <v>4004</v>
      </c>
      <c r="G321" s="181" t="s">
        <v>706</v>
      </c>
      <c r="H321" s="182">
        <v>20</v>
      </c>
      <c r="I321" s="183"/>
      <c r="J321" s="182">
        <f t="shared" si="60"/>
        <v>0</v>
      </c>
      <c r="K321" s="180" t="s">
        <v>1</v>
      </c>
      <c r="L321" s="184"/>
      <c r="M321" s="185" t="s">
        <v>1</v>
      </c>
      <c r="N321" s="186" t="s">
        <v>42</v>
      </c>
      <c r="P321" s="146">
        <f t="shared" si="61"/>
        <v>0</v>
      </c>
      <c r="Q321" s="146">
        <v>0</v>
      </c>
      <c r="R321" s="146">
        <f t="shared" si="62"/>
        <v>0</v>
      </c>
      <c r="S321" s="146">
        <v>0</v>
      </c>
      <c r="T321" s="147">
        <f t="shared" si="63"/>
        <v>0</v>
      </c>
      <c r="AR321" s="148" t="s">
        <v>1845</v>
      </c>
      <c r="AT321" s="148" t="s">
        <v>300</v>
      </c>
      <c r="AU321" s="148" t="s">
        <v>87</v>
      </c>
      <c r="AY321" s="17" t="s">
        <v>262</v>
      </c>
      <c r="BE321" s="149">
        <f t="shared" si="64"/>
        <v>0</v>
      </c>
      <c r="BF321" s="149">
        <f t="shared" si="65"/>
        <v>0</v>
      </c>
      <c r="BG321" s="149">
        <f t="shared" si="66"/>
        <v>0</v>
      </c>
      <c r="BH321" s="149">
        <f t="shared" si="67"/>
        <v>0</v>
      </c>
      <c r="BI321" s="149">
        <f t="shared" si="68"/>
        <v>0</v>
      </c>
      <c r="BJ321" s="17" t="s">
        <v>85</v>
      </c>
      <c r="BK321" s="149">
        <f t="shared" si="69"/>
        <v>0</v>
      </c>
      <c r="BL321" s="17" t="s">
        <v>677</v>
      </c>
      <c r="BM321" s="148" t="s">
        <v>4005</v>
      </c>
    </row>
    <row r="322" spans="2:65" s="1" customFormat="1" ht="16.5" customHeight="1">
      <c r="B322" s="32"/>
      <c r="C322" s="178" t="s">
        <v>1348</v>
      </c>
      <c r="D322" s="178" t="s">
        <v>300</v>
      </c>
      <c r="E322" s="179" t="s">
        <v>4006</v>
      </c>
      <c r="F322" s="180" t="s">
        <v>4007</v>
      </c>
      <c r="G322" s="181" t="s">
        <v>706</v>
      </c>
      <c r="H322" s="182">
        <v>8</v>
      </c>
      <c r="I322" s="183"/>
      <c r="J322" s="182">
        <f t="shared" si="60"/>
        <v>0</v>
      </c>
      <c r="K322" s="180" t="s">
        <v>1</v>
      </c>
      <c r="L322" s="184"/>
      <c r="M322" s="185" t="s">
        <v>1</v>
      </c>
      <c r="N322" s="186" t="s">
        <v>42</v>
      </c>
      <c r="P322" s="146">
        <f t="shared" si="61"/>
        <v>0</v>
      </c>
      <c r="Q322" s="146">
        <v>0</v>
      </c>
      <c r="R322" s="146">
        <f t="shared" si="62"/>
        <v>0</v>
      </c>
      <c r="S322" s="146">
        <v>0</v>
      </c>
      <c r="T322" s="147">
        <f t="shared" si="63"/>
        <v>0</v>
      </c>
      <c r="AR322" s="148" t="s">
        <v>1845</v>
      </c>
      <c r="AT322" s="148" t="s">
        <v>300</v>
      </c>
      <c r="AU322" s="148" t="s">
        <v>87</v>
      </c>
      <c r="AY322" s="17" t="s">
        <v>262</v>
      </c>
      <c r="BE322" s="149">
        <f t="shared" si="64"/>
        <v>0</v>
      </c>
      <c r="BF322" s="149">
        <f t="shared" si="65"/>
        <v>0</v>
      </c>
      <c r="BG322" s="149">
        <f t="shared" si="66"/>
        <v>0</v>
      </c>
      <c r="BH322" s="149">
        <f t="shared" si="67"/>
        <v>0</v>
      </c>
      <c r="BI322" s="149">
        <f t="shared" si="68"/>
        <v>0</v>
      </c>
      <c r="BJ322" s="17" t="s">
        <v>85</v>
      </c>
      <c r="BK322" s="149">
        <f t="shared" si="69"/>
        <v>0</v>
      </c>
      <c r="BL322" s="17" t="s">
        <v>677</v>
      </c>
      <c r="BM322" s="148" t="s">
        <v>4008</v>
      </c>
    </row>
    <row r="323" spans="2:65" s="1" customFormat="1" ht="16.5" customHeight="1">
      <c r="B323" s="32"/>
      <c r="C323" s="178" t="s">
        <v>1352</v>
      </c>
      <c r="D323" s="178" t="s">
        <v>300</v>
      </c>
      <c r="E323" s="179" t="s">
        <v>4009</v>
      </c>
      <c r="F323" s="180" t="s">
        <v>4010</v>
      </c>
      <c r="G323" s="181" t="s">
        <v>706</v>
      </c>
      <c r="H323" s="182">
        <v>3</v>
      </c>
      <c r="I323" s="183"/>
      <c r="J323" s="182">
        <f t="shared" si="60"/>
        <v>0</v>
      </c>
      <c r="K323" s="180" t="s">
        <v>1</v>
      </c>
      <c r="L323" s="184"/>
      <c r="M323" s="185" t="s">
        <v>1</v>
      </c>
      <c r="N323" s="186" t="s">
        <v>42</v>
      </c>
      <c r="P323" s="146">
        <f t="shared" si="61"/>
        <v>0</v>
      </c>
      <c r="Q323" s="146">
        <v>0</v>
      </c>
      <c r="R323" s="146">
        <f t="shared" si="62"/>
        <v>0</v>
      </c>
      <c r="S323" s="146">
        <v>0</v>
      </c>
      <c r="T323" s="147">
        <f t="shared" si="63"/>
        <v>0</v>
      </c>
      <c r="AR323" s="148" t="s">
        <v>1845</v>
      </c>
      <c r="AT323" s="148" t="s">
        <v>300</v>
      </c>
      <c r="AU323" s="148" t="s">
        <v>87</v>
      </c>
      <c r="AY323" s="17" t="s">
        <v>262</v>
      </c>
      <c r="BE323" s="149">
        <f t="shared" si="64"/>
        <v>0</v>
      </c>
      <c r="BF323" s="149">
        <f t="shared" si="65"/>
        <v>0</v>
      </c>
      <c r="BG323" s="149">
        <f t="shared" si="66"/>
        <v>0</v>
      </c>
      <c r="BH323" s="149">
        <f t="shared" si="67"/>
        <v>0</v>
      </c>
      <c r="BI323" s="149">
        <f t="shared" si="68"/>
        <v>0</v>
      </c>
      <c r="BJ323" s="17" t="s">
        <v>85</v>
      </c>
      <c r="BK323" s="149">
        <f t="shared" si="69"/>
        <v>0</v>
      </c>
      <c r="BL323" s="17" t="s">
        <v>677</v>
      </c>
      <c r="BM323" s="148" t="s">
        <v>4011</v>
      </c>
    </row>
    <row r="324" spans="2:65" s="1" customFormat="1" ht="16.5" customHeight="1">
      <c r="B324" s="32"/>
      <c r="C324" s="178" t="s">
        <v>1357</v>
      </c>
      <c r="D324" s="178" t="s">
        <v>300</v>
      </c>
      <c r="E324" s="179" t="s">
        <v>4012</v>
      </c>
      <c r="F324" s="180" t="s">
        <v>4013</v>
      </c>
      <c r="G324" s="181" t="s">
        <v>706</v>
      </c>
      <c r="H324" s="182">
        <v>4</v>
      </c>
      <c r="I324" s="183"/>
      <c r="J324" s="182">
        <f t="shared" si="60"/>
        <v>0</v>
      </c>
      <c r="K324" s="180" t="s">
        <v>1</v>
      </c>
      <c r="L324" s="184"/>
      <c r="M324" s="185" t="s">
        <v>1</v>
      </c>
      <c r="N324" s="186" t="s">
        <v>42</v>
      </c>
      <c r="P324" s="146">
        <f t="shared" si="61"/>
        <v>0</v>
      </c>
      <c r="Q324" s="146">
        <v>0</v>
      </c>
      <c r="R324" s="146">
        <f t="shared" si="62"/>
        <v>0</v>
      </c>
      <c r="S324" s="146">
        <v>0</v>
      </c>
      <c r="T324" s="147">
        <f t="shared" si="63"/>
        <v>0</v>
      </c>
      <c r="AR324" s="148" t="s">
        <v>1845</v>
      </c>
      <c r="AT324" s="148" t="s">
        <v>300</v>
      </c>
      <c r="AU324" s="148" t="s">
        <v>87</v>
      </c>
      <c r="AY324" s="17" t="s">
        <v>262</v>
      </c>
      <c r="BE324" s="149">
        <f t="shared" si="64"/>
        <v>0</v>
      </c>
      <c r="BF324" s="149">
        <f t="shared" si="65"/>
        <v>0</v>
      </c>
      <c r="BG324" s="149">
        <f t="shared" si="66"/>
        <v>0</v>
      </c>
      <c r="BH324" s="149">
        <f t="shared" si="67"/>
        <v>0</v>
      </c>
      <c r="BI324" s="149">
        <f t="shared" si="68"/>
        <v>0</v>
      </c>
      <c r="BJ324" s="17" t="s">
        <v>85</v>
      </c>
      <c r="BK324" s="149">
        <f t="shared" si="69"/>
        <v>0</v>
      </c>
      <c r="BL324" s="17" t="s">
        <v>677</v>
      </c>
      <c r="BM324" s="148" t="s">
        <v>4014</v>
      </c>
    </row>
    <row r="325" spans="2:65" s="1" customFormat="1" ht="16.5" customHeight="1">
      <c r="B325" s="32"/>
      <c r="C325" s="178" t="s">
        <v>1361</v>
      </c>
      <c r="D325" s="178" t="s">
        <v>300</v>
      </c>
      <c r="E325" s="179" t="s">
        <v>4015</v>
      </c>
      <c r="F325" s="180" t="s">
        <v>4016</v>
      </c>
      <c r="G325" s="181" t="s">
        <v>706</v>
      </c>
      <c r="H325" s="182">
        <v>1</v>
      </c>
      <c r="I325" s="183"/>
      <c r="J325" s="182">
        <f t="shared" si="60"/>
        <v>0</v>
      </c>
      <c r="K325" s="180" t="s">
        <v>1</v>
      </c>
      <c r="L325" s="184"/>
      <c r="M325" s="185" t="s">
        <v>1</v>
      </c>
      <c r="N325" s="186" t="s">
        <v>42</v>
      </c>
      <c r="P325" s="146">
        <f t="shared" si="61"/>
        <v>0</v>
      </c>
      <c r="Q325" s="146">
        <v>0</v>
      </c>
      <c r="R325" s="146">
        <f t="shared" si="62"/>
        <v>0</v>
      </c>
      <c r="S325" s="146">
        <v>0</v>
      </c>
      <c r="T325" s="147">
        <f t="shared" si="63"/>
        <v>0</v>
      </c>
      <c r="AR325" s="148" t="s">
        <v>1845</v>
      </c>
      <c r="AT325" s="148" t="s">
        <v>300</v>
      </c>
      <c r="AU325" s="148" t="s">
        <v>87</v>
      </c>
      <c r="AY325" s="17" t="s">
        <v>262</v>
      </c>
      <c r="BE325" s="149">
        <f t="shared" si="64"/>
        <v>0</v>
      </c>
      <c r="BF325" s="149">
        <f t="shared" si="65"/>
        <v>0</v>
      </c>
      <c r="BG325" s="149">
        <f t="shared" si="66"/>
        <v>0</v>
      </c>
      <c r="BH325" s="149">
        <f t="shared" si="67"/>
        <v>0</v>
      </c>
      <c r="BI325" s="149">
        <f t="shared" si="68"/>
        <v>0</v>
      </c>
      <c r="BJ325" s="17" t="s">
        <v>85</v>
      </c>
      <c r="BK325" s="149">
        <f t="shared" si="69"/>
        <v>0</v>
      </c>
      <c r="BL325" s="17" t="s">
        <v>677</v>
      </c>
      <c r="BM325" s="148" t="s">
        <v>4017</v>
      </c>
    </row>
    <row r="326" spans="2:65" s="1" customFormat="1" ht="16.5" customHeight="1">
      <c r="B326" s="32"/>
      <c r="C326" s="178" t="s">
        <v>1367</v>
      </c>
      <c r="D326" s="178" t="s">
        <v>300</v>
      </c>
      <c r="E326" s="179" t="s">
        <v>4018</v>
      </c>
      <c r="F326" s="180" t="s">
        <v>4019</v>
      </c>
      <c r="G326" s="181" t="s">
        <v>706</v>
      </c>
      <c r="H326" s="182">
        <v>3</v>
      </c>
      <c r="I326" s="183"/>
      <c r="J326" s="182">
        <f t="shared" si="60"/>
        <v>0</v>
      </c>
      <c r="K326" s="180" t="s">
        <v>1</v>
      </c>
      <c r="L326" s="184"/>
      <c r="M326" s="185" t="s">
        <v>1</v>
      </c>
      <c r="N326" s="186" t="s">
        <v>42</v>
      </c>
      <c r="P326" s="146">
        <f t="shared" si="61"/>
        <v>0</v>
      </c>
      <c r="Q326" s="146">
        <v>0</v>
      </c>
      <c r="R326" s="146">
        <f t="shared" si="62"/>
        <v>0</v>
      </c>
      <c r="S326" s="146">
        <v>0</v>
      </c>
      <c r="T326" s="147">
        <f t="shared" si="63"/>
        <v>0</v>
      </c>
      <c r="AR326" s="148" t="s">
        <v>1845</v>
      </c>
      <c r="AT326" s="148" t="s">
        <v>300</v>
      </c>
      <c r="AU326" s="148" t="s">
        <v>87</v>
      </c>
      <c r="AY326" s="17" t="s">
        <v>262</v>
      </c>
      <c r="BE326" s="149">
        <f t="shared" si="64"/>
        <v>0</v>
      </c>
      <c r="BF326" s="149">
        <f t="shared" si="65"/>
        <v>0</v>
      </c>
      <c r="BG326" s="149">
        <f t="shared" si="66"/>
        <v>0</v>
      </c>
      <c r="BH326" s="149">
        <f t="shared" si="67"/>
        <v>0</v>
      </c>
      <c r="BI326" s="149">
        <f t="shared" si="68"/>
        <v>0</v>
      </c>
      <c r="BJ326" s="17" t="s">
        <v>85</v>
      </c>
      <c r="BK326" s="149">
        <f t="shared" si="69"/>
        <v>0</v>
      </c>
      <c r="BL326" s="17" t="s">
        <v>677</v>
      </c>
      <c r="BM326" s="148" t="s">
        <v>4020</v>
      </c>
    </row>
    <row r="327" spans="2:65" s="1" customFormat="1" ht="16.5" customHeight="1">
      <c r="B327" s="32"/>
      <c r="C327" s="178" t="s">
        <v>1371</v>
      </c>
      <c r="D327" s="178" t="s">
        <v>300</v>
      </c>
      <c r="E327" s="179" t="s">
        <v>4021</v>
      </c>
      <c r="F327" s="180" t="s">
        <v>4022</v>
      </c>
      <c r="G327" s="181" t="s">
        <v>706</v>
      </c>
      <c r="H327" s="182">
        <v>60</v>
      </c>
      <c r="I327" s="183"/>
      <c r="J327" s="182">
        <f t="shared" si="60"/>
        <v>0</v>
      </c>
      <c r="K327" s="180" t="s">
        <v>1</v>
      </c>
      <c r="L327" s="184"/>
      <c r="M327" s="185" t="s">
        <v>1</v>
      </c>
      <c r="N327" s="186" t="s">
        <v>42</v>
      </c>
      <c r="P327" s="146">
        <f t="shared" si="61"/>
        <v>0</v>
      </c>
      <c r="Q327" s="146">
        <v>0</v>
      </c>
      <c r="R327" s="146">
        <f t="shared" si="62"/>
        <v>0</v>
      </c>
      <c r="S327" s="146">
        <v>0</v>
      </c>
      <c r="T327" s="147">
        <f t="shared" si="63"/>
        <v>0</v>
      </c>
      <c r="AR327" s="148" t="s">
        <v>1845</v>
      </c>
      <c r="AT327" s="148" t="s">
        <v>300</v>
      </c>
      <c r="AU327" s="148" t="s">
        <v>87</v>
      </c>
      <c r="AY327" s="17" t="s">
        <v>262</v>
      </c>
      <c r="BE327" s="149">
        <f t="shared" si="64"/>
        <v>0</v>
      </c>
      <c r="BF327" s="149">
        <f t="shared" si="65"/>
        <v>0</v>
      </c>
      <c r="BG327" s="149">
        <f t="shared" si="66"/>
        <v>0</v>
      </c>
      <c r="BH327" s="149">
        <f t="shared" si="67"/>
        <v>0</v>
      </c>
      <c r="BI327" s="149">
        <f t="shared" si="68"/>
        <v>0</v>
      </c>
      <c r="BJ327" s="17" t="s">
        <v>85</v>
      </c>
      <c r="BK327" s="149">
        <f t="shared" si="69"/>
        <v>0</v>
      </c>
      <c r="BL327" s="17" t="s">
        <v>677</v>
      </c>
      <c r="BM327" s="148" t="s">
        <v>4023</v>
      </c>
    </row>
    <row r="328" spans="2:65" s="1" customFormat="1" ht="16.5" customHeight="1">
      <c r="B328" s="32"/>
      <c r="C328" s="178" t="s">
        <v>1376</v>
      </c>
      <c r="D328" s="178" t="s">
        <v>300</v>
      </c>
      <c r="E328" s="179" t="s">
        <v>4024</v>
      </c>
      <c r="F328" s="180" t="s">
        <v>4025</v>
      </c>
      <c r="G328" s="181" t="s">
        <v>416</v>
      </c>
      <c r="H328" s="182">
        <v>30</v>
      </c>
      <c r="I328" s="183"/>
      <c r="J328" s="182">
        <f t="shared" si="60"/>
        <v>0</v>
      </c>
      <c r="K328" s="180" t="s">
        <v>1</v>
      </c>
      <c r="L328" s="184"/>
      <c r="M328" s="185" t="s">
        <v>1</v>
      </c>
      <c r="N328" s="186" t="s">
        <v>42</v>
      </c>
      <c r="P328" s="146">
        <f t="shared" si="61"/>
        <v>0</v>
      </c>
      <c r="Q328" s="146">
        <v>0</v>
      </c>
      <c r="R328" s="146">
        <f t="shared" si="62"/>
        <v>0</v>
      </c>
      <c r="S328" s="146">
        <v>0</v>
      </c>
      <c r="T328" s="147">
        <f t="shared" si="63"/>
        <v>0</v>
      </c>
      <c r="AR328" s="148" t="s">
        <v>1845</v>
      </c>
      <c r="AT328" s="148" t="s">
        <v>300</v>
      </c>
      <c r="AU328" s="148" t="s">
        <v>87</v>
      </c>
      <c r="AY328" s="17" t="s">
        <v>262</v>
      </c>
      <c r="BE328" s="149">
        <f t="shared" si="64"/>
        <v>0</v>
      </c>
      <c r="BF328" s="149">
        <f t="shared" si="65"/>
        <v>0</v>
      </c>
      <c r="BG328" s="149">
        <f t="shared" si="66"/>
        <v>0</v>
      </c>
      <c r="BH328" s="149">
        <f t="shared" si="67"/>
        <v>0</v>
      </c>
      <c r="BI328" s="149">
        <f t="shared" si="68"/>
        <v>0</v>
      </c>
      <c r="BJ328" s="17" t="s">
        <v>85</v>
      </c>
      <c r="BK328" s="149">
        <f t="shared" si="69"/>
        <v>0</v>
      </c>
      <c r="BL328" s="17" t="s">
        <v>677</v>
      </c>
      <c r="BM328" s="148" t="s">
        <v>4026</v>
      </c>
    </row>
    <row r="329" spans="2:65" s="1" customFormat="1" ht="16.5" customHeight="1">
      <c r="B329" s="32"/>
      <c r="C329" s="178" t="s">
        <v>1380</v>
      </c>
      <c r="D329" s="178" t="s">
        <v>300</v>
      </c>
      <c r="E329" s="179" t="s">
        <v>4027</v>
      </c>
      <c r="F329" s="180" t="s">
        <v>4028</v>
      </c>
      <c r="G329" s="181" t="s">
        <v>416</v>
      </c>
      <c r="H329" s="182">
        <v>30</v>
      </c>
      <c r="I329" s="183"/>
      <c r="J329" s="182">
        <f t="shared" si="60"/>
        <v>0</v>
      </c>
      <c r="K329" s="180" t="s">
        <v>1</v>
      </c>
      <c r="L329" s="184"/>
      <c r="M329" s="185" t="s">
        <v>1</v>
      </c>
      <c r="N329" s="186" t="s">
        <v>42</v>
      </c>
      <c r="P329" s="146">
        <f t="shared" si="61"/>
        <v>0</v>
      </c>
      <c r="Q329" s="146">
        <v>0</v>
      </c>
      <c r="R329" s="146">
        <f t="shared" si="62"/>
        <v>0</v>
      </c>
      <c r="S329" s="146">
        <v>0</v>
      </c>
      <c r="T329" s="147">
        <f t="shared" si="63"/>
        <v>0</v>
      </c>
      <c r="AR329" s="148" t="s">
        <v>1845</v>
      </c>
      <c r="AT329" s="148" t="s">
        <v>300</v>
      </c>
      <c r="AU329" s="148" t="s">
        <v>87</v>
      </c>
      <c r="AY329" s="17" t="s">
        <v>262</v>
      </c>
      <c r="BE329" s="149">
        <f t="shared" si="64"/>
        <v>0</v>
      </c>
      <c r="BF329" s="149">
        <f t="shared" si="65"/>
        <v>0</v>
      </c>
      <c r="BG329" s="149">
        <f t="shared" si="66"/>
        <v>0</v>
      </c>
      <c r="BH329" s="149">
        <f t="shared" si="67"/>
        <v>0</v>
      </c>
      <c r="BI329" s="149">
        <f t="shared" si="68"/>
        <v>0</v>
      </c>
      <c r="BJ329" s="17" t="s">
        <v>85</v>
      </c>
      <c r="BK329" s="149">
        <f t="shared" si="69"/>
        <v>0</v>
      </c>
      <c r="BL329" s="17" t="s">
        <v>677</v>
      </c>
      <c r="BM329" s="148" t="s">
        <v>4029</v>
      </c>
    </row>
    <row r="330" spans="2:65" s="1" customFormat="1" ht="16.5" customHeight="1">
      <c r="B330" s="32"/>
      <c r="C330" s="178" t="s">
        <v>1384</v>
      </c>
      <c r="D330" s="178" t="s">
        <v>300</v>
      </c>
      <c r="E330" s="179" t="s">
        <v>4030</v>
      </c>
      <c r="F330" s="180" t="s">
        <v>4031</v>
      </c>
      <c r="G330" s="181" t="s">
        <v>416</v>
      </c>
      <c r="H330" s="182">
        <v>510</v>
      </c>
      <c r="I330" s="183"/>
      <c r="J330" s="182">
        <f t="shared" si="60"/>
        <v>0</v>
      </c>
      <c r="K330" s="180" t="s">
        <v>1</v>
      </c>
      <c r="L330" s="184"/>
      <c r="M330" s="185" t="s">
        <v>1</v>
      </c>
      <c r="N330" s="186" t="s">
        <v>42</v>
      </c>
      <c r="P330" s="146">
        <f t="shared" si="61"/>
        <v>0</v>
      </c>
      <c r="Q330" s="146">
        <v>0</v>
      </c>
      <c r="R330" s="146">
        <f t="shared" si="62"/>
        <v>0</v>
      </c>
      <c r="S330" s="146">
        <v>0</v>
      </c>
      <c r="T330" s="147">
        <f t="shared" si="63"/>
        <v>0</v>
      </c>
      <c r="AR330" s="148" t="s">
        <v>1845</v>
      </c>
      <c r="AT330" s="148" t="s">
        <v>300</v>
      </c>
      <c r="AU330" s="148" t="s">
        <v>87</v>
      </c>
      <c r="AY330" s="17" t="s">
        <v>262</v>
      </c>
      <c r="BE330" s="149">
        <f t="shared" si="64"/>
        <v>0</v>
      </c>
      <c r="BF330" s="149">
        <f t="shared" si="65"/>
        <v>0</v>
      </c>
      <c r="BG330" s="149">
        <f t="shared" si="66"/>
        <v>0</v>
      </c>
      <c r="BH330" s="149">
        <f t="shared" si="67"/>
        <v>0</v>
      </c>
      <c r="BI330" s="149">
        <f t="shared" si="68"/>
        <v>0</v>
      </c>
      <c r="BJ330" s="17" t="s">
        <v>85</v>
      </c>
      <c r="BK330" s="149">
        <f t="shared" si="69"/>
        <v>0</v>
      </c>
      <c r="BL330" s="17" t="s">
        <v>677</v>
      </c>
      <c r="BM330" s="148" t="s">
        <v>4032</v>
      </c>
    </row>
    <row r="331" spans="2:65" s="1" customFormat="1" ht="16.5" customHeight="1">
      <c r="B331" s="32"/>
      <c r="C331" s="178" t="s">
        <v>1392</v>
      </c>
      <c r="D331" s="178" t="s">
        <v>300</v>
      </c>
      <c r="E331" s="179" t="s">
        <v>4033</v>
      </c>
      <c r="F331" s="180" t="s">
        <v>4034</v>
      </c>
      <c r="G331" s="181" t="s">
        <v>416</v>
      </c>
      <c r="H331" s="182">
        <v>2480</v>
      </c>
      <c r="I331" s="183"/>
      <c r="J331" s="182">
        <f t="shared" si="60"/>
        <v>0</v>
      </c>
      <c r="K331" s="180" t="s">
        <v>1</v>
      </c>
      <c r="L331" s="184"/>
      <c r="M331" s="185" t="s">
        <v>1</v>
      </c>
      <c r="N331" s="186" t="s">
        <v>42</v>
      </c>
      <c r="P331" s="146">
        <f t="shared" si="61"/>
        <v>0</v>
      </c>
      <c r="Q331" s="146">
        <v>0</v>
      </c>
      <c r="R331" s="146">
        <f t="shared" si="62"/>
        <v>0</v>
      </c>
      <c r="S331" s="146">
        <v>0</v>
      </c>
      <c r="T331" s="147">
        <f t="shared" si="63"/>
        <v>0</v>
      </c>
      <c r="AR331" s="148" t="s">
        <v>1845</v>
      </c>
      <c r="AT331" s="148" t="s">
        <v>300</v>
      </c>
      <c r="AU331" s="148" t="s">
        <v>87</v>
      </c>
      <c r="AY331" s="17" t="s">
        <v>262</v>
      </c>
      <c r="BE331" s="149">
        <f t="shared" si="64"/>
        <v>0</v>
      </c>
      <c r="BF331" s="149">
        <f t="shared" si="65"/>
        <v>0</v>
      </c>
      <c r="BG331" s="149">
        <f t="shared" si="66"/>
        <v>0</v>
      </c>
      <c r="BH331" s="149">
        <f t="shared" si="67"/>
        <v>0</v>
      </c>
      <c r="BI331" s="149">
        <f t="shared" si="68"/>
        <v>0</v>
      </c>
      <c r="BJ331" s="17" t="s">
        <v>85</v>
      </c>
      <c r="BK331" s="149">
        <f t="shared" si="69"/>
        <v>0</v>
      </c>
      <c r="BL331" s="17" t="s">
        <v>677</v>
      </c>
      <c r="BM331" s="148" t="s">
        <v>4035</v>
      </c>
    </row>
    <row r="332" spans="2:65" s="1" customFormat="1" ht="16.5" customHeight="1">
      <c r="B332" s="32"/>
      <c r="C332" s="178" t="s">
        <v>1396</v>
      </c>
      <c r="D332" s="178" t="s">
        <v>300</v>
      </c>
      <c r="E332" s="179" t="s">
        <v>4036</v>
      </c>
      <c r="F332" s="180" t="s">
        <v>4037</v>
      </c>
      <c r="G332" s="181" t="s">
        <v>416</v>
      </c>
      <c r="H332" s="182">
        <v>215</v>
      </c>
      <c r="I332" s="183"/>
      <c r="J332" s="182">
        <f t="shared" si="60"/>
        <v>0</v>
      </c>
      <c r="K332" s="180" t="s">
        <v>1</v>
      </c>
      <c r="L332" s="184"/>
      <c r="M332" s="185" t="s">
        <v>1</v>
      </c>
      <c r="N332" s="186" t="s">
        <v>42</v>
      </c>
      <c r="P332" s="146">
        <f t="shared" si="61"/>
        <v>0</v>
      </c>
      <c r="Q332" s="146">
        <v>0</v>
      </c>
      <c r="R332" s="146">
        <f t="shared" si="62"/>
        <v>0</v>
      </c>
      <c r="S332" s="146">
        <v>0</v>
      </c>
      <c r="T332" s="147">
        <f t="shared" si="63"/>
        <v>0</v>
      </c>
      <c r="AR332" s="148" t="s">
        <v>1845</v>
      </c>
      <c r="AT332" s="148" t="s">
        <v>300</v>
      </c>
      <c r="AU332" s="148" t="s">
        <v>87</v>
      </c>
      <c r="AY332" s="17" t="s">
        <v>262</v>
      </c>
      <c r="BE332" s="149">
        <f t="shared" si="64"/>
        <v>0</v>
      </c>
      <c r="BF332" s="149">
        <f t="shared" si="65"/>
        <v>0</v>
      </c>
      <c r="BG332" s="149">
        <f t="shared" si="66"/>
        <v>0</v>
      </c>
      <c r="BH332" s="149">
        <f t="shared" si="67"/>
        <v>0</v>
      </c>
      <c r="BI332" s="149">
        <f t="shared" si="68"/>
        <v>0</v>
      </c>
      <c r="BJ332" s="17" t="s">
        <v>85</v>
      </c>
      <c r="BK332" s="149">
        <f t="shared" si="69"/>
        <v>0</v>
      </c>
      <c r="BL332" s="17" t="s">
        <v>677</v>
      </c>
      <c r="BM332" s="148" t="s">
        <v>4038</v>
      </c>
    </row>
    <row r="333" spans="2:65" s="1" customFormat="1" ht="16.5" customHeight="1">
      <c r="B333" s="32"/>
      <c r="C333" s="178" t="s">
        <v>1402</v>
      </c>
      <c r="D333" s="178" t="s">
        <v>300</v>
      </c>
      <c r="E333" s="179" t="s">
        <v>4039</v>
      </c>
      <c r="F333" s="180" t="s">
        <v>4040</v>
      </c>
      <c r="G333" s="181" t="s">
        <v>416</v>
      </c>
      <c r="H333" s="182">
        <v>190</v>
      </c>
      <c r="I333" s="183"/>
      <c r="J333" s="182">
        <f t="shared" si="60"/>
        <v>0</v>
      </c>
      <c r="K333" s="180" t="s">
        <v>1</v>
      </c>
      <c r="L333" s="184"/>
      <c r="M333" s="185" t="s">
        <v>1</v>
      </c>
      <c r="N333" s="186" t="s">
        <v>42</v>
      </c>
      <c r="P333" s="146">
        <f t="shared" si="61"/>
        <v>0</v>
      </c>
      <c r="Q333" s="146">
        <v>0</v>
      </c>
      <c r="R333" s="146">
        <f t="shared" si="62"/>
        <v>0</v>
      </c>
      <c r="S333" s="146">
        <v>0</v>
      </c>
      <c r="T333" s="147">
        <f t="shared" si="63"/>
        <v>0</v>
      </c>
      <c r="AR333" s="148" t="s">
        <v>1845</v>
      </c>
      <c r="AT333" s="148" t="s">
        <v>300</v>
      </c>
      <c r="AU333" s="148" t="s">
        <v>87</v>
      </c>
      <c r="AY333" s="17" t="s">
        <v>262</v>
      </c>
      <c r="BE333" s="149">
        <f t="shared" si="64"/>
        <v>0</v>
      </c>
      <c r="BF333" s="149">
        <f t="shared" si="65"/>
        <v>0</v>
      </c>
      <c r="BG333" s="149">
        <f t="shared" si="66"/>
        <v>0</v>
      </c>
      <c r="BH333" s="149">
        <f t="shared" si="67"/>
        <v>0</v>
      </c>
      <c r="BI333" s="149">
        <f t="shared" si="68"/>
        <v>0</v>
      </c>
      <c r="BJ333" s="17" t="s">
        <v>85</v>
      </c>
      <c r="BK333" s="149">
        <f t="shared" si="69"/>
        <v>0</v>
      </c>
      <c r="BL333" s="17" t="s">
        <v>677</v>
      </c>
      <c r="BM333" s="148" t="s">
        <v>4041</v>
      </c>
    </row>
    <row r="334" spans="2:65" s="1" customFormat="1" ht="16.5" customHeight="1">
      <c r="B334" s="32"/>
      <c r="C334" s="178" t="s">
        <v>1406</v>
      </c>
      <c r="D334" s="178" t="s">
        <v>300</v>
      </c>
      <c r="E334" s="179" t="s">
        <v>4042</v>
      </c>
      <c r="F334" s="180" t="s">
        <v>3636</v>
      </c>
      <c r="G334" s="181" t="s">
        <v>416</v>
      </c>
      <c r="H334" s="182">
        <v>620</v>
      </c>
      <c r="I334" s="183"/>
      <c r="J334" s="182">
        <f t="shared" si="60"/>
        <v>0</v>
      </c>
      <c r="K334" s="180" t="s">
        <v>1</v>
      </c>
      <c r="L334" s="184"/>
      <c r="M334" s="185" t="s">
        <v>1</v>
      </c>
      <c r="N334" s="186" t="s">
        <v>42</v>
      </c>
      <c r="P334" s="146">
        <f t="shared" si="61"/>
        <v>0</v>
      </c>
      <c r="Q334" s="146">
        <v>0</v>
      </c>
      <c r="R334" s="146">
        <f t="shared" si="62"/>
        <v>0</v>
      </c>
      <c r="S334" s="146">
        <v>0</v>
      </c>
      <c r="T334" s="147">
        <f t="shared" si="63"/>
        <v>0</v>
      </c>
      <c r="AR334" s="148" t="s">
        <v>1845</v>
      </c>
      <c r="AT334" s="148" t="s">
        <v>300</v>
      </c>
      <c r="AU334" s="148" t="s">
        <v>87</v>
      </c>
      <c r="AY334" s="17" t="s">
        <v>262</v>
      </c>
      <c r="BE334" s="149">
        <f t="shared" si="64"/>
        <v>0</v>
      </c>
      <c r="BF334" s="149">
        <f t="shared" si="65"/>
        <v>0</v>
      </c>
      <c r="BG334" s="149">
        <f t="shared" si="66"/>
        <v>0</v>
      </c>
      <c r="BH334" s="149">
        <f t="shared" si="67"/>
        <v>0</v>
      </c>
      <c r="BI334" s="149">
        <f t="shared" si="68"/>
        <v>0</v>
      </c>
      <c r="BJ334" s="17" t="s">
        <v>85</v>
      </c>
      <c r="BK334" s="149">
        <f t="shared" si="69"/>
        <v>0</v>
      </c>
      <c r="BL334" s="17" t="s">
        <v>677</v>
      </c>
      <c r="BM334" s="148" t="s">
        <v>4043</v>
      </c>
    </row>
    <row r="335" spans="2:65" s="1" customFormat="1" ht="16.5" customHeight="1">
      <c r="B335" s="32"/>
      <c r="C335" s="178" t="s">
        <v>1412</v>
      </c>
      <c r="D335" s="178" t="s">
        <v>300</v>
      </c>
      <c r="E335" s="179" t="s">
        <v>4044</v>
      </c>
      <c r="F335" s="180" t="s">
        <v>3638</v>
      </c>
      <c r="G335" s="181" t="s">
        <v>416</v>
      </c>
      <c r="H335" s="182">
        <v>70</v>
      </c>
      <c r="I335" s="183"/>
      <c r="J335" s="182">
        <f t="shared" si="60"/>
        <v>0</v>
      </c>
      <c r="K335" s="180" t="s">
        <v>1</v>
      </c>
      <c r="L335" s="184"/>
      <c r="M335" s="185" t="s">
        <v>1</v>
      </c>
      <c r="N335" s="186" t="s">
        <v>42</v>
      </c>
      <c r="P335" s="146">
        <f t="shared" si="61"/>
        <v>0</v>
      </c>
      <c r="Q335" s="146">
        <v>0</v>
      </c>
      <c r="R335" s="146">
        <f t="shared" si="62"/>
        <v>0</v>
      </c>
      <c r="S335" s="146">
        <v>0</v>
      </c>
      <c r="T335" s="147">
        <f t="shared" si="63"/>
        <v>0</v>
      </c>
      <c r="AR335" s="148" t="s">
        <v>1845</v>
      </c>
      <c r="AT335" s="148" t="s">
        <v>300</v>
      </c>
      <c r="AU335" s="148" t="s">
        <v>87</v>
      </c>
      <c r="AY335" s="17" t="s">
        <v>262</v>
      </c>
      <c r="BE335" s="149">
        <f t="shared" si="64"/>
        <v>0</v>
      </c>
      <c r="BF335" s="149">
        <f t="shared" si="65"/>
        <v>0</v>
      </c>
      <c r="BG335" s="149">
        <f t="shared" si="66"/>
        <v>0</v>
      </c>
      <c r="BH335" s="149">
        <f t="shared" si="67"/>
        <v>0</v>
      </c>
      <c r="BI335" s="149">
        <f t="shared" si="68"/>
        <v>0</v>
      </c>
      <c r="BJ335" s="17" t="s">
        <v>85</v>
      </c>
      <c r="BK335" s="149">
        <f t="shared" si="69"/>
        <v>0</v>
      </c>
      <c r="BL335" s="17" t="s">
        <v>677</v>
      </c>
      <c r="BM335" s="148" t="s">
        <v>4045</v>
      </c>
    </row>
    <row r="336" spans="2:65" s="1" customFormat="1" ht="16.5" customHeight="1">
      <c r="B336" s="32"/>
      <c r="C336" s="178" t="s">
        <v>1416</v>
      </c>
      <c r="D336" s="178" t="s">
        <v>300</v>
      </c>
      <c r="E336" s="179" t="s">
        <v>4046</v>
      </c>
      <c r="F336" s="180" t="s">
        <v>3640</v>
      </c>
      <c r="G336" s="181" t="s">
        <v>416</v>
      </c>
      <c r="H336" s="182">
        <v>20</v>
      </c>
      <c r="I336" s="183"/>
      <c r="J336" s="182">
        <f t="shared" si="60"/>
        <v>0</v>
      </c>
      <c r="K336" s="180" t="s">
        <v>1</v>
      </c>
      <c r="L336" s="184"/>
      <c r="M336" s="185" t="s">
        <v>1</v>
      </c>
      <c r="N336" s="186" t="s">
        <v>42</v>
      </c>
      <c r="P336" s="146">
        <f t="shared" si="61"/>
        <v>0</v>
      </c>
      <c r="Q336" s="146">
        <v>0</v>
      </c>
      <c r="R336" s="146">
        <f t="shared" si="62"/>
        <v>0</v>
      </c>
      <c r="S336" s="146">
        <v>0</v>
      </c>
      <c r="T336" s="147">
        <f t="shared" si="63"/>
        <v>0</v>
      </c>
      <c r="AR336" s="148" t="s">
        <v>1845</v>
      </c>
      <c r="AT336" s="148" t="s">
        <v>300</v>
      </c>
      <c r="AU336" s="148" t="s">
        <v>87</v>
      </c>
      <c r="AY336" s="17" t="s">
        <v>262</v>
      </c>
      <c r="BE336" s="149">
        <f t="shared" si="64"/>
        <v>0</v>
      </c>
      <c r="BF336" s="149">
        <f t="shared" si="65"/>
        <v>0</v>
      </c>
      <c r="BG336" s="149">
        <f t="shared" si="66"/>
        <v>0</v>
      </c>
      <c r="BH336" s="149">
        <f t="shared" si="67"/>
        <v>0</v>
      </c>
      <c r="BI336" s="149">
        <f t="shared" si="68"/>
        <v>0</v>
      </c>
      <c r="BJ336" s="17" t="s">
        <v>85</v>
      </c>
      <c r="BK336" s="149">
        <f t="shared" si="69"/>
        <v>0</v>
      </c>
      <c r="BL336" s="17" t="s">
        <v>677</v>
      </c>
      <c r="BM336" s="148" t="s">
        <v>4047</v>
      </c>
    </row>
    <row r="337" spans="2:65" s="1" customFormat="1" ht="16.5" customHeight="1">
      <c r="B337" s="32"/>
      <c r="C337" s="178" t="s">
        <v>1425</v>
      </c>
      <c r="D337" s="178" t="s">
        <v>300</v>
      </c>
      <c r="E337" s="179" t="s">
        <v>4048</v>
      </c>
      <c r="F337" s="180" t="s">
        <v>3642</v>
      </c>
      <c r="G337" s="181" t="s">
        <v>416</v>
      </c>
      <c r="H337" s="182">
        <v>480</v>
      </c>
      <c r="I337" s="183"/>
      <c r="J337" s="182">
        <f t="shared" si="60"/>
        <v>0</v>
      </c>
      <c r="K337" s="180" t="s">
        <v>1</v>
      </c>
      <c r="L337" s="184"/>
      <c r="M337" s="185" t="s">
        <v>1</v>
      </c>
      <c r="N337" s="186" t="s">
        <v>42</v>
      </c>
      <c r="P337" s="146">
        <f t="shared" si="61"/>
        <v>0</v>
      </c>
      <c r="Q337" s="146">
        <v>0</v>
      </c>
      <c r="R337" s="146">
        <f t="shared" si="62"/>
        <v>0</v>
      </c>
      <c r="S337" s="146">
        <v>0</v>
      </c>
      <c r="T337" s="147">
        <f t="shared" si="63"/>
        <v>0</v>
      </c>
      <c r="AR337" s="148" t="s">
        <v>1845</v>
      </c>
      <c r="AT337" s="148" t="s">
        <v>300</v>
      </c>
      <c r="AU337" s="148" t="s">
        <v>87</v>
      </c>
      <c r="AY337" s="17" t="s">
        <v>262</v>
      </c>
      <c r="BE337" s="149">
        <f t="shared" si="64"/>
        <v>0</v>
      </c>
      <c r="BF337" s="149">
        <f t="shared" si="65"/>
        <v>0</v>
      </c>
      <c r="BG337" s="149">
        <f t="shared" si="66"/>
        <v>0</v>
      </c>
      <c r="BH337" s="149">
        <f t="shared" si="67"/>
        <v>0</v>
      </c>
      <c r="BI337" s="149">
        <f t="shared" si="68"/>
        <v>0</v>
      </c>
      <c r="BJ337" s="17" t="s">
        <v>85</v>
      </c>
      <c r="BK337" s="149">
        <f t="shared" si="69"/>
        <v>0</v>
      </c>
      <c r="BL337" s="17" t="s">
        <v>677</v>
      </c>
      <c r="BM337" s="148" t="s">
        <v>4049</v>
      </c>
    </row>
    <row r="338" spans="2:65" s="1" customFormat="1" ht="16.5" customHeight="1">
      <c r="B338" s="32"/>
      <c r="C338" s="178" t="s">
        <v>1436</v>
      </c>
      <c r="D338" s="178" t="s">
        <v>300</v>
      </c>
      <c r="E338" s="179" t="s">
        <v>4050</v>
      </c>
      <c r="F338" s="180" t="s">
        <v>3644</v>
      </c>
      <c r="G338" s="181" t="s">
        <v>416</v>
      </c>
      <c r="H338" s="182">
        <v>70</v>
      </c>
      <c r="I338" s="183"/>
      <c r="J338" s="182">
        <f t="shared" si="60"/>
        <v>0</v>
      </c>
      <c r="K338" s="180" t="s">
        <v>1</v>
      </c>
      <c r="L338" s="184"/>
      <c r="M338" s="185" t="s">
        <v>1</v>
      </c>
      <c r="N338" s="186" t="s">
        <v>42</v>
      </c>
      <c r="P338" s="146">
        <f t="shared" si="61"/>
        <v>0</v>
      </c>
      <c r="Q338" s="146">
        <v>0</v>
      </c>
      <c r="R338" s="146">
        <f t="shared" si="62"/>
        <v>0</v>
      </c>
      <c r="S338" s="146">
        <v>0</v>
      </c>
      <c r="T338" s="147">
        <f t="shared" si="63"/>
        <v>0</v>
      </c>
      <c r="AR338" s="148" t="s">
        <v>1845</v>
      </c>
      <c r="AT338" s="148" t="s">
        <v>300</v>
      </c>
      <c r="AU338" s="148" t="s">
        <v>87</v>
      </c>
      <c r="AY338" s="17" t="s">
        <v>262</v>
      </c>
      <c r="BE338" s="149">
        <f t="shared" si="64"/>
        <v>0</v>
      </c>
      <c r="BF338" s="149">
        <f t="shared" si="65"/>
        <v>0</v>
      </c>
      <c r="BG338" s="149">
        <f t="shared" si="66"/>
        <v>0</v>
      </c>
      <c r="BH338" s="149">
        <f t="shared" si="67"/>
        <v>0</v>
      </c>
      <c r="BI338" s="149">
        <f t="shared" si="68"/>
        <v>0</v>
      </c>
      <c r="BJ338" s="17" t="s">
        <v>85</v>
      </c>
      <c r="BK338" s="149">
        <f t="shared" si="69"/>
        <v>0</v>
      </c>
      <c r="BL338" s="17" t="s">
        <v>677</v>
      </c>
      <c r="BM338" s="148" t="s">
        <v>4051</v>
      </c>
    </row>
    <row r="339" spans="2:65" s="1" customFormat="1" ht="16.5" customHeight="1">
      <c r="B339" s="32"/>
      <c r="C339" s="178" t="s">
        <v>1447</v>
      </c>
      <c r="D339" s="178" t="s">
        <v>300</v>
      </c>
      <c r="E339" s="179" t="s">
        <v>4052</v>
      </c>
      <c r="F339" s="180" t="s">
        <v>3646</v>
      </c>
      <c r="G339" s="181" t="s">
        <v>416</v>
      </c>
      <c r="H339" s="182">
        <v>30</v>
      </c>
      <c r="I339" s="183"/>
      <c r="J339" s="182">
        <f t="shared" si="60"/>
        <v>0</v>
      </c>
      <c r="K339" s="180" t="s">
        <v>1</v>
      </c>
      <c r="L339" s="184"/>
      <c r="M339" s="185" t="s">
        <v>1</v>
      </c>
      <c r="N339" s="186" t="s">
        <v>42</v>
      </c>
      <c r="P339" s="146">
        <f t="shared" si="61"/>
        <v>0</v>
      </c>
      <c r="Q339" s="146">
        <v>0</v>
      </c>
      <c r="R339" s="146">
        <f t="shared" si="62"/>
        <v>0</v>
      </c>
      <c r="S339" s="146">
        <v>0</v>
      </c>
      <c r="T339" s="147">
        <f t="shared" si="63"/>
        <v>0</v>
      </c>
      <c r="AR339" s="148" t="s">
        <v>1845</v>
      </c>
      <c r="AT339" s="148" t="s">
        <v>300</v>
      </c>
      <c r="AU339" s="148" t="s">
        <v>87</v>
      </c>
      <c r="AY339" s="17" t="s">
        <v>262</v>
      </c>
      <c r="BE339" s="149">
        <f t="shared" si="64"/>
        <v>0</v>
      </c>
      <c r="BF339" s="149">
        <f t="shared" si="65"/>
        <v>0</v>
      </c>
      <c r="BG339" s="149">
        <f t="shared" si="66"/>
        <v>0</v>
      </c>
      <c r="BH339" s="149">
        <f t="shared" si="67"/>
        <v>0</v>
      </c>
      <c r="BI339" s="149">
        <f t="shared" si="68"/>
        <v>0</v>
      </c>
      <c r="BJ339" s="17" t="s">
        <v>85</v>
      </c>
      <c r="BK339" s="149">
        <f t="shared" si="69"/>
        <v>0</v>
      </c>
      <c r="BL339" s="17" t="s">
        <v>677</v>
      </c>
      <c r="BM339" s="148" t="s">
        <v>4053</v>
      </c>
    </row>
    <row r="340" spans="2:65" s="1" customFormat="1" ht="16.5" customHeight="1">
      <c r="B340" s="32"/>
      <c r="C340" s="178" t="s">
        <v>1453</v>
      </c>
      <c r="D340" s="178" t="s">
        <v>300</v>
      </c>
      <c r="E340" s="179" t="s">
        <v>4054</v>
      </c>
      <c r="F340" s="180" t="s">
        <v>4055</v>
      </c>
      <c r="G340" s="181" t="s">
        <v>4056</v>
      </c>
      <c r="H340" s="182">
        <v>1</v>
      </c>
      <c r="I340" s="183"/>
      <c r="J340" s="182">
        <f t="shared" si="60"/>
        <v>0</v>
      </c>
      <c r="K340" s="180" t="s">
        <v>1</v>
      </c>
      <c r="L340" s="184"/>
      <c r="M340" s="185" t="s">
        <v>1</v>
      </c>
      <c r="N340" s="186" t="s">
        <v>42</v>
      </c>
      <c r="P340" s="146">
        <f t="shared" si="61"/>
        <v>0</v>
      </c>
      <c r="Q340" s="146">
        <v>0</v>
      </c>
      <c r="R340" s="146">
        <f t="shared" si="62"/>
        <v>0</v>
      </c>
      <c r="S340" s="146">
        <v>0</v>
      </c>
      <c r="T340" s="147">
        <f t="shared" si="63"/>
        <v>0</v>
      </c>
      <c r="AR340" s="148" t="s">
        <v>1845</v>
      </c>
      <c r="AT340" s="148" t="s">
        <v>300</v>
      </c>
      <c r="AU340" s="148" t="s">
        <v>87</v>
      </c>
      <c r="AY340" s="17" t="s">
        <v>262</v>
      </c>
      <c r="BE340" s="149">
        <f t="shared" si="64"/>
        <v>0</v>
      </c>
      <c r="BF340" s="149">
        <f t="shared" si="65"/>
        <v>0</v>
      </c>
      <c r="BG340" s="149">
        <f t="shared" si="66"/>
        <v>0</v>
      </c>
      <c r="BH340" s="149">
        <f t="shared" si="67"/>
        <v>0</v>
      </c>
      <c r="BI340" s="149">
        <f t="shared" si="68"/>
        <v>0</v>
      </c>
      <c r="BJ340" s="17" t="s">
        <v>85</v>
      </c>
      <c r="BK340" s="149">
        <f t="shared" si="69"/>
        <v>0</v>
      </c>
      <c r="BL340" s="17" t="s">
        <v>677</v>
      </c>
      <c r="BM340" s="148" t="s">
        <v>4057</v>
      </c>
    </row>
    <row r="341" spans="2:65" s="1" customFormat="1" ht="16.5" customHeight="1">
      <c r="B341" s="32"/>
      <c r="C341" s="178" t="s">
        <v>1457</v>
      </c>
      <c r="D341" s="178" t="s">
        <v>300</v>
      </c>
      <c r="E341" s="179" t="s">
        <v>4058</v>
      </c>
      <c r="F341" s="180" t="s">
        <v>4059</v>
      </c>
      <c r="G341" s="181" t="s">
        <v>794</v>
      </c>
      <c r="H341" s="183"/>
      <c r="I341" s="183"/>
      <c r="J341" s="182">
        <f t="shared" si="60"/>
        <v>0</v>
      </c>
      <c r="K341" s="180" t="s">
        <v>1</v>
      </c>
      <c r="L341" s="184"/>
      <c r="M341" s="185" t="s">
        <v>1</v>
      </c>
      <c r="N341" s="186" t="s">
        <v>42</v>
      </c>
      <c r="P341" s="146">
        <f t="shared" si="61"/>
        <v>0</v>
      </c>
      <c r="Q341" s="146">
        <v>0</v>
      </c>
      <c r="R341" s="146">
        <f t="shared" si="62"/>
        <v>0</v>
      </c>
      <c r="S341" s="146">
        <v>0</v>
      </c>
      <c r="T341" s="147">
        <f t="shared" si="63"/>
        <v>0</v>
      </c>
      <c r="AR341" s="148" t="s">
        <v>1845</v>
      </c>
      <c r="AT341" s="148" t="s">
        <v>300</v>
      </c>
      <c r="AU341" s="148" t="s">
        <v>87</v>
      </c>
      <c r="AY341" s="17" t="s">
        <v>262</v>
      </c>
      <c r="BE341" s="149">
        <f t="shared" si="64"/>
        <v>0</v>
      </c>
      <c r="BF341" s="149">
        <f t="shared" si="65"/>
        <v>0</v>
      </c>
      <c r="BG341" s="149">
        <f t="shared" si="66"/>
        <v>0</v>
      </c>
      <c r="BH341" s="149">
        <f t="shared" si="67"/>
        <v>0</v>
      </c>
      <c r="BI341" s="149">
        <f t="shared" si="68"/>
        <v>0</v>
      </c>
      <c r="BJ341" s="17" t="s">
        <v>85</v>
      </c>
      <c r="BK341" s="149">
        <f t="shared" si="69"/>
        <v>0</v>
      </c>
      <c r="BL341" s="17" t="s">
        <v>677</v>
      </c>
      <c r="BM341" s="148" t="s">
        <v>4060</v>
      </c>
    </row>
    <row r="342" spans="2:65" s="1" customFormat="1" ht="16.5" customHeight="1">
      <c r="B342" s="32"/>
      <c r="C342" s="178" t="s">
        <v>1462</v>
      </c>
      <c r="D342" s="178" t="s">
        <v>300</v>
      </c>
      <c r="E342" s="179" t="s">
        <v>4061</v>
      </c>
      <c r="F342" s="180" t="s">
        <v>4062</v>
      </c>
      <c r="G342" s="181" t="s">
        <v>794</v>
      </c>
      <c r="H342" s="183"/>
      <c r="I342" s="183"/>
      <c r="J342" s="182">
        <f t="shared" si="60"/>
        <v>0</v>
      </c>
      <c r="K342" s="180" t="s">
        <v>1</v>
      </c>
      <c r="L342" s="184"/>
      <c r="M342" s="197" t="s">
        <v>1</v>
      </c>
      <c r="N342" s="198" t="s">
        <v>42</v>
      </c>
      <c r="O342" s="191"/>
      <c r="P342" s="195">
        <f t="shared" si="61"/>
        <v>0</v>
      </c>
      <c r="Q342" s="195">
        <v>0</v>
      </c>
      <c r="R342" s="195">
        <f t="shared" si="62"/>
        <v>0</v>
      </c>
      <c r="S342" s="195">
        <v>0</v>
      </c>
      <c r="T342" s="196">
        <f t="shared" si="63"/>
        <v>0</v>
      </c>
      <c r="AR342" s="148" t="s">
        <v>1845</v>
      </c>
      <c r="AT342" s="148" t="s">
        <v>300</v>
      </c>
      <c r="AU342" s="148" t="s">
        <v>87</v>
      </c>
      <c r="AY342" s="17" t="s">
        <v>262</v>
      </c>
      <c r="BE342" s="149">
        <f t="shared" si="64"/>
        <v>0</v>
      </c>
      <c r="BF342" s="149">
        <f t="shared" si="65"/>
        <v>0</v>
      </c>
      <c r="BG342" s="149">
        <f t="shared" si="66"/>
        <v>0</v>
      </c>
      <c r="BH342" s="149">
        <f t="shared" si="67"/>
        <v>0</v>
      </c>
      <c r="BI342" s="149">
        <f t="shared" si="68"/>
        <v>0</v>
      </c>
      <c r="BJ342" s="17" t="s">
        <v>85</v>
      </c>
      <c r="BK342" s="149">
        <f t="shared" si="69"/>
        <v>0</v>
      </c>
      <c r="BL342" s="17" t="s">
        <v>677</v>
      </c>
      <c r="BM342" s="148" t="s">
        <v>4063</v>
      </c>
    </row>
    <row r="343" spans="2:12" s="1" customFormat="1" ht="6.95" customHeight="1">
      <c r="B343" s="44"/>
      <c r="C343" s="45"/>
      <c r="D343" s="45"/>
      <c r="E343" s="45"/>
      <c r="F343" s="45"/>
      <c r="G343" s="45"/>
      <c r="H343" s="45"/>
      <c r="I343" s="45"/>
      <c r="J343" s="45"/>
      <c r="K343" s="45"/>
      <c r="L343" s="32"/>
    </row>
  </sheetData>
  <sheetProtection algorithmName="SHA-512" hashValue="7Cc8YVgAJzedDz/AuzqNwiRz07+llV7waiiOWV5+ug6rFxUBAL9n4tDwBNvMWoZi7C4XHcP0SgpMf23tDnuRvQ==" saltValue="lBxGCFTVcFyPLAkcl63zW+36T8YRS/V77XHCjrc9b0T/WaYzlCrpRDkXvT+q2J5Zx23eITZYycot50qqHHmkIQ==" spinCount="100000" sheet="1" objects="1" scenarios="1" formatColumns="0" formatRows="0" autoFilter="0"/>
  <autoFilter ref="C126:K342"/>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4064</v>
      </c>
      <c r="F11" s="258"/>
      <c r="G11" s="258"/>
      <c r="H11" s="258"/>
      <c r="L11" s="32"/>
    </row>
    <row r="12" spans="2:12" s="1" customFormat="1" ht="12" customHeight="1">
      <c r="B12" s="32"/>
      <c r="D12" s="27" t="s">
        <v>4065</v>
      </c>
      <c r="L12" s="32"/>
    </row>
    <row r="13" spans="2:12" s="1" customFormat="1" ht="16.5" customHeight="1">
      <c r="B13" s="32"/>
      <c r="E13" s="213" t="s">
        <v>4066</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4064</v>
      </c>
      <c r="F89" s="258"/>
      <c r="G89" s="258"/>
      <c r="H89" s="258"/>
      <c r="L89" s="32"/>
    </row>
    <row r="90" spans="2:12" s="1" customFormat="1" ht="12" customHeight="1">
      <c r="B90" s="32"/>
      <c r="C90" s="27" t="s">
        <v>4065</v>
      </c>
      <c r="L90" s="32"/>
    </row>
    <row r="91" spans="2:12" s="1" customFormat="1" ht="16.5" customHeight="1">
      <c r="B91" s="32"/>
      <c r="E91" s="213" t="str">
        <f>E13</f>
        <v>02.1 - Přípojka a přeložka SEK</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4067</v>
      </c>
      <c r="E102" s="116"/>
      <c r="F102" s="116"/>
      <c r="G102" s="116"/>
      <c r="H102" s="116"/>
      <c r="I102" s="116"/>
      <c r="J102" s="117">
        <f>J131</f>
        <v>0</v>
      </c>
      <c r="L102" s="114"/>
    </row>
    <row r="103" spans="2:12" s="9" customFormat="1" ht="19.9" customHeight="1">
      <c r="B103" s="114"/>
      <c r="D103" s="115" t="s">
        <v>4068</v>
      </c>
      <c r="E103" s="116"/>
      <c r="F103" s="116"/>
      <c r="G103" s="116"/>
      <c r="H103" s="116"/>
      <c r="I103" s="116"/>
      <c r="J103" s="117">
        <f>J136</f>
        <v>0</v>
      </c>
      <c r="L103" s="114"/>
    </row>
    <row r="104" spans="2:12" s="9" customFormat="1" ht="19.9" customHeight="1">
      <c r="B104" s="114"/>
      <c r="D104" s="115" t="s">
        <v>4069</v>
      </c>
      <c r="E104" s="116"/>
      <c r="F104" s="116"/>
      <c r="G104" s="116"/>
      <c r="H104" s="116"/>
      <c r="I104" s="116"/>
      <c r="J104" s="117">
        <f>J151</f>
        <v>0</v>
      </c>
      <c r="L104" s="114"/>
    </row>
    <row r="105" spans="2:12" s="9" customFormat="1" ht="19.9" customHeight="1">
      <c r="B105" s="114"/>
      <c r="D105" s="115" t="s">
        <v>4070</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ht="16.5" customHeight="1">
      <c r="B117" s="20"/>
      <c r="E117" s="256" t="s">
        <v>3511</v>
      </c>
      <c r="F117" s="241"/>
      <c r="G117" s="241"/>
      <c r="H117" s="241"/>
      <c r="L117" s="20"/>
    </row>
    <row r="118" spans="2:12" ht="12" customHeight="1">
      <c r="B118" s="20"/>
      <c r="C118" s="27" t="s">
        <v>3512</v>
      </c>
      <c r="L118" s="20"/>
    </row>
    <row r="119" spans="2:12" s="1" customFormat="1" ht="16.5" customHeight="1">
      <c r="B119" s="32"/>
      <c r="E119" s="219" t="s">
        <v>4064</v>
      </c>
      <c r="F119" s="258"/>
      <c r="G119" s="258"/>
      <c r="H119" s="258"/>
      <c r="L119" s="32"/>
    </row>
    <row r="120" spans="2:12" s="1" customFormat="1" ht="12" customHeight="1">
      <c r="B120" s="32"/>
      <c r="C120" s="27" t="s">
        <v>4065</v>
      </c>
      <c r="L120" s="32"/>
    </row>
    <row r="121" spans="2:12" s="1" customFormat="1" ht="16.5" customHeight="1">
      <c r="B121" s="32"/>
      <c r="E121" s="213" t="str">
        <f>E13</f>
        <v>02.1 - Přípojka a přeložka SEK</v>
      </c>
      <c r="F121" s="258"/>
      <c r="G121" s="258"/>
      <c r="H121" s="258"/>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25. 10. 2023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300</v>
      </c>
      <c r="F130" s="128" t="s">
        <v>2705</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4071</v>
      </c>
      <c r="F131" s="136" t="s">
        <v>4072</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4073</v>
      </c>
      <c r="F132" s="140" t="s">
        <v>4074</v>
      </c>
      <c r="G132" s="141" t="s">
        <v>416</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677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677</v>
      </c>
      <c r="BM132" s="148" t="s">
        <v>4075</v>
      </c>
    </row>
    <row r="133" spans="2:65" s="1" customFormat="1" ht="16.5" customHeight="1">
      <c r="B133" s="32"/>
      <c r="C133" s="138" t="s">
        <v>87</v>
      </c>
      <c r="D133" s="138" t="s">
        <v>264</v>
      </c>
      <c r="E133" s="139" t="s">
        <v>4076</v>
      </c>
      <c r="F133" s="140" t="s">
        <v>4077</v>
      </c>
      <c r="G133" s="141" t="s">
        <v>706</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677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677</v>
      </c>
      <c r="BM133" s="148" t="s">
        <v>4078</v>
      </c>
    </row>
    <row r="134" spans="2:65" s="1" customFormat="1" ht="16.5" customHeight="1">
      <c r="B134" s="32"/>
      <c r="C134" s="138" t="s">
        <v>103</v>
      </c>
      <c r="D134" s="138" t="s">
        <v>264</v>
      </c>
      <c r="E134" s="139" t="s">
        <v>4079</v>
      </c>
      <c r="F134" s="140" t="s">
        <v>4080</v>
      </c>
      <c r="G134" s="141" t="s">
        <v>416</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677</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677</v>
      </c>
      <c r="BM134" s="148" t="s">
        <v>4081</v>
      </c>
    </row>
    <row r="135" spans="2:65" s="1" customFormat="1" ht="16.5" customHeight="1">
      <c r="B135" s="32"/>
      <c r="C135" s="138" t="s">
        <v>268</v>
      </c>
      <c r="D135" s="138" t="s">
        <v>264</v>
      </c>
      <c r="E135" s="139" t="s">
        <v>4082</v>
      </c>
      <c r="F135" s="140" t="s">
        <v>4083</v>
      </c>
      <c r="G135" s="141" t="s">
        <v>416</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677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677</v>
      </c>
      <c r="BM135" s="148" t="s">
        <v>4084</v>
      </c>
    </row>
    <row r="136" spans="2:63" s="11" customFormat="1" ht="22.9" customHeight="1">
      <c r="B136" s="126"/>
      <c r="D136" s="127" t="s">
        <v>76</v>
      </c>
      <c r="E136" s="136" t="s">
        <v>4085</v>
      </c>
      <c r="F136" s="136" t="s">
        <v>4086</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295</v>
      </c>
      <c r="D137" s="138" t="s">
        <v>264</v>
      </c>
      <c r="E137" s="139" t="s">
        <v>4087</v>
      </c>
      <c r="F137" s="140" t="s">
        <v>4088</v>
      </c>
      <c r="G137" s="141" t="s">
        <v>706</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677</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677</v>
      </c>
      <c r="BM137" s="148" t="s">
        <v>4089</v>
      </c>
    </row>
    <row r="138" spans="2:65" s="1" customFormat="1" ht="16.5" customHeight="1">
      <c r="B138" s="32"/>
      <c r="C138" s="138" t="s">
        <v>312</v>
      </c>
      <c r="D138" s="138" t="s">
        <v>264</v>
      </c>
      <c r="E138" s="139" t="s">
        <v>4090</v>
      </c>
      <c r="F138" s="140" t="s">
        <v>4091</v>
      </c>
      <c r="G138" s="141" t="s">
        <v>416</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677</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677</v>
      </c>
      <c r="BM138" s="148" t="s">
        <v>4092</v>
      </c>
    </row>
    <row r="139" spans="2:65" s="1" customFormat="1" ht="16.5" customHeight="1">
      <c r="B139" s="32"/>
      <c r="C139" s="138" t="s">
        <v>317</v>
      </c>
      <c r="D139" s="138" t="s">
        <v>264</v>
      </c>
      <c r="E139" s="139" t="s">
        <v>4093</v>
      </c>
      <c r="F139" s="140" t="s">
        <v>4094</v>
      </c>
      <c r="G139" s="141" t="s">
        <v>706</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677</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677</v>
      </c>
      <c r="BM139" s="148" t="s">
        <v>369</v>
      </c>
    </row>
    <row r="140" spans="2:65" s="1" customFormat="1" ht="16.5" customHeight="1">
      <c r="B140" s="32"/>
      <c r="C140" s="138" t="s">
        <v>304</v>
      </c>
      <c r="D140" s="138" t="s">
        <v>264</v>
      </c>
      <c r="E140" s="139" t="s">
        <v>4095</v>
      </c>
      <c r="F140" s="140" t="s">
        <v>4096</v>
      </c>
      <c r="G140" s="141" t="s">
        <v>706</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677</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677</v>
      </c>
      <c r="BM140" s="148" t="s">
        <v>4097</v>
      </c>
    </row>
    <row r="141" spans="2:65" s="1" customFormat="1" ht="16.5" customHeight="1">
      <c r="B141" s="32"/>
      <c r="C141" s="138" t="s">
        <v>325</v>
      </c>
      <c r="D141" s="138" t="s">
        <v>264</v>
      </c>
      <c r="E141" s="139" t="s">
        <v>4098</v>
      </c>
      <c r="F141" s="140" t="s">
        <v>4099</v>
      </c>
      <c r="G141" s="141" t="s">
        <v>4100</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677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677</v>
      </c>
      <c r="BM141" s="148" t="s">
        <v>4101</v>
      </c>
    </row>
    <row r="142" spans="2:65" s="1" customFormat="1" ht="16.5" customHeight="1">
      <c r="B142" s="32"/>
      <c r="C142" s="138" t="s">
        <v>342</v>
      </c>
      <c r="D142" s="138" t="s">
        <v>264</v>
      </c>
      <c r="E142" s="139" t="s">
        <v>4102</v>
      </c>
      <c r="F142" s="140" t="s">
        <v>4103</v>
      </c>
      <c r="G142" s="141" t="s">
        <v>416</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677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677</v>
      </c>
      <c r="BM142" s="148" t="s">
        <v>4104</v>
      </c>
    </row>
    <row r="143" spans="2:65" s="1" customFormat="1" ht="16.5" customHeight="1">
      <c r="B143" s="32"/>
      <c r="C143" s="138" t="s">
        <v>347</v>
      </c>
      <c r="D143" s="138" t="s">
        <v>264</v>
      </c>
      <c r="E143" s="139" t="s">
        <v>4105</v>
      </c>
      <c r="F143" s="140" t="s">
        <v>4106</v>
      </c>
      <c r="G143" s="141" t="s">
        <v>4100</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677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677</v>
      </c>
      <c r="BM143" s="148" t="s">
        <v>423</v>
      </c>
    </row>
    <row r="144" spans="2:65" s="1" customFormat="1" ht="16.5" customHeight="1">
      <c r="B144" s="32"/>
      <c r="C144" s="138" t="s">
        <v>351</v>
      </c>
      <c r="D144" s="138" t="s">
        <v>264</v>
      </c>
      <c r="E144" s="139" t="s">
        <v>4107</v>
      </c>
      <c r="F144" s="140" t="s">
        <v>4108</v>
      </c>
      <c r="G144" s="141" t="s">
        <v>416</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677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677</v>
      </c>
      <c r="BM144" s="148" t="s">
        <v>4109</v>
      </c>
    </row>
    <row r="145" spans="2:65" s="1" customFormat="1" ht="16.5" customHeight="1">
      <c r="B145" s="32"/>
      <c r="C145" s="138" t="s">
        <v>355</v>
      </c>
      <c r="D145" s="138" t="s">
        <v>264</v>
      </c>
      <c r="E145" s="139" t="s">
        <v>4110</v>
      </c>
      <c r="F145" s="140" t="s">
        <v>4111</v>
      </c>
      <c r="G145" s="141" t="s">
        <v>416</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677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677</v>
      </c>
      <c r="BM145" s="148" t="s">
        <v>4112</v>
      </c>
    </row>
    <row r="146" spans="2:65" s="1" customFormat="1" ht="16.5" customHeight="1">
      <c r="B146" s="32"/>
      <c r="C146" s="138" t="s">
        <v>359</v>
      </c>
      <c r="D146" s="138" t="s">
        <v>264</v>
      </c>
      <c r="E146" s="139" t="s">
        <v>4113</v>
      </c>
      <c r="F146" s="140" t="s">
        <v>4114</v>
      </c>
      <c r="G146" s="141" t="s">
        <v>706</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677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677</v>
      </c>
      <c r="BM146" s="148" t="s">
        <v>4115</v>
      </c>
    </row>
    <row r="147" spans="2:65" s="1" customFormat="1" ht="16.5" customHeight="1">
      <c r="B147" s="32"/>
      <c r="C147" s="138" t="s">
        <v>9</v>
      </c>
      <c r="D147" s="138" t="s">
        <v>264</v>
      </c>
      <c r="E147" s="139" t="s">
        <v>4116</v>
      </c>
      <c r="F147" s="140" t="s">
        <v>4117</v>
      </c>
      <c r="G147" s="141" t="s">
        <v>706</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677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677</v>
      </c>
      <c r="BM147" s="148" t="s">
        <v>4118</v>
      </c>
    </row>
    <row r="148" spans="2:65" s="1" customFormat="1" ht="16.5" customHeight="1">
      <c r="B148" s="32"/>
      <c r="C148" s="138" t="s">
        <v>369</v>
      </c>
      <c r="D148" s="138" t="s">
        <v>264</v>
      </c>
      <c r="E148" s="139" t="s">
        <v>4119</v>
      </c>
      <c r="F148" s="140" t="s">
        <v>4120</v>
      </c>
      <c r="G148" s="141" t="s">
        <v>706</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677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677</v>
      </c>
      <c r="BM148" s="148" t="s">
        <v>4121</v>
      </c>
    </row>
    <row r="149" spans="2:65" s="1" customFormat="1" ht="16.5" customHeight="1">
      <c r="B149" s="32"/>
      <c r="C149" s="138" t="s">
        <v>376</v>
      </c>
      <c r="D149" s="138" t="s">
        <v>264</v>
      </c>
      <c r="E149" s="139" t="s">
        <v>4122</v>
      </c>
      <c r="F149" s="140" t="s">
        <v>4123</v>
      </c>
      <c r="G149" s="141" t="s">
        <v>362</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677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677</v>
      </c>
      <c r="BM149" s="148" t="s">
        <v>4124</v>
      </c>
    </row>
    <row r="150" spans="2:65" s="1" customFormat="1" ht="16.5" customHeight="1">
      <c r="B150" s="32"/>
      <c r="C150" s="138" t="s">
        <v>381</v>
      </c>
      <c r="D150" s="138" t="s">
        <v>264</v>
      </c>
      <c r="E150" s="139" t="s">
        <v>4125</v>
      </c>
      <c r="F150" s="140" t="s">
        <v>4126</v>
      </c>
      <c r="G150" s="141" t="s">
        <v>706</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677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677</v>
      </c>
      <c r="BM150" s="148" t="s">
        <v>4127</v>
      </c>
    </row>
    <row r="151" spans="2:63" s="11" customFormat="1" ht="22.9" customHeight="1">
      <c r="B151" s="126"/>
      <c r="D151" s="127" t="s">
        <v>76</v>
      </c>
      <c r="E151" s="136" t="s">
        <v>4128</v>
      </c>
      <c r="F151" s="136" t="s">
        <v>4129</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78" t="s">
        <v>396</v>
      </c>
      <c r="D152" s="178" t="s">
        <v>300</v>
      </c>
      <c r="E152" s="179" t="s">
        <v>4130</v>
      </c>
      <c r="F152" s="180" t="s">
        <v>4131</v>
      </c>
      <c r="G152" s="181" t="s">
        <v>416</v>
      </c>
      <c r="H152" s="182">
        <v>90</v>
      </c>
      <c r="I152" s="183"/>
      <c r="J152" s="182">
        <f>ROUND(I152*H152,2)</f>
        <v>0</v>
      </c>
      <c r="K152" s="180" t="s">
        <v>1</v>
      </c>
      <c r="L152" s="184"/>
      <c r="M152" s="185" t="s">
        <v>1</v>
      </c>
      <c r="N152" s="186" t="s">
        <v>42</v>
      </c>
      <c r="P152" s="146">
        <f>O152*H152</f>
        <v>0</v>
      </c>
      <c r="Q152" s="146">
        <v>0</v>
      </c>
      <c r="R152" s="146">
        <f>Q152*H152</f>
        <v>0</v>
      </c>
      <c r="S152" s="146">
        <v>0</v>
      </c>
      <c r="T152" s="147">
        <f>S152*H152</f>
        <v>0</v>
      </c>
      <c r="AR152" s="148" t="s">
        <v>1845</v>
      </c>
      <c r="AT152" s="148" t="s">
        <v>300</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677</v>
      </c>
      <c r="BM152" s="148" t="s">
        <v>571</v>
      </c>
    </row>
    <row r="153" spans="2:65" s="1" customFormat="1" ht="16.5" customHeight="1">
      <c r="B153" s="32"/>
      <c r="C153" s="178" t="s">
        <v>400</v>
      </c>
      <c r="D153" s="178" t="s">
        <v>300</v>
      </c>
      <c r="E153" s="179" t="s">
        <v>4132</v>
      </c>
      <c r="F153" s="180" t="s">
        <v>4133</v>
      </c>
      <c r="G153" s="181" t="s">
        <v>416</v>
      </c>
      <c r="H153" s="182">
        <v>90</v>
      </c>
      <c r="I153" s="183"/>
      <c r="J153" s="182">
        <f>ROUND(I153*H153,2)</f>
        <v>0</v>
      </c>
      <c r="K153" s="180" t="s">
        <v>1</v>
      </c>
      <c r="L153" s="184"/>
      <c r="M153" s="185" t="s">
        <v>1</v>
      </c>
      <c r="N153" s="186" t="s">
        <v>42</v>
      </c>
      <c r="P153" s="146">
        <f>O153*H153</f>
        <v>0</v>
      </c>
      <c r="Q153" s="146">
        <v>0</v>
      </c>
      <c r="R153" s="146">
        <f>Q153*H153</f>
        <v>0</v>
      </c>
      <c r="S153" s="146">
        <v>0</v>
      </c>
      <c r="T153" s="147">
        <f>S153*H153</f>
        <v>0</v>
      </c>
      <c r="AR153" s="148" t="s">
        <v>1845</v>
      </c>
      <c r="AT153" s="148" t="s">
        <v>300</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677</v>
      </c>
      <c r="BM153" s="148" t="s">
        <v>592</v>
      </c>
    </row>
    <row r="154" spans="2:65" s="1" customFormat="1" ht="16.5" customHeight="1">
      <c r="B154" s="32"/>
      <c r="C154" s="178" t="s">
        <v>7</v>
      </c>
      <c r="D154" s="178" t="s">
        <v>300</v>
      </c>
      <c r="E154" s="179" t="s">
        <v>4134</v>
      </c>
      <c r="F154" s="180" t="s">
        <v>4135</v>
      </c>
      <c r="G154" s="181" t="s">
        <v>706</v>
      </c>
      <c r="H154" s="182">
        <v>1</v>
      </c>
      <c r="I154" s="183"/>
      <c r="J154" s="182">
        <f>ROUND(I154*H154,2)</f>
        <v>0</v>
      </c>
      <c r="K154" s="180" t="s">
        <v>1</v>
      </c>
      <c r="L154" s="184"/>
      <c r="M154" s="185" t="s">
        <v>1</v>
      </c>
      <c r="N154" s="186" t="s">
        <v>42</v>
      </c>
      <c r="P154" s="146">
        <f>O154*H154</f>
        <v>0</v>
      </c>
      <c r="Q154" s="146">
        <v>0</v>
      </c>
      <c r="R154" s="146">
        <f>Q154*H154</f>
        <v>0</v>
      </c>
      <c r="S154" s="146">
        <v>0</v>
      </c>
      <c r="T154" s="147">
        <f>S154*H154</f>
        <v>0</v>
      </c>
      <c r="AR154" s="148" t="s">
        <v>1845</v>
      </c>
      <c r="AT154" s="148" t="s">
        <v>300</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677</v>
      </c>
      <c r="BM154" s="148" t="s">
        <v>615</v>
      </c>
    </row>
    <row r="155" spans="2:47" s="1" customFormat="1" ht="19.5">
      <c r="B155" s="32"/>
      <c r="D155" s="151" t="s">
        <v>708</v>
      </c>
      <c r="F155" s="187" t="s">
        <v>4136</v>
      </c>
      <c r="I155" s="188"/>
      <c r="L155" s="32"/>
      <c r="M155" s="189"/>
      <c r="T155" s="56"/>
      <c r="AT155" s="17" t="s">
        <v>708</v>
      </c>
      <c r="AU155" s="17" t="s">
        <v>87</v>
      </c>
    </row>
    <row r="156" spans="2:65" s="1" customFormat="1" ht="16.5" customHeight="1">
      <c r="B156" s="32"/>
      <c r="C156" s="178" t="s">
        <v>407</v>
      </c>
      <c r="D156" s="178" t="s">
        <v>300</v>
      </c>
      <c r="E156" s="179" t="s">
        <v>4137</v>
      </c>
      <c r="F156" s="180" t="s">
        <v>4106</v>
      </c>
      <c r="G156" s="181" t="s">
        <v>706</v>
      </c>
      <c r="H156" s="182">
        <v>8</v>
      </c>
      <c r="I156" s="183"/>
      <c r="J156" s="182">
        <f>ROUND(I156*H156,2)</f>
        <v>0</v>
      </c>
      <c r="K156" s="180" t="s">
        <v>1</v>
      </c>
      <c r="L156" s="184"/>
      <c r="M156" s="185" t="s">
        <v>1</v>
      </c>
      <c r="N156" s="186" t="s">
        <v>42</v>
      </c>
      <c r="P156" s="146">
        <f>O156*H156</f>
        <v>0</v>
      </c>
      <c r="Q156" s="146">
        <v>0</v>
      </c>
      <c r="R156" s="146">
        <f>Q156*H156</f>
        <v>0</v>
      </c>
      <c r="S156" s="146">
        <v>0</v>
      </c>
      <c r="T156" s="147">
        <f>S156*H156</f>
        <v>0</v>
      </c>
      <c r="AR156" s="148" t="s">
        <v>1845</v>
      </c>
      <c r="AT156" s="148" t="s">
        <v>300</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677</v>
      </c>
      <c r="BM156" s="148" t="s">
        <v>631</v>
      </c>
    </row>
    <row r="157" spans="2:65" s="1" customFormat="1" ht="16.5" customHeight="1">
      <c r="B157" s="32"/>
      <c r="C157" s="178" t="s">
        <v>413</v>
      </c>
      <c r="D157" s="178" t="s">
        <v>300</v>
      </c>
      <c r="E157" s="179" t="s">
        <v>4138</v>
      </c>
      <c r="F157" s="180" t="s">
        <v>4139</v>
      </c>
      <c r="G157" s="181" t="s">
        <v>706</v>
      </c>
      <c r="H157" s="182">
        <v>1</v>
      </c>
      <c r="I157" s="183"/>
      <c r="J157" s="182">
        <f>ROUND(I157*H157,2)</f>
        <v>0</v>
      </c>
      <c r="K157" s="180" t="s">
        <v>1</v>
      </c>
      <c r="L157" s="184"/>
      <c r="M157" s="185" t="s">
        <v>1</v>
      </c>
      <c r="N157" s="186" t="s">
        <v>42</v>
      </c>
      <c r="P157" s="146">
        <f>O157*H157</f>
        <v>0</v>
      </c>
      <c r="Q157" s="146">
        <v>0</v>
      </c>
      <c r="R157" s="146">
        <f>Q157*H157</f>
        <v>0</v>
      </c>
      <c r="S157" s="146">
        <v>0</v>
      </c>
      <c r="T157" s="147">
        <f>S157*H157</f>
        <v>0</v>
      </c>
      <c r="AR157" s="148" t="s">
        <v>1845</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677</v>
      </c>
      <c r="BM157" s="148" t="s">
        <v>646</v>
      </c>
    </row>
    <row r="158" spans="2:47" s="1" customFormat="1" ht="19.5">
      <c r="B158" s="32"/>
      <c r="D158" s="151" t="s">
        <v>708</v>
      </c>
      <c r="F158" s="187" t="s">
        <v>4136</v>
      </c>
      <c r="I158" s="188"/>
      <c r="L158" s="32"/>
      <c r="M158" s="189"/>
      <c r="T158" s="56"/>
      <c r="AT158" s="17" t="s">
        <v>708</v>
      </c>
      <c r="AU158" s="17" t="s">
        <v>87</v>
      </c>
    </row>
    <row r="159" spans="2:65" s="1" customFormat="1" ht="16.5" customHeight="1">
      <c r="B159" s="32"/>
      <c r="C159" s="178" t="s">
        <v>423</v>
      </c>
      <c r="D159" s="178" t="s">
        <v>300</v>
      </c>
      <c r="E159" s="179" t="s">
        <v>4140</v>
      </c>
      <c r="F159" s="180" t="s">
        <v>4141</v>
      </c>
      <c r="G159" s="181" t="s">
        <v>416</v>
      </c>
      <c r="H159" s="182">
        <v>230</v>
      </c>
      <c r="I159" s="183"/>
      <c r="J159" s="182">
        <f aca="true" t="shared" si="10" ref="J159:J168">ROUND(I159*H159,2)</f>
        <v>0</v>
      </c>
      <c r="K159" s="180" t="s">
        <v>1</v>
      </c>
      <c r="L159" s="184"/>
      <c r="M159" s="185" t="s">
        <v>1</v>
      </c>
      <c r="N159" s="186" t="s">
        <v>42</v>
      </c>
      <c r="P159" s="146">
        <f aca="true" t="shared" si="11" ref="P159:P168">O159*H159</f>
        <v>0</v>
      </c>
      <c r="Q159" s="146">
        <v>0</v>
      </c>
      <c r="R159" s="146">
        <f aca="true" t="shared" si="12" ref="R159:R168">Q159*H159</f>
        <v>0</v>
      </c>
      <c r="S159" s="146">
        <v>0</v>
      </c>
      <c r="T159" s="147">
        <f aca="true" t="shared" si="13" ref="T159:T168">S159*H159</f>
        <v>0</v>
      </c>
      <c r="AR159" s="148" t="s">
        <v>1845</v>
      </c>
      <c r="AT159" s="148" t="s">
        <v>300</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677</v>
      </c>
      <c r="BM159" s="148" t="s">
        <v>656</v>
      </c>
    </row>
    <row r="160" spans="2:65" s="1" customFormat="1" ht="16.5" customHeight="1">
      <c r="B160" s="32"/>
      <c r="C160" s="178" t="s">
        <v>426</v>
      </c>
      <c r="D160" s="178" t="s">
        <v>300</v>
      </c>
      <c r="E160" s="179" t="s">
        <v>4142</v>
      </c>
      <c r="F160" s="180" t="s">
        <v>4143</v>
      </c>
      <c r="G160" s="181" t="s">
        <v>416</v>
      </c>
      <c r="H160" s="182">
        <v>50</v>
      </c>
      <c r="I160" s="183"/>
      <c r="J160" s="182">
        <f t="shared" si="10"/>
        <v>0</v>
      </c>
      <c r="K160" s="180" t="s">
        <v>1</v>
      </c>
      <c r="L160" s="184"/>
      <c r="M160" s="185" t="s">
        <v>1</v>
      </c>
      <c r="N160" s="186" t="s">
        <v>42</v>
      </c>
      <c r="P160" s="146">
        <f t="shared" si="11"/>
        <v>0</v>
      </c>
      <c r="Q160" s="146">
        <v>0</v>
      </c>
      <c r="R160" s="146">
        <f t="shared" si="12"/>
        <v>0</v>
      </c>
      <c r="S160" s="146">
        <v>0</v>
      </c>
      <c r="T160" s="147">
        <f t="shared" si="13"/>
        <v>0</v>
      </c>
      <c r="AR160" s="148" t="s">
        <v>1845</v>
      </c>
      <c r="AT160" s="148" t="s">
        <v>300</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677</v>
      </c>
      <c r="BM160" s="148" t="s">
        <v>664</v>
      </c>
    </row>
    <row r="161" spans="2:65" s="1" customFormat="1" ht="16.5" customHeight="1">
      <c r="B161" s="32"/>
      <c r="C161" s="178" t="s">
        <v>431</v>
      </c>
      <c r="D161" s="178" t="s">
        <v>300</v>
      </c>
      <c r="E161" s="179" t="s">
        <v>4144</v>
      </c>
      <c r="F161" s="180" t="s">
        <v>4145</v>
      </c>
      <c r="G161" s="181" t="s">
        <v>416</v>
      </c>
      <c r="H161" s="182">
        <v>52</v>
      </c>
      <c r="I161" s="183"/>
      <c r="J161" s="182">
        <f t="shared" si="10"/>
        <v>0</v>
      </c>
      <c r="K161" s="180" t="s">
        <v>1</v>
      </c>
      <c r="L161" s="184"/>
      <c r="M161" s="185" t="s">
        <v>1</v>
      </c>
      <c r="N161" s="186" t="s">
        <v>42</v>
      </c>
      <c r="P161" s="146">
        <f t="shared" si="11"/>
        <v>0</v>
      </c>
      <c r="Q161" s="146">
        <v>0</v>
      </c>
      <c r="R161" s="146">
        <f t="shared" si="12"/>
        <v>0</v>
      </c>
      <c r="S161" s="146">
        <v>0</v>
      </c>
      <c r="T161" s="147">
        <f t="shared" si="13"/>
        <v>0</v>
      </c>
      <c r="AR161" s="148" t="s">
        <v>1845</v>
      </c>
      <c r="AT161" s="148" t="s">
        <v>300</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677</v>
      </c>
      <c r="BM161" s="148" t="s">
        <v>677</v>
      </c>
    </row>
    <row r="162" spans="2:65" s="1" customFormat="1" ht="16.5" customHeight="1">
      <c r="B162" s="32"/>
      <c r="C162" s="178" t="s">
        <v>436</v>
      </c>
      <c r="D162" s="178" t="s">
        <v>300</v>
      </c>
      <c r="E162" s="179" t="s">
        <v>4146</v>
      </c>
      <c r="F162" s="180" t="s">
        <v>4147</v>
      </c>
      <c r="G162" s="181" t="s">
        <v>416</v>
      </c>
      <c r="H162" s="182">
        <v>7</v>
      </c>
      <c r="I162" s="183"/>
      <c r="J162" s="182">
        <f t="shared" si="10"/>
        <v>0</v>
      </c>
      <c r="K162" s="180" t="s">
        <v>1</v>
      </c>
      <c r="L162" s="184"/>
      <c r="M162" s="185" t="s">
        <v>1</v>
      </c>
      <c r="N162" s="186" t="s">
        <v>42</v>
      </c>
      <c r="P162" s="146">
        <f t="shared" si="11"/>
        <v>0</v>
      </c>
      <c r="Q162" s="146">
        <v>0</v>
      </c>
      <c r="R162" s="146">
        <f t="shared" si="12"/>
        <v>0</v>
      </c>
      <c r="S162" s="146">
        <v>0</v>
      </c>
      <c r="T162" s="147">
        <f t="shared" si="13"/>
        <v>0</v>
      </c>
      <c r="AR162" s="148" t="s">
        <v>1845</v>
      </c>
      <c r="AT162" s="148" t="s">
        <v>300</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677</v>
      </c>
      <c r="BM162" s="148" t="s">
        <v>686</v>
      </c>
    </row>
    <row r="163" spans="2:65" s="1" customFormat="1" ht="16.5" customHeight="1">
      <c r="B163" s="32"/>
      <c r="C163" s="178" t="s">
        <v>441</v>
      </c>
      <c r="D163" s="178" t="s">
        <v>300</v>
      </c>
      <c r="E163" s="179" t="s">
        <v>4148</v>
      </c>
      <c r="F163" s="180" t="s">
        <v>4149</v>
      </c>
      <c r="G163" s="181" t="s">
        <v>416</v>
      </c>
      <c r="H163" s="182">
        <v>35</v>
      </c>
      <c r="I163" s="183"/>
      <c r="J163" s="182">
        <f t="shared" si="10"/>
        <v>0</v>
      </c>
      <c r="K163" s="180" t="s">
        <v>1</v>
      </c>
      <c r="L163" s="184"/>
      <c r="M163" s="185" t="s">
        <v>1</v>
      </c>
      <c r="N163" s="186" t="s">
        <v>42</v>
      </c>
      <c r="P163" s="146">
        <f t="shared" si="11"/>
        <v>0</v>
      </c>
      <c r="Q163" s="146">
        <v>0</v>
      </c>
      <c r="R163" s="146">
        <f t="shared" si="12"/>
        <v>0</v>
      </c>
      <c r="S163" s="146">
        <v>0</v>
      </c>
      <c r="T163" s="147">
        <f t="shared" si="13"/>
        <v>0</v>
      </c>
      <c r="AR163" s="148" t="s">
        <v>1845</v>
      </c>
      <c r="AT163" s="148" t="s">
        <v>300</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677</v>
      </c>
      <c r="BM163" s="148" t="s">
        <v>694</v>
      </c>
    </row>
    <row r="164" spans="2:65" s="1" customFormat="1" ht="16.5" customHeight="1">
      <c r="B164" s="32"/>
      <c r="C164" s="178" t="s">
        <v>446</v>
      </c>
      <c r="D164" s="178" t="s">
        <v>300</v>
      </c>
      <c r="E164" s="179" t="s">
        <v>4113</v>
      </c>
      <c r="F164" s="180" t="s">
        <v>4114</v>
      </c>
      <c r="G164" s="181" t="s">
        <v>706</v>
      </c>
      <c r="H164" s="182">
        <v>1</v>
      </c>
      <c r="I164" s="183"/>
      <c r="J164" s="182">
        <f t="shared" si="10"/>
        <v>0</v>
      </c>
      <c r="K164" s="180" t="s">
        <v>1</v>
      </c>
      <c r="L164" s="184"/>
      <c r="M164" s="185" t="s">
        <v>1</v>
      </c>
      <c r="N164" s="186" t="s">
        <v>42</v>
      </c>
      <c r="P164" s="146">
        <f t="shared" si="11"/>
        <v>0</v>
      </c>
      <c r="Q164" s="146">
        <v>0</v>
      </c>
      <c r="R164" s="146">
        <f t="shared" si="12"/>
        <v>0</v>
      </c>
      <c r="S164" s="146">
        <v>0</v>
      </c>
      <c r="T164" s="147">
        <f t="shared" si="13"/>
        <v>0</v>
      </c>
      <c r="AR164" s="148" t="s">
        <v>1845</v>
      </c>
      <c r="AT164" s="148" t="s">
        <v>300</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677</v>
      </c>
      <c r="BM164" s="148" t="s">
        <v>4150</v>
      </c>
    </row>
    <row r="165" spans="2:65" s="1" customFormat="1" ht="16.5" customHeight="1">
      <c r="B165" s="32"/>
      <c r="C165" s="178" t="s">
        <v>451</v>
      </c>
      <c r="D165" s="178" t="s">
        <v>300</v>
      </c>
      <c r="E165" s="179" t="s">
        <v>4116</v>
      </c>
      <c r="F165" s="180" t="s">
        <v>4117</v>
      </c>
      <c r="G165" s="181" t="s">
        <v>706</v>
      </c>
      <c r="H165" s="182">
        <v>1</v>
      </c>
      <c r="I165" s="183"/>
      <c r="J165" s="182">
        <f t="shared" si="10"/>
        <v>0</v>
      </c>
      <c r="K165" s="180" t="s">
        <v>1</v>
      </c>
      <c r="L165" s="184"/>
      <c r="M165" s="185" t="s">
        <v>1</v>
      </c>
      <c r="N165" s="186" t="s">
        <v>42</v>
      </c>
      <c r="P165" s="146">
        <f t="shared" si="11"/>
        <v>0</v>
      </c>
      <c r="Q165" s="146">
        <v>0</v>
      </c>
      <c r="R165" s="146">
        <f t="shared" si="12"/>
        <v>0</v>
      </c>
      <c r="S165" s="146">
        <v>0</v>
      </c>
      <c r="T165" s="147">
        <f t="shared" si="13"/>
        <v>0</v>
      </c>
      <c r="AR165" s="148" t="s">
        <v>1845</v>
      </c>
      <c r="AT165" s="148" t="s">
        <v>300</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677</v>
      </c>
      <c r="BM165" s="148" t="s">
        <v>4151</v>
      </c>
    </row>
    <row r="166" spans="2:65" s="1" customFormat="1" ht="16.5" customHeight="1">
      <c r="B166" s="32"/>
      <c r="C166" s="178" t="s">
        <v>189</v>
      </c>
      <c r="D166" s="178" t="s">
        <v>300</v>
      </c>
      <c r="E166" s="179" t="s">
        <v>4152</v>
      </c>
      <c r="F166" s="180" t="s">
        <v>4153</v>
      </c>
      <c r="G166" s="181" t="s">
        <v>706</v>
      </c>
      <c r="H166" s="182">
        <v>4</v>
      </c>
      <c r="I166" s="183"/>
      <c r="J166" s="182">
        <f t="shared" si="10"/>
        <v>0</v>
      </c>
      <c r="K166" s="180" t="s">
        <v>1</v>
      </c>
      <c r="L166" s="184"/>
      <c r="M166" s="185" t="s">
        <v>1</v>
      </c>
      <c r="N166" s="186" t="s">
        <v>42</v>
      </c>
      <c r="P166" s="146">
        <f t="shared" si="11"/>
        <v>0</v>
      </c>
      <c r="Q166" s="146">
        <v>0</v>
      </c>
      <c r="R166" s="146">
        <f t="shared" si="12"/>
        <v>0</v>
      </c>
      <c r="S166" s="146">
        <v>0</v>
      </c>
      <c r="T166" s="147">
        <f t="shared" si="13"/>
        <v>0</v>
      </c>
      <c r="AR166" s="148" t="s">
        <v>1845</v>
      </c>
      <c r="AT166" s="148" t="s">
        <v>300</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677</v>
      </c>
      <c r="BM166" s="148" t="s">
        <v>724</v>
      </c>
    </row>
    <row r="167" spans="2:65" s="1" customFormat="1" ht="16.5" customHeight="1">
      <c r="B167" s="32"/>
      <c r="C167" s="178" t="s">
        <v>459</v>
      </c>
      <c r="D167" s="178" t="s">
        <v>300</v>
      </c>
      <c r="E167" s="179" t="s">
        <v>4122</v>
      </c>
      <c r="F167" s="180" t="s">
        <v>4123</v>
      </c>
      <c r="G167" s="181" t="s">
        <v>362</v>
      </c>
      <c r="H167" s="182">
        <v>10</v>
      </c>
      <c r="I167" s="183"/>
      <c r="J167" s="182">
        <f t="shared" si="10"/>
        <v>0</v>
      </c>
      <c r="K167" s="180" t="s">
        <v>1</v>
      </c>
      <c r="L167" s="184"/>
      <c r="M167" s="185" t="s">
        <v>1</v>
      </c>
      <c r="N167" s="186" t="s">
        <v>42</v>
      </c>
      <c r="P167" s="146">
        <f t="shared" si="11"/>
        <v>0</v>
      </c>
      <c r="Q167" s="146">
        <v>0</v>
      </c>
      <c r="R167" s="146">
        <f t="shared" si="12"/>
        <v>0</v>
      </c>
      <c r="S167" s="146">
        <v>0</v>
      </c>
      <c r="T167" s="147">
        <f t="shared" si="13"/>
        <v>0</v>
      </c>
      <c r="AR167" s="148" t="s">
        <v>1845</v>
      </c>
      <c r="AT167" s="148" t="s">
        <v>300</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677</v>
      </c>
      <c r="BM167" s="148" t="s">
        <v>4154</v>
      </c>
    </row>
    <row r="168" spans="2:65" s="1" customFormat="1" ht="16.5" customHeight="1">
      <c r="B168" s="32"/>
      <c r="C168" s="178" t="s">
        <v>467</v>
      </c>
      <c r="D168" s="178" t="s">
        <v>300</v>
      </c>
      <c r="E168" s="179" t="s">
        <v>4079</v>
      </c>
      <c r="F168" s="180" t="s">
        <v>4080</v>
      </c>
      <c r="G168" s="181" t="s">
        <v>416</v>
      </c>
      <c r="H168" s="182">
        <v>4</v>
      </c>
      <c r="I168" s="183"/>
      <c r="J168" s="182">
        <f t="shared" si="10"/>
        <v>0</v>
      </c>
      <c r="K168" s="180" t="s">
        <v>1</v>
      </c>
      <c r="L168" s="184"/>
      <c r="M168" s="185" t="s">
        <v>1</v>
      </c>
      <c r="N168" s="186" t="s">
        <v>42</v>
      </c>
      <c r="P168" s="146">
        <f t="shared" si="11"/>
        <v>0</v>
      </c>
      <c r="Q168" s="146">
        <v>0</v>
      </c>
      <c r="R168" s="146">
        <f t="shared" si="12"/>
        <v>0</v>
      </c>
      <c r="S168" s="146">
        <v>0</v>
      </c>
      <c r="T168" s="147">
        <f t="shared" si="13"/>
        <v>0</v>
      </c>
      <c r="AR168" s="148" t="s">
        <v>1845</v>
      </c>
      <c r="AT168" s="148" t="s">
        <v>300</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677</v>
      </c>
      <c r="BM168" s="148" t="s">
        <v>4155</v>
      </c>
    </row>
    <row r="169" spans="2:63" s="11" customFormat="1" ht="22.9" customHeight="1">
      <c r="B169" s="126"/>
      <c r="D169" s="127" t="s">
        <v>76</v>
      </c>
      <c r="E169" s="136" t="s">
        <v>4156</v>
      </c>
      <c r="F169" s="136" t="s">
        <v>4157</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472</v>
      </c>
      <c r="D170" s="138" t="s">
        <v>264</v>
      </c>
      <c r="E170" s="139" t="s">
        <v>4158</v>
      </c>
      <c r="F170" s="140" t="s">
        <v>4159</v>
      </c>
      <c r="G170" s="141" t="s">
        <v>2447</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677</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677</v>
      </c>
      <c r="BM170" s="148" t="s">
        <v>4160</v>
      </c>
    </row>
    <row r="171" spans="2:65" s="1" customFormat="1" ht="16.5" customHeight="1">
      <c r="B171" s="32"/>
      <c r="C171" s="138" t="s">
        <v>476</v>
      </c>
      <c r="D171" s="138" t="s">
        <v>264</v>
      </c>
      <c r="E171" s="139" t="s">
        <v>4161</v>
      </c>
      <c r="F171" s="140" t="s">
        <v>4162</v>
      </c>
      <c r="G171" s="141" t="s">
        <v>2447</v>
      </c>
      <c r="H171" s="142">
        <v>1</v>
      </c>
      <c r="I171" s="143"/>
      <c r="J171" s="142">
        <f>ROUND(I171*H171,2)</f>
        <v>0</v>
      </c>
      <c r="K171" s="140" t="s">
        <v>1</v>
      </c>
      <c r="L171" s="32"/>
      <c r="M171" s="193" t="s">
        <v>1</v>
      </c>
      <c r="N171" s="194" t="s">
        <v>42</v>
      </c>
      <c r="O171" s="191"/>
      <c r="P171" s="195">
        <f>O171*H171</f>
        <v>0</v>
      </c>
      <c r="Q171" s="195">
        <v>0</v>
      </c>
      <c r="R171" s="195">
        <f>Q171*H171</f>
        <v>0</v>
      </c>
      <c r="S171" s="195">
        <v>0</v>
      </c>
      <c r="T171" s="196">
        <f>S171*H171</f>
        <v>0</v>
      </c>
      <c r="AR171" s="148" t="s">
        <v>677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677</v>
      </c>
      <c r="BM171" s="148" t="s">
        <v>4163</v>
      </c>
    </row>
    <row r="172" spans="2:12" s="1" customFormat="1" ht="6.95" customHeight="1">
      <c r="B172" s="44"/>
      <c r="C172" s="45"/>
      <c r="D172" s="45"/>
      <c r="E172" s="45"/>
      <c r="F172" s="45"/>
      <c r="G172" s="45"/>
      <c r="H172" s="45"/>
      <c r="I172" s="45"/>
      <c r="J172" s="45"/>
      <c r="K172" s="45"/>
      <c r="L172" s="32"/>
    </row>
  </sheetData>
  <sheetProtection algorithmName="SHA-512" hashValue="+g0+MQ5cPFNjIM81dUGzC1hdDBm5JKteQGUqMhiOtvosUTMSyvfwEUZEgwGjZy2JWk3PtP8fpcpNIU0wY+8T0Q==" saltValue="mlL/i4QKxRBSv5lUnXg7/cxG72PirUC40NPgNUZMdvkPQhOwwnj+nYkGl8f/6Rz2NbuBiDoh1NoU542eeL0mXw=="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4064</v>
      </c>
      <c r="F11" s="258"/>
      <c r="G11" s="258"/>
      <c r="H11" s="258"/>
      <c r="L11" s="32"/>
    </row>
    <row r="12" spans="2:12" s="1" customFormat="1" ht="12" customHeight="1">
      <c r="B12" s="32"/>
      <c r="D12" s="27" t="s">
        <v>4065</v>
      </c>
      <c r="L12" s="32"/>
    </row>
    <row r="13" spans="2:12" s="1" customFormat="1" ht="16.5" customHeight="1">
      <c r="B13" s="32"/>
      <c r="E13" s="213" t="s">
        <v>4164</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4064</v>
      </c>
      <c r="F89" s="258"/>
      <c r="G89" s="258"/>
      <c r="H89" s="258"/>
      <c r="L89" s="32"/>
    </row>
    <row r="90" spans="2:12" s="1" customFormat="1" ht="12" customHeight="1">
      <c r="B90" s="32"/>
      <c r="C90" s="27" t="s">
        <v>4065</v>
      </c>
      <c r="L90" s="32"/>
    </row>
    <row r="91" spans="2:12" s="1" customFormat="1" ht="16.5" customHeight="1">
      <c r="B91" s="32"/>
      <c r="E91" s="213" t="str">
        <f>E13</f>
        <v>02.2 - Slaboproud vnitřní</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4164</v>
      </c>
      <c r="E101" s="112"/>
      <c r="F101" s="112"/>
      <c r="G101" s="112"/>
      <c r="H101" s="112"/>
      <c r="I101" s="112"/>
      <c r="J101" s="113">
        <f>J133</f>
        <v>0</v>
      </c>
      <c r="L101" s="110"/>
    </row>
    <row r="102" spans="2:12" s="9" customFormat="1" ht="19.9" customHeight="1">
      <c r="B102" s="114"/>
      <c r="D102" s="115" t="s">
        <v>4165</v>
      </c>
      <c r="E102" s="116"/>
      <c r="F102" s="116"/>
      <c r="G102" s="116"/>
      <c r="H102" s="116"/>
      <c r="I102" s="116"/>
      <c r="J102" s="117">
        <f>J134</f>
        <v>0</v>
      </c>
      <c r="L102" s="114"/>
    </row>
    <row r="103" spans="2:12" s="9" customFormat="1" ht="19.9" customHeight="1">
      <c r="B103" s="114"/>
      <c r="D103" s="115" t="s">
        <v>4166</v>
      </c>
      <c r="E103" s="116"/>
      <c r="F103" s="116"/>
      <c r="G103" s="116"/>
      <c r="H103" s="116"/>
      <c r="I103" s="116"/>
      <c r="J103" s="117">
        <f>J203</f>
        <v>0</v>
      </c>
      <c r="L103" s="114"/>
    </row>
    <row r="104" spans="2:12" s="9" customFormat="1" ht="19.9" customHeight="1">
      <c r="B104" s="114"/>
      <c r="D104" s="115" t="s">
        <v>4167</v>
      </c>
      <c r="E104" s="116"/>
      <c r="F104" s="116"/>
      <c r="G104" s="116"/>
      <c r="H104" s="116"/>
      <c r="I104" s="116"/>
      <c r="J104" s="117">
        <f>J229</f>
        <v>0</v>
      </c>
      <c r="L104" s="114"/>
    </row>
    <row r="105" spans="2:12" s="9" customFormat="1" ht="19.9" customHeight="1">
      <c r="B105" s="114"/>
      <c r="D105" s="115" t="s">
        <v>4168</v>
      </c>
      <c r="E105" s="116"/>
      <c r="F105" s="116"/>
      <c r="G105" s="116"/>
      <c r="H105" s="116"/>
      <c r="I105" s="116"/>
      <c r="J105" s="117">
        <f>J278</f>
        <v>0</v>
      </c>
      <c r="L105" s="114"/>
    </row>
    <row r="106" spans="2:12" s="9" customFormat="1" ht="19.9" customHeight="1">
      <c r="B106" s="114"/>
      <c r="D106" s="115" t="s">
        <v>4169</v>
      </c>
      <c r="E106" s="116"/>
      <c r="F106" s="116"/>
      <c r="G106" s="116"/>
      <c r="H106" s="116"/>
      <c r="I106" s="116"/>
      <c r="J106" s="117">
        <f>J289</f>
        <v>0</v>
      </c>
      <c r="L106" s="114"/>
    </row>
    <row r="107" spans="2:12" s="9" customFormat="1" ht="19.9" customHeight="1">
      <c r="B107" s="114"/>
      <c r="D107" s="115" t="s">
        <v>4170</v>
      </c>
      <c r="E107" s="116"/>
      <c r="F107" s="116"/>
      <c r="G107" s="116"/>
      <c r="H107" s="116"/>
      <c r="I107" s="116"/>
      <c r="J107" s="117">
        <f>J316</f>
        <v>0</v>
      </c>
      <c r="L107" s="114"/>
    </row>
    <row r="108" spans="2:12" s="9" customFormat="1" ht="19.9" customHeight="1">
      <c r="B108" s="114"/>
      <c r="D108" s="115" t="s">
        <v>4171</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ht="16.5" customHeight="1">
      <c r="B120" s="20"/>
      <c r="E120" s="256" t="s">
        <v>3511</v>
      </c>
      <c r="F120" s="241"/>
      <c r="G120" s="241"/>
      <c r="H120" s="241"/>
      <c r="L120" s="20"/>
    </row>
    <row r="121" spans="2:12" ht="12" customHeight="1">
      <c r="B121" s="20"/>
      <c r="C121" s="27" t="s">
        <v>3512</v>
      </c>
      <c r="L121" s="20"/>
    </row>
    <row r="122" spans="2:12" s="1" customFormat="1" ht="16.5" customHeight="1">
      <c r="B122" s="32"/>
      <c r="E122" s="219" t="s">
        <v>4064</v>
      </c>
      <c r="F122" s="258"/>
      <c r="G122" s="258"/>
      <c r="H122" s="258"/>
      <c r="L122" s="32"/>
    </row>
    <row r="123" spans="2:12" s="1" customFormat="1" ht="12" customHeight="1">
      <c r="B123" s="32"/>
      <c r="C123" s="27" t="s">
        <v>4065</v>
      </c>
      <c r="L123" s="32"/>
    </row>
    <row r="124" spans="2:12" s="1" customFormat="1" ht="16.5" customHeight="1">
      <c r="B124" s="32"/>
      <c r="E124" s="213" t="str">
        <f>E13</f>
        <v>02.2 - Slaboproud vnitřní</v>
      </c>
      <c r="F124" s="258"/>
      <c r="G124" s="258"/>
      <c r="H124" s="258"/>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25. 10. 2023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4071</v>
      </c>
      <c r="F134" s="136" t="s">
        <v>4172</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138" t="s">
        <v>264</v>
      </c>
      <c r="E135" s="139" t="s">
        <v>4173</v>
      </c>
      <c r="F135" s="140" t="s">
        <v>4174</v>
      </c>
      <c r="G135" s="141" t="s">
        <v>706</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151" t="s">
        <v>708</v>
      </c>
      <c r="F136" s="187" t="s">
        <v>4136</v>
      </c>
      <c r="I136" s="188"/>
      <c r="L136" s="32"/>
      <c r="M136" s="189"/>
      <c r="T136" s="56"/>
      <c r="AT136" s="17" t="s">
        <v>708</v>
      </c>
      <c r="AU136" s="17" t="s">
        <v>87</v>
      </c>
    </row>
    <row r="137" spans="2:65" s="1" customFormat="1" ht="16.5" customHeight="1">
      <c r="B137" s="32"/>
      <c r="C137" s="138" t="s">
        <v>87</v>
      </c>
      <c r="D137" s="138" t="s">
        <v>264</v>
      </c>
      <c r="E137" s="139" t="s">
        <v>4175</v>
      </c>
      <c r="F137" s="140" t="s">
        <v>4176</v>
      </c>
      <c r="G137" s="141" t="s">
        <v>706</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151" t="s">
        <v>708</v>
      </c>
      <c r="F138" s="187" t="s">
        <v>4136</v>
      </c>
      <c r="I138" s="188"/>
      <c r="L138" s="32"/>
      <c r="M138" s="189"/>
      <c r="T138" s="56"/>
      <c r="AT138" s="17" t="s">
        <v>708</v>
      </c>
      <c r="AU138" s="17" t="s">
        <v>87</v>
      </c>
    </row>
    <row r="139" spans="2:65" s="1" customFormat="1" ht="21.75" customHeight="1">
      <c r="B139" s="32"/>
      <c r="C139" s="138" t="s">
        <v>103</v>
      </c>
      <c r="D139" s="138" t="s">
        <v>264</v>
      </c>
      <c r="E139" s="139" t="s">
        <v>4177</v>
      </c>
      <c r="F139" s="140" t="s">
        <v>4178</v>
      </c>
      <c r="G139" s="141" t="s">
        <v>706</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312</v>
      </c>
    </row>
    <row r="140" spans="2:47" s="1" customFormat="1" ht="19.5">
      <c r="B140" s="32"/>
      <c r="D140" s="151" t="s">
        <v>708</v>
      </c>
      <c r="F140" s="187" t="s">
        <v>4136</v>
      </c>
      <c r="I140" s="188"/>
      <c r="L140" s="32"/>
      <c r="M140" s="189"/>
      <c r="T140" s="56"/>
      <c r="AT140" s="17" t="s">
        <v>708</v>
      </c>
      <c r="AU140" s="17" t="s">
        <v>87</v>
      </c>
    </row>
    <row r="141" spans="2:65" s="1" customFormat="1" ht="16.5" customHeight="1">
      <c r="B141" s="32"/>
      <c r="C141" s="138" t="s">
        <v>268</v>
      </c>
      <c r="D141" s="138" t="s">
        <v>264</v>
      </c>
      <c r="E141" s="139" t="s">
        <v>4179</v>
      </c>
      <c r="F141" s="140" t="s">
        <v>4180</v>
      </c>
      <c r="G141" s="141" t="s">
        <v>706</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304</v>
      </c>
    </row>
    <row r="142" spans="2:47" s="1" customFormat="1" ht="19.5">
      <c r="B142" s="32"/>
      <c r="D142" s="151" t="s">
        <v>708</v>
      </c>
      <c r="F142" s="187" t="s">
        <v>4136</v>
      </c>
      <c r="I142" s="188"/>
      <c r="L142" s="32"/>
      <c r="M142" s="189"/>
      <c r="T142" s="56"/>
      <c r="AT142" s="17" t="s">
        <v>708</v>
      </c>
      <c r="AU142" s="17" t="s">
        <v>87</v>
      </c>
    </row>
    <row r="143" spans="2:65" s="1" customFormat="1" ht="16.5" customHeight="1">
      <c r="B143" s="32"/>
      <c r="C143" s="138" t="s">
        <v>295</v>
      </c>
      <c r="D143" s="138" t="s">
        <v>264</v>
      </c>
      <c r="E143" s="139" t="s">
        <v>4181</v>
      </c>
      <c r="F143" s="140" t="s">
        <v>4182</v>
      </c>
      <c r="G143" s="141" t="s">
        <v>706</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342</v>
      </c>
    </row>
    <row r="144" spans="2:47" s="1" customFormat="1" ht="19.5">
      <c r="B144" s="32"/>
      <c r="D144" s="151" t="s">
        <v>708</v>
      </c>
      <c r="F144" s="187" t="s">
        <v>4136</v>
      </c>
      <c r="I144" s="188"/>
      <c r="L144" s="32"/>
      <c r="M144" s="189"/>
      <c r="T144" s="56"/>
      <c r="AT144" s="17" t="s">
        <v>708</v>
      </c>
      <c r="AU144" s="17" t="s">
        <v>87</v>
      </c>
    </row>
    <row r="145" spans="2:65" s="1" customFormat="1" ht="16.5" customHeight="1">
      <c r="B145" s="32"/>
      <c r="C145" s="138" t="s">
        <v>312</v>
      </c>
      <c r="D145" s="138" t="s">
        <v>264</v>
      </c>
      <c r="E145" s="139" t="s">
        <v>4183</v>
      </c>
      <c r="F145" s="140" t="s">
        <v>4184</v>
      </c>
      <c r="G145" s="141" t="s">
        <v>706</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351</v>
      </c>
    </row>
    <row r="146" spans="2:47" s="1" customFormat="1" ht="19.5">
      <c r="B146" s="32"/>
      <c r="D146" s="151" t="s">
        <v>708</v>
      </c>
      <c r="F146" s="187" t="s">
        <v>4136</v>
      </c>
      <c r="I146" s="188"/>
      <c r="L146" s="32"/>
      <c r="M146" s="189"/>
      <c r="T146" s="56"/>
      <c r="AT146" s="17" t="s">
        <v>708</v>
      </c>
      <c r="AU146" s="17" t="s">
        <v>87</v>
      </c>
    </row>
    <row r="147" spans="2:65" s="1" customFormat="1" ht="16.5" customHeight="1">
      <c r="B147" s="32"/>
      <c r="C147" s="138" t="s">
        <v>317</v>
      </c>
      <c r="D147" s="138" t="s">
        <v>264</v>
      </c>
      <c r="E147" s="139" t="s">
        <v>4185</v>
      </c>
      <c r="F147" s="140" t="s">
        <v>4186</v>
      </c>
      <c r="G147" s="141" t="s">
        <v>706</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359</v>
      </c>
    </row>
    <row r="148" spans="2:47" s="1" customFormat="1" ht="19.5">
      <c r="B148" s="32"/>
      <c r="D148" s="151" t="s">
        <v>708</v>
      </c>
      <c r="F148" s="187" t="s">
        <v>4136</v>
      </c>
      <c r="I148" s="188"/>
      <c r="L148" s="32"/>
      <c r="M148" s="189"/>
      <c r="T148" s="56"/>
      <c r="AT148" s="17" t="s">
        <v>708</v>
      </c>
      <c r="AU148" s="17" t="s">
        <v>87</v>
      </c>
    </row>
    <row r="149" spans="2:65" s="1" customFormat="1" ht="16.5" customHeight="1">
      <c r="B149" s="32"/>
      <c r="C149" s="138" t="s">
        <v>304</v>
      </c>
      <c r="D149" s="138" t="s">
        <v>264</v>
      </c>
      <c r="E149" s="139" t="s">
        <v>4187</v>
      </c>
      <c r="F149" s="140" t="s">
        <v>4188</v>
      </c>
      <c r="G149" s="141" t="s">
        <v>706</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369</v>
      </c>
    </row>
    <row r="150" spans="2:47" s="1" customFormat="1" ht="19.5">
      <c r="B150" s="32"/>
      <c r="D150" s="151" t="s">
        <v>708</v>
      </c>
      <c r="F150" s="187" t="s">
        <v>4136</v>
      </c>
      <c r="I150" s="188"/>
      <c r="L150" s="32"/>
      <c r="M150" s="189"/>
      <c r="T150" s="56"/>
      <c r="AT150" s="17" t="s">
        <v>708</v>
      </c>
      <c r="AU150" s="17" t="s">
        <v>87</v>
      </c>
    </row>
    <row r="151" spans="2:65" s="1" customFormat="1" ht="16.5" customHeight="1">
      <c r="B151" s="32"/>
      <c r="C151" s="138" t="s">
        <v>325</v>
      </c>
      <c r="D151" s="138" t="s">
        <v>264</v>
      </c>
      <c r="E151" s="139" t="s">
        <v>4189</v>
      </c>
      <c r="F151" s="140" t="s">
        <v>4190</v>
      </c>
      <c r="G151" s="141" t="s">
        <v>706</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381</v>
      </c>
    </row>
    <row r="152" spans="2:47" s="1" customFormat="1" ht="19.5">
      <c r="B152" s="32"/>
      <c r="D152" s="151" t="s">
        <v>708</v>
      </c>
      <c r="F152" s="187" t="s">
        <v>4136</v>
      </c>
      <c r="I152" s="188"/>
      <c r="L152" s="32"/>
      <c r="M152" s="189"/>
      <c r="T152" s="56"/>
      <c r="AT152" s="17" t="s">
        <v>708</v>
      </c>
      <c r="AU152" s="17" t="s">
        <v>87</v>
      </c>
    </row>
    <row r="153" spans="2:65" s="1" customFormat="1" ht="16.5" customHeight="1">
      <c r="B153" s="32"/>
      <c r="C153" s="138" t="s">
        <v>342</v>
      </c>
      <c r="D153" s="138" t="s">
        <v>264</v>
      </c>
      <c r="E153" s="139" t="s">
        <v>4191</v>
      </c>
      <c r="F153" s="140" t="s">
        <v>4192</v>
      </c>
      <c r="G153" s="141" t="s">
        <v>706</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400</v>
      </c>
    </row>
    <row r="154" spans="2:47" s="1" customFormat="1" ht="19.5">
      <c r="B154" s="32"/>
      <c r="D154" s="151" t="s">
        <v>708</v>
      </c>
      <c r="F154" s="187" t="s">
        <v>4136</v>
      </c>
      <c r="I154" s="188"/>
      <c r="L154" s="32"/>
      <c r="M154" s="189"/>
      <c r="T154" s="56"/>
      <c r="AT154" s="17" t="s">
        <v>708</v>
      </c>
      <c r="AU154" s="17" t="s">
        <v>87</v>
      </c>
    </row>
    <row r="155" spans="2:65" s="1" customFormat="1" ht="16.5" customHeight="1">
      <c r="B155" s="32"/>
      <c r="C155" s="138" t="s">
        <v>347</v>
      </c>
      <c r="D155" s="138" t="s">
        <v>264</v>
      </c>
      <c r="E155" s="139" t="s">
        <v>4193</v>
      </c>
      <c r="F155" s="140" t="s">
        <v>4194</v>
      </c>
      <c r="G155" s="141" t="s">
        <v>706</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407</v>
      </c>
    </row>
    <row r="156" spans="2:47" s="1" customFormat="1" ht="19.5">
      <c r="B156" s="32"/>
      <c r="D156" s="151" t="s">
        <v>708</v>
      </c>
      <c r="F156" s="187" t="s">
        <v>4136</v>
      </c>
      <c r="I156" s="188"/>
      <c r="L156" s="32"/>
      <c r="M156" s="189"/>
      <c r="T156" s="56"/>
      <c r="AT156" s="17" t="s">
        <v>708</v>
      </c>
      <c r="AU156" s="17" t="s">
        <v>87</v>
      </c>
    </row>
    <row r="157" spans="2:65" s="1" customFormat="1" ht="16.5" customHeight="1">
      <c r="B157" s="32"/>
      <c r="C157" s="138" t="s">
        <v>351</v>
      </c>
      <c r="D157" s="138" t="s">
        <v>264</v>
      </c>
      <c r="E157" s="139" t="s">
        <v>4195</v>
      </c>
      <c r="F157" s="140" t="s">
        <v>4196</v>
      </c>
      <c r="G157" s="141" t="s">
        <v>706</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423</v>
      </c>
    </row>
    <row r="158" spans="2:47" s="1" customFormat="1" ht="19.5">
      <c r="B158" s="32"/>
      <c r="D158" s="151" t="s">
        <v>708</v>
      </c>
      <c r="F158" s="187" t="s">
        <v>4136</v>
      </c>
      <c r="I158" s="188"/>
      <c r="L158" s="32"/>
      <c r="M158" s="189"/>
      <c r="T158" s="56"/>
      <c r="AT158" s="17" t="s">
        <v>708</v>
      </c>
      <c r="AU158" s="17" t="s">
        <v>87</v>
      </c>
    </row>
    <row r="159" spans="2:65" s="1" customFormat="1" ht="16.5" customHeight="1">
      <c r="B159" s="32"/>
      <c r="C159" s="138" t="s">
        <v>355</v>
      </c>
      <c r="D159" s="138" t="s">
        <v>264</v>
      </c>
      <c r="E159" s="139" t="s">
        <v>4197</v>
      </c>
      <c r="F159" s="140" t="s">
        <v>4198</v>
      </c>
      <c r="G159" s="141" t="s">
        <v>706</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431</v>
      </c>
    </row>
    <row r="160" spans="2:47" s="1" customFormat="1" ht="19.5">
      <c r="B160" s="32"/>
      <c r="D160" s="151" t="s">
        <v>708</v>
      </c>
      <c r="F160" s="187" t="s">
        <v>4136</v>
      </c>
      <c r="I160" s="188"/>
      <c r="L160" s="32"/>
      <c r="M160" s="189"/>
      <c r="T160" s="56"/>
      <c r="AT160" s="17" t="s">
        <v>708</v>
      </c>
      <c r="AU160" s="17" t="s">
        <v>87</v>
      </c>
    </row>
    <row r="161" spans="2:65" s="1" customFormat="1" ht="16.5" customHeight="1">
      <c r="B161" s="32"/>
      <c r="C161" s="138" t="s">
        <v>359</v>
      </c>
      <c r="D161" s="138" t="s">
        <v>264</v>
      </c>
      <c r="E161" s="139" t="s">
        <v>4199</v>
      </c>
      <c r="F161" s="140" t="s">
        <v>4200</v>
      </c>
      <c r="G161" s="141" t="s">
        <v>706</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441</v>
      </c>
    </row>
    <row r="162" spans="2:47" s="1" customFormat="1" ht="19.5">
      <c r="B162" s="32"/>
      <c r="D162" s="151" t="s">
        <v>708</v>
      </c>
      <c r="F162" s="187" t="s">
        <v>4136</v>
      </c>
      <c r="I162" s="188"/>
      <c r="L162" s="32"/>
      <c r="M162" s="189"/>
      <c r="T162" s="56"/>
      <c r="AT162" s="17" t="s">
        <v>708</v>
      </c>
      <c r="AU162" s="17" t="s">
        <v>87</v>
      </c>
    </row>
    <row r="163" spans="2:65" s="1" customFormat="1" ht="16.5" customHeight="1">
      <c r="B163" s="32"/>
      <c r="C163" s="138" t="s">
        <v>9</v>
      </c>
      <c r="D163" s="138" t="s">
        <v>264</v>
      </c>
      <c r="E163" s="139" t="s">
        <v>4201</v>
      </c>
      <c r="F163" s="140" t="s">
        <v>4202</v>
      </c>
      <c r="G163" s="141" t="s">
        <v>706</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451</v>
      </c>
    </row>
    <row r="164" spans="2:65" s="1" customFormat="1" ht="24.2" customHeight="1">
      <c r="B164" s="32"/>
      <c r="C164" s="138" t="s">
        <v>369</v>
      </c>
      <c r="D164" s="138" t="s">
        <v>264</v>
      </c>
      <c r="E164" s="139" t="s">
        <v>4203</v>
      </c>
      <c r="F164" s="140" t="s">
        <v>4204</v>
      </c>
      <c r="G164" s="141" t="s">
        <v>706</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459</v>
      </c>
    </row>
    <row r="165" spans="2:65" s="1" customFormat="1" ht="16.5" customHeight="1">
      <c r="B165" s="32"/>
      <c r="C165" s="138" t="s">
        <v>376</v>
      </c>
      <c r="D165" s="138" t="s">
        <v>264</v>
      </c>
      <c r="E165" s="139" t="s">
        <v>4205</v>
      </c>
      <c r="F165" s="140" t="s">
        <v>4206</v>
      </c>
      <c r="G165" s="141" t="s">
        <v>416</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472</v>
      </c>
    </row>
    <row r="166" spans="2:65" s="1" customFormat="1" ht="24.2" customHeight="1">
      <c r="B166" s="32"/>
      <c r="C166" s="138" t="s">
        <v>381</v>
      </c>
      <c r="D166" s="138" t="s">
        <v>264</v>
      </c>
      <c r="E166" s="139" t="s">
        <v>4207</v>
      </c>
      <c r="F166" s="140" t="s">
        <v>4208</v>
      </c>
      <c r="G166" s="141" t="s">
        <v>416</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480</v>
      </c>
    </row>
    <row r="167" spans="2:65" s="1" customFormat="1" ht="16.5" customHeight="1">
      <c r="B167" s="32"/>
      <c r="C167" s="138" t="s">
        <v>396</v>
      </c>
      <c r="D167" s="138" t="s">
        <v>264</v>
      </c>
      <c r="E167" s="139" t="s">
        <v>4209</v>
      </c>
      <c r="F167" s="140" t="s">
        <v>4210</v>
      </c>
      <c r="G167" s="141" t="s">
        <v>416</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492</v>
      </c>
    </row>
    <row r="168" spans="2:47" s="1" customFormat="1" ht="19.5">
      <c r="B168" s="32"/>
      <c r="D168" s="151" t="s">
        <v>708</v>
      </c>
      <c r="F168" s="187" t="s">
        <v>4136</v>
      </c>
      <c r="I168" s="188"/>
      <c r="L168" s="32"/>
      <c r="M168" s="189"/>
      <c r="T168" s="56"/>
      <c r="AT168" s="17" t="s">
        <v>708</v>
      </c>
      <c r="AU168" s="17" t="s">
        <v>87</v>
      </c>
    </row>
    <row r="169" spans="2:65" s="1" customFormat="1" ht="16.5" customHeight="1">
      <c r="B169" s="32"/>
      <c r="C169" s="138" t="s">
        <v>400</v>
      </c>
      <c r="D169" s="138" t="s">
        <v>264</v>
      </c>
      <c r="E169" s="139" t="s">
        <v>4211</v>
      </c>
      <c r="F169" s="140" t="s">
        <v>4212</v>
      </c>
      <c r="G169" s="141" t="s">
        <v>416</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503</v>
      </c>
    </row>
    <row r="170" spans="2:47" s="1" customFormat="1" ht="19.5">
      <c r="B170" s="32"/>
      <c r="D170" s="151" t="s">
        <v>708</v>
      </c>
      <c r="F170" s="187" t="s">
        <v>4136</v>
      </c>
      <c r="I170" s="188"/>
      <c r="L170" s="32"/>
      <c r="M170" s="189"/>
      <c r="T170" s="56"/>
      <c r="AT170" s="17" t="s">
        <v>708</v>
      </c>
      <c r="AU170" s="17" t="s">
        <v>87</v>
      </c>
    </row>
    <row r="171" spans="2:65" s="1" customFormat="1" ht="33" customHeight="1">
      <c r="B171" s="32"/>
      <c r="C171" s="138" t="s">
        <v>7</v>
      </c>
      <c r="D171" s="138" t="s">
        <v>264</v>
      </c>
      <c r="E171" s="139" t="s">
        <v>4213</v>
      </c>
      <c r="F171" s="140" t="s">
        <v>4214</v>
      </c>
      <c r="G171" s="141" t="s">
        <v>416</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529</v>
      </c>
    </row>
    <row r="172" spans="2:65" s="1" customFormat="1" ht="24.2" customHeight="1">
      <c r="B172" s="32"/>
      <c r="C172" s="138" t="s">
        <v>407</v>
      </c>
      <c r="D172" s="138" t="s">
        <v>264</v>
      </c>
      <c r="E172" s="139" t="s">
        <v>4215</v>
      </c>
      <c r="F172" s="140" t="s">
        <v>4216</v>
      </c>
      <c r="G172" s="141" t="s">
        <v>706</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538</v>
      </c>
    </row>
    <row r="173" spans="2:47" s="1" customFormat="1" ht="19.5">
      <c r="B173" s="32"/>
      <c r="D173" s="151" t="s">
        <v>708</v>
      </c>
      <c r="F173" s="187" t="s">
        <v>4136</v>
      </c>
      <c r="I173" s="188"/>
      <c r="L173" s="32"/>
      <c r="M173" s="189"/>
      <c r="T173" s="56"/>
      <c r="AT173" s="17" t="s">
        <v>708</v>
      </c>
      <c r="AU173" s="17" t="s">
        <v>87</v>
      </c>
    </row>
    <row r="174" spans="2:65" s="1" customFormat="1" ht="37.9" customHeight="1">
      <c r="B174" s="32"/>
      <c r="C174" s="138" t="s">
        <v>413</v>
      </c>
      <c r="D174" s="138" t="s">
        <v>264</v>
      </c>
      <c r="E174" s="139" t="s">
        <v>4217</v>
      </c>
      <c r="F174" s="140" t="s">
        <v>4218</v>
      </c>
      <c r="G174" s="141" t="s">
        <v>416</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549</v>
      </c>
    </row>
    <row r="175" spans="2:65" s="1" customFormat="1" ht="24.2" customHeight="1">
      <c r="B175" s="32"/>
      <c r="C175" s="138" t="s">
        <v>423</v>
      </c>
      <c r="D175" s="138" t="s">
        <v>264</v>
      </c>
      <c r="E175" s="139" t="s">
        <v>4215</v>
      </c>
      <c r="F175" s="140" t="s">
        <v>4216</v>
      </c>
      <c r="G175" s="141" t="s">
        <v>706</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563</v>
      </c>
    </row>
    <row r="176" spans="2:47" s="1" customFormat="1" ht="19.5">
      <c r="B176" s="32"/>
      <c r="D176" s="151" t="s">
        <v>708</v>
      </c>
      <c r="F176" s="187" t="s">
        <v>4136</v>
      </c>
      <c r="I176" s="188"/>
      <c r="L176" s="32"/>
      <c r="M176" s="189"/>
      <c r="T176" s="56"/>
      <c r="AT176" s="17" t="s">
        <v>708</v>
      </c>
      <c r="AU176" s="17" t="s">
        <v>87</v>
      </c>
    </row>
    <row r="177" spans="2:65" s="1" customFormat="1" ht="24.2" customHeight="1">
      <c r="B177" s="32"/>
      <c r="C177" s="138" t="s">
        <v>426</v>
      </c>
      <c r="D177" s="138" t="s">
        <v>264</v>
      </c>
      <c r="E177" s="139" t="s">
        <v>4219</v>
      </c>
      <c r="F177" s="140" t="s">
        <v>4220</v>
      </c>
      <c r="G177" s="141" t="s">
        <v>416</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571</v>
      </c>
    </row>
    <row r="178" spans="2:65" s="1" customFormat="1" ht="24.2" customHeight="1">
      <c r="B178" s="32"/>
      <c r="C178" s="138" t="s">
        <v>431</v>
      </c>
      <c r="D178" s="138" t="s">
        <v>264</v>
      </c>
      <c r="E178" s="139" t="s">
        <v>4221</v>
      </c>
      <c r="F178" s="140" t="s">
        <v>4222</v>
      </c>
      <c r="G178" s="141" t="s">
        <v>706</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592</v>
      </c>
    </row>
    <row r="179" spans="2:47" s="1" customFormat="1" ht="19.5">
      <c r="B179" s="32"/>
      <c r="D179" s="151" t="s">
        <v>708</v>
      </c>
      <c r="F179" s="187" t="s">
        <v>4136</v>
      </c>
      <c r="I179" s="188"/>
      <c r="L179" s="32"/>
      <c r="M179" s="189"/>
      <c r="T179" s="56"/>
      <c r="AT179" s="17" t="s">
        <v>708</v>
      </c>
      <c r="AU179" s="17" t="s">
        <v>87</v>
      </c>
    </row>
    <row r="180" spans="2:65" s="1" customFormat="1" ht="24.2" customHeight="1">
      <c r="B180" s="32"/>
      <c r="C180" s="138" t="s">
        <v>436</v>
      </c>
      <c r="D180" s="138" t="s">
        <v>264</v>
      </c>
      <c r="E180" s="139" t="s">
        <v>4223</v>
      </c>
      <c r="F180" s="140" t="s">
        <v>4224</v>
      </c>
      <c r="G180" s="141" t="s">
        <v>706</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615</v>
      </c>
    </row>
    <row r="181" spans="2:47" s="1" customFormat="1" ht="19.5">
      <c r="B181" s="32"/>
      <c r="D181" s="151" t="s">
        <v>708</v>
      </c>
      <c r="F181" s="187" t="s">
        <v>4136</v>
      </c>
      <c r="I181" s="188"/>
      <c r="L181" s="32"/>
      <c r="M181" s="189"/>
      <c r="T181" s="56"/>
      <c r="AT181" s="17" t="s">
        <v>708</v>
      </c>
      <c r="AU181" s="17" t="s">
        <v>87</v>
      </c>
    </row>
    <row r="182" spans="2:65" s="1" customFormat="1" ht="24.2" customHeight="1">
      <c r="B182" s="32"/>
      <c r="C182" s="138" t="s">
        <v>441</v>
      </c>
      <c r="D182" s="138" t="s">
        <v>264</v>
      </c>
      <c r="E182" s="139" t="s">
        <v>4225</v>
      </c>
      <c r="F182" s="140" t="s">
        <v>4226</v>
      </c>
      <c r="G182" s="141" t="s">
        <v>706</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631</v>
      </c>
    </row>
    <row r="183" spans="2:47" s="1" customFormat="1" ht="19.5">
      <c r="B183" s="32"/>
      <c r="D183" s="151" t="s">
        <v>708</v>
      </c>
      <c r="F183" s="187" t="s">
        <v>4136</v>
      </c>
      <c r="I183" s="188"/>
      <c r="L183" s="32"/>
      <c r="M183" s="189"/>
      <c r="T183" s="56"/>
      <c r="AT183" s="17" t="s">
        <v>708</v>
      </c>
      <c r="AU183" s="17" t="s">
        <v>87</v>
      </c>
    </row>
    <row r="184" spans="2:65" s="1" customFormat="1" ht="24.2" customHeight="1">
      <c r="B184" s="32"/>
      <c r="C184" s="138" t="s">
        <v>446</v>
      </c>
      <c r="D184" s="138" t="s">
        <v>264</v>
      </c>
      <c r="E184" s="139" t="s">
        <v>4223</v>
      </c>
      <c r="F184" s="140" t="s">
        <v>4224</v>
      </c>
      <c r="G184" s="141" t="s">
        <v>706</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646</v>
      </c>
    </row>
    <row r="185" spans="2:47" s="1" customFormat="1" ht="19.5">
      <c r="B185" s="32"/>
      <c r="D185" s="151" t="s">
        <v>708</v>
      </c>
      <c r="F185" s="187" t="s">
        <v>4136</v>
      </c>
      <c r="I185" s="188"/>
      <c r="L185" s="32"/>
      <c r="M185" s="189"/>
      <c r="T185" s="56"/>
      <c r="AT185" s="17" t="s">
        <v>708</v>
      </c>
      <c r="AU185" s="17" t="s">
        <v>87</v>
      </c>
    </row>
    <row r="186" spans="2:65" s="1" customFormat="1" ht="37.9" customHeight="1">
      <c r="B186" s="32"/>
      <c r="C186" s="138" t="s">
        <v>451</v>
      </c>
      <c r="D186" s="138" t="s">
        <v>264</v>
      </c>
      <c r="E186" s="139" t="s">
        <v>4227</v>
      </c>
      <c r="F186" s="140" t="s">
        <v>4228</v>
      </c>
      <c r="G186" s="141" t="s">
        <v>416</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656</v>
      </c>
    </row>
    <row r="187" spans="2:47" s="1" customFormat="1" ht="19.5">
      <c r="B187" s="32"/>
      <c r="D187" s="151" t="s">
        <v>708</v>
      </c>
      <c r="F187" s="187" t="s">
        <v>4136</v>
      </c>
      <c r="I187" s="188"/>
      <c r="L187" s="32"/>
      <c r="M187" s="189"/>
      <c r="T187" s="56"/>
      <c r="AT187" s="17" t="s">
        <v>708</v>
      </c>
      <c r="AU187" s="17" t="s">
        <v>87</v>
      </c>
    </row>
    <row r="188" spans="2:65" s="1" customFormat="1" ht="16.5" customHeight="1">
      <c r="B188" s="32"/>
      <c r="C188" s="138" t="s">
        <v>189</v>
      </c>
      <c r="D188" s="138" t="s">
        <v>264</v>
      </c>
      <c r="E188" s="139" t="s">
        <v>4229</v>
      </c>
      <c r="F188" s="140" t="s">
        <v>4230</v>
      </c>
      <c r="G188" s="141" t="s">
        <v>706</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4231</v>
      </c>
    </row>
    <row r="189" spans="2:47" s="1" customFormat="1" ht="19.5">
      <c r="B189" s="32"/>
      <c r="D189" s="151" t="s">
        <v>708</v>
      </c>
      <c r="F189" s="187" t="s">
        <v>4136</v>
      </c>
      <c r="I189" s="188"/>
      <c r="L189" s="32"/>
      <c r="M189" s="189"/>
      <c r="T189" s="56"/>
      <c r="AT189" s="17" t="s">
        <v>708</v>
      </c>
      <c r="AU189" s="17" t="s">
        <v>87</v>
      </c>
    </row>
    <row r="190" spans="2:65" s="1" customFormat="1" ht="24.2" customHeight="1">
      <c r="B190" s="32"/>
      <c r="C190" s="138" t="s">
        <v>459</v>
      </c>
      <c r="D190" s="138" t="s">
        <v>264</v>
      </c>
      <c r="E190" s="139" t="s">
        <v>4223</v>
      </c>
      <c r="F190" s="140" t="s">
        <v>4224</v>
      </c>
      <c r="G190" s="141" t="s">
        <v>706</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4232</v>
      </c>
    </row>
    <row r="191" spans="2:47" s="1" customFormat="1" ht="19.5">
      <c r="B191" s="32"/>
      <c r="D191" s="151" t="s">
        <v>708</v>
      </c>
      <c r="F191" s="187" t="s">
        <v>4136</v>
      </c>
      <c r="I191" s="188"/>
      <c r="L191" s="32"/>
      <c r="M191" s="189"/>
      <c r="T191" s="56"/>
      <c r="AT191" s="17" t="s">
        <v>708</v>
      </c>
      <c r="AU191" s="17" t="s">
        <v>87</v>
      </c>
    </row>
    <row r="192" spans="2:65" s="1" customFormat="1" ht="24.2" customHeight="1">
      <c r="B192" s="32"/>
      <c r="C192" s="138" t="s">
        <v>467</v>
      </c>
      <c r="D192" s="138" t="s">
        <v>264</v>
      </c>
      <c r="E192" s="139" t="s">
        <v>4233</v>
      </c>
      <c r="F192" s="140" t="s">
        <v>4234</v>
      </c>
      <c r="G192" s="141" t="s">
        <v>416</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664</v>
      </c>
    </row>
    <row r="193" spans="2:47" s="1" customFormat="1" ht="19.5">
      <c r="B193" s="32"/>
      <c r="D193" s="151" t="s">
        <v>708</v>
      </c>
      <c r="F193" s="187" t="s">
        <v>4136</v>
      </c>
      <c r="I193" s="188"/>
      <c r="L193" s="32"/>
      <c r="M193" s="189"/>
      <c r="T193" s="56"/>
      <c r="AT193" s="17" t="s">
        <v>708</v>
      </c>
      <c r="AU193" s="17" t="s">
        <v>87</v>
      </c>
    </row>
    <row r="194" spans="2:65" s="1" customFormat="1" ht="16.5" customHeight="1">
      <c r="B194" s="32"/>
      <c r="C194" s="138" t="s">
        <v>472</v>
      </c>
      <c r="D194" s="138" t="s">
        <v>264</v>
      </c>
      <c r="E194" s="139" t="s">
        <v>4235</v>
      </c>
      <c r="F194" s="140" t="s">
        <v>4236</v>
      </c>
      <c r="G194" s="141" t="s">
        <v>706</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677</v>
      </c>
    </row>
    <row r="195" spans="2:47" s="1" customFormat="1" ht="19.5">
      <c r="B195" s="32"/>
      <c r="D195" s="151" t="s">
        <v>708</v>
      </c>
      <c r="F195" s="187" t="s">
        <v>4136</v>
      </c>
      <c r="I195" s="188"/>
      <c r="L195" s="32"/>
      <c r="M195" s="189"/>
      <c r="T195" s="56"/>
      <c r="AT195" s="17" t="s">
        <v>708</v>
      </c>
      <c r="AU195" s="17" t="s">
        <v>87</v>
      </c>
    </row>
    <row r="196" spans="2:65" s="1" customFormat="1" ht="16.5" customHeight="1">
      <c r="B196" s="32"/>
      <c r="C196" s="138" t="s">
        <v>476</v>
      </c>
      <c r="D196" s="138" t="s">
        <v>264</v>
      </c>
      <c r="E196" s="139" t="s">
        <v>4237</v>
      </c>
      <c r="F196" s="140" t="s">
        <v>4238</v>
      </c>
      <c r="G196" s="141" t="s">
        <v>706</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686</v>
      </c>
    </row>
    <row r="197" spans="2:47" s="1" customFormat="1" ht="19.5">
      <c r="B197" s="32"/>
      <c r="D197" s="151" t="s">
        <v>708</v>
      </c>
      <c r="F197" s="187" t="s">
        <v>4136</v>
      </c>
      <c r="I197" s="188"/>
      <c r="L197" s="32"/>
      <c r="M197" s="189"/>
      <c r="T197" s="56"/>
      <c r="AT197" s="17" t="s">
        <v>708</v>
      </c>
      <c r="AU197" s="17" t="s">
        <v>87</v>
      </c>
    </row>
    <row r="198" spans="2:65" s="1" customFormat="1" ht="16.5" customHeight="1">
      <c r="B198" s="32"/>
      <c r="C198" s="138" t="s">
        <v>480</v>
      </c>
      <c r="D198" s="138" t="s">
        <v>264</v>
      </c>
      <c r="E198" s="139" t="s">
        <v>4239</v>
      </c>
      <c r="F198" s="140" t="s">
        <v>4240</v>
      </c>
      <c r="G198" s="141" t="s">
        <v>706</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694</v>
      </c>
    </row>
    <row r="199" spans="2:47" s="1" customFormat="1" ht="19.5">
      <c r="B199" s="32"/>
      <c r="D199" s="151" t="s">
        <v>708</v>
      </c>
      <c r="F199" s="187" t="s">
        <v>4136</v>
      </c>
      <c r="I199" s="188"/>
      <c r="L199" s="32"/>
      <c r="M199" s="189"/>
      <c r="T199" s="56"/>
      <c r="AT199" s="17" t="s">
        <v>708</v>
      </c>
      <c r="AU199" s="17" t="s">
        <v>87</v>
      </c>
    </row>
    <row r="200" spans="2:65" s="1" customFormat="1" ht="16.5" customHeight="1">
      <c r="B200" s="32"/>
      <c r="C200" s="138" t="s">
        <v>484</v>
      </c>
      <c r="D200" s="138" t="s">
        <v>264</v>
      </c>
      <c r="E200" s="139" t="s">
        <v>4241</v>
      </c>
      <c r="F200" s="140" t="s">
        <v>4242</v>
      </c>
      <c r="G200" s="141" t="s">
        <v>4243</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703</v>
      </c>
    </row>
    <row r="201" spans="2:65" s="1" customFormat="1" ht="16.5" customHeight="1">
      <c r="B201" s="32"/>
      <c r="C201" s="138" t="s">
        <v>492</v>
      </c>
      <c r="D201" s="138" t="s">
        <v>264</v>
      </c>
      <c r="E201" s="139" t="s">
        <v>4244</v>
      </c>
      <c r="F201" s="140" t="s">
        <v>4245</v>
      </c>
      <c r="G201" s="141" t="s">
        <v>4246</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715</v>
      </c>
    </row>
    <row r="202" spans="2:65" s="1" customFormat="1" ht="24.2" customHeight="1">
      <c r="B202" s="32"/>
      <c r="C202" s="138" t="s">
        <v>498</v>
      </c>
      <c r="D202" s="138" t="s">
        <v>264</v>
      </c>
      <c r="E202" s="139" t="s">
        <v>4247</v>
      </c>
      <c r="F202" s="140" t="s">
        <v>4248</v>
      </c>
      <c r="G202" s="141" t="s">
        <v>4249</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724</v>
      </c>
    </row>
    <row r="203" spans="2:63" s="11" customFormat="1" ht="22.9" customHeight="1">
      <c r="B203" s="126"/>
      <c r="D203" s="127" t="s">
        <v>76</v>
      </c>
      <c r="E203" s="136" t="s">
        <v>4250</v>
      </c>
      <c r="F203" s="136" t="s">
        <v>4251</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503</v>
      </c>
      <c r="D204" s="138" t="s">
        <v>264</v>
      </c>
      <c r="E204" s="139" t="s">
        <v>4252</v>
      </c>
      <c r="F204" s="140" t="s">
        <v>4253</v>
      </c>
      <c r="G204" s="141" t="s">
        <v>706</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733</v>
      </c>
    </row>
    <row r="205" spans="2:47" s="1" customFormat="1" ht="19.5">
      <c r="B205" s="32"/>
      <c r="D205" s="151" t="s">
        <v>708</v>
      </c>
      <c r="F205" s="187" t="s">
        <v>4136</v>
      </c>
      <c r="I205" s="188"/>
      <c r="L205" s="32"/>
      <c r="M205" s="189"/>
      <c r="T205" s="56"/>
      <c r="AT205" s="17" t="s">
        <v>708</v>
      </c>
      <c r="AU205" s="17" t="s">
        <v>87</v>
      </c>
    </row>
    <row r="206" spans="2:65" s="1" customFormat="1" ht="16.5" customHeight="1">
      <c r="B206" s="32"/>
      <c r="C206" s="138" t="s">
        <v>511</v>
      </c>
      <c r="D206" s="138" t="s">
        <v>264</v>
      </c>
      <c r="E206" s="139" t="s">
        <v>4254</v>
      </c>
      <c r="F206" s="140" t="s">
        <v>4255</v>
      </c>
      <c r="G206" s="141" t="s">
        <v>706</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743</v>
      </c>
    </row>
    <row r="207" spans="2:47" s="1" customFormat="1" ht="19.5">
      <c r="B207" s="32"/>
      <c r="D207" s="151" t="s">
        <v>708</v>
      </c>
      <c r="F207" s="187" t="s">
        <v>4136</v>
      </c>
      <c r="I207" s="188"/>
      <c r="L207" s="32"/>
      <c r="M207" s="189"/>
      <c r="T207" s="56"/>
      <c r="AT207" s="17" t="s">
        <v>708</v>
      </c>
      <c r="AU207" s="17" t="s">
        <v>87</v>
      </c>
    </row>
    <row r="208" spans="2:65" s="1" customFormat="1" ht="16.5" customHeight="1">
      <c r="B208" s="32"/>
      <c r="C208" s="138" t="s">
        <v>529</v>
      </c>
      <c r="D208" s="138" t="s">
        <v>264</v>
      </c>
      <c r="E208" s="139" t="s">
        <v>4256</v>
      </c>
      <c r="F208" s="140" t="s">
        <v>4257</v>
      </c>
      <c r="G208" s="141" t="s">
        <v>706</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755</v>
      </c>
    </row>
    <row r="209" spans="2:65" s="1" customFormat="1" ht="16.5" customHeight="1">
      <c r="B209" s="32"/>
      <c r="C209" s="138" t="s">
        <v>534</v>
      </c>
      <c r="D209" s="138" t="s">
        <v>264</v>
      </c>
      <c r="E209" s="139" t="s">
        <v>4258</v>
      </c>
      <c r="F209" s="140" t="s">
        <v>4259</v>
      </c>
      <c r="G209" s="141" t="s">
        <v>706</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775</v>
      </c>
    </row>
    <row r="210" spans="2:47" s="1" customFormat="1" ht="19.5">
      <c r="B210" s="32"/>
      <c r="D210" s="151" t="s">
        <v>708</v>
      </c>
      <c r="F210" s="187" t="s">
        <v>4136</v>
      </c>
      <c r="I210" s="188"/>
      <c r="L210" s="32"/>
      <c r="M210" s="189"/>
      <c r="T210" s="56"/>
      <c r="AT210" s="17" t="s">
        <v>708</v>
      </c>
      <c r="AU210" s="17" t="s">
        <v>87</v>
      </c>
    </row>
    <row r="211" spans="2:65" s="1" customFormat="1" ht="24.2" customHeight="1">
      <c r="B211" s="32"/>
      <c r="C211" s="138" t="s">
        <v>538</v>
      </c>
      <c r="D211" s="138" t="s">
        <v>264</v>
      </c>
      <c r="E211" s="139" t="s">
        <v>4260</v>
      </c>
      <c r="F211" s="140" t="s">
        <v>4261</v>
      </c>
      <c r="G211" s="141" t="s">
        <v>706</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785</v>
      </c>
    </row>
    <row r="212" spans="2:47" s="1" customFormat="1" ht="19.5">
      <c r="B212" s="32"/>
      <c r="D212" s="151" t="s">
        <v>708</v>
      </c>
      <c r="F212" s="187" t="s">
        <v>4136</v>
      </c>
      <c r="I212" s="188"/>
      <c r="L212" s="32"/>
      <c r="M212" s="189"/>
      <c r="T212" s="56"/>
      <c r="AT212" s="17" t="s">
        <v>708</v>
      </c>
      <c r="AU212" s="17" t="s">
        <v>87</v>
      </c>
    </row>
    <row r="213" spans="2:65" s="1" customFormat="1" ht="24.2" customHeight="1">
      <c r="B213" s="32"/>
      <c r="C213" s="138" t="s">
        <v>545</v>
      </c>
      <c r="D213" s="138" t="s">
        <v>264</v>
      </c>
      <c r="E213" s="139" t="s">
        <v>4262</v>
      </c>
      <c r="F213" s="140" t="s">
        <v>4263</v>
      </c>
      <c r="G213" s="141" t="s">
        <v>706</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798</v>
      </c>
    </row>
    <row r="214" spans="2:65" s="1" customFormat="1" ht="16.5" customHeight="1">
      <c r="B214" s="32"/>
      <c r="C214" s="138" t="s">
        <v>549</v>
      </c>
      <c r="D214" s="138" t="s">
        <v>264</v>
      </c>
      <c r="E214" s="139" t="s">
        <v>4264</v>
      </c>
      <c r="F214" s="140" t="s">
        <v>4265</v>
      </c>
      <c r="G214" s="141" t="s">
        <v>706</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819</v>
      </c>
    </row>
    <row r="215" spans="2:65" s="1" customFormat="1" ht="24.2" customHeight="1">
      <c r="B215" s="32"/>
      <c r="C215" s="138" t="s">
        <v>559</v>
      </c>
      <c r="D215" s="138" t="s">
        <v>264</v>
      </c>
      <c r="E215" s="139" t="s">
        <v>4266</v>
      </c>
      <c r="F215" s="140" t="s">
        <v>4267</v>
      </c>
      <c r="G215" s="141" t="s">
        <v>706</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830</v>
      </c>
    </row>
    <row r="216" spans="2:65" s="1" customFormat="1" ht="37.9" customHeight="1">
      <c r="B216" s="32"/>
      <c r="C216" s="138" t="s">
        <v>563</v>
      </c>
      <c r="D216" s="138" t="s">
        <v>264</v>
      </c>
      <c r="E216" s="139" t="s">
        <v>4268</v>
      </c>
      <c r="F216" s="140" t="s">
        <v>4269</v>
      </c>
      <c r="G216" s="141" t="s">
        <v>706</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839</v>
      </c>
    </row>
    <row r="217" spans="2:65" s="1" customFormat="1" ht="24.2" customHeight="1">
      <c r="B217" s="32"/>
      <c r="C217" s="138" t="s">
        <v>567</v>
      </c>
      <c r="D217" s="138" t="s">
        <v>264</v>
      </c>
      <c r="E217" s="139" t="s">
        <v>4270</v>
      </c>
      <c r="F217" s="140" t="s">
        <v>4271</v>
      </c>
      <c r="G217" s="141" t="s">
        <v>706</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857</v>
      </c>
    </row>
    <row r="218" spans="2:65" s="1" customFormat="1" ht="21.75" customHeight="1">
      <c r="B218" s="32"/>
      <c r="C218" s="138" t="s">
        <v>571</v>
      </c>
      <c r="D218" s="138" t="s">
        <v>264</v>
      </c>
      <c r="E218" s="139" t="s">
        <v>4272</v>
      </c>
      <c r="F218" s="140" t="s">
        <v>4273</v>
      </c>
      <c r="G218" s="141" t="s">
        <v>416</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866</v>
      </c>
    </row>
    <row r="219" spans="2:65" s="1" customFormat="1" ht="21.75" customHeight="1">
      <c r="B219" s="32"/>
      <c r="C219" s="138" t="s">
        <v>579</v>
      </c>
      <c r="D219" s="138" t="s">
        <v>264</v>
      </c>
      <c r="E219" s="139" t="s">
        <v>4274</v>
      </c>
      <c r="F219" s="140" t="s">
        <v>4275</v>
      </c>
      <c r="G219" s="141" t="s">
        <v>416</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875</v>
      </c>
    </row>
    <row r="220" spans="2:65" s="1" customFormat="1" ht="16.5" customHeight="1">
      <c r="B220" s="32"/>
      <c r="C220" s="138" t="s">
        <v>592</v>
      </c>
      <c r="D220" s="138" t="s">
        <v>264</v>
      </c>
      <c r="E220" s="139" t="s">
        <v>4276</v>
      </c>
      <c r="F220" s="140" t="s">
        <v>4277</v>
      </c>
      <c r="G220" s="141" t="s">
        <v>416</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880</v>
      </c>
    </row>
    <row r="221" spans="2:65" s="1" customFormat="1" ht="16.5" customHeight="1">
      <c r="B221" s="32"/>
      <c r="C221" s="138" t="s">
        <v>597</v>
      </c>
      <c r="D221" s="138" t="s">
        <v>264</v>
      </c>
      <c r="E221" s="139" t="s">
        <v>4278</v>
      </c>
      <c r="F221" s="140" t="s">
        <v>4279</v>
      </c>
      <c r="G221" s="141" t="s">
        <v>416</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889</v>
      </c>
    </row>
    <row r="222" spans="2:65" s="1" customFormat="1" ht="24.2" customHeight="1">
      <c r="B222" s="32"/>
      <c r="C222" s="138" t="s">
        <v>615</v>
      </c>
      <c r="D222" s="138" t="s">
        <v>264</v>
      </c>
      <c r="E222" s="139" t="s">
        <v>4280</v>
      </c>
      <c r="F222" s="140" t="s">
        <v>4220</v>
      </c>
      <c r="G222" s="141" t="s">
        <v>416</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900</v>
      </c>
    </row>
    <row r="223" spans="2:65" s="1" customFormat="1" ht="24.2" customHeight="1">
      <c r="B223" s="32"/>
      <c r="C223" s="138" t="s">
        <v>620</v>
      </c>
      <c r="D223" s="138" t="s">
        <v>264</v>
      </c>
      <c r="E223" s="139" t="s">
        <v>4281</v>
      </c>
      <c r="F223" s="140" t="s">
        <v>4282</v>
      </c>
      <c r="G223" s="141" t="s">
        <v>416</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909</v>
      </c>
    </row>
    <row r="224" spans="2:65" s="1" customFormat="1" ht="33" customHeight="1">
      <c r="B224" s="32"/>
      <c r="C224" s="138" t="s">
        <v>631</v>
      </c>
      <c r="D224" s="138" t="s">
        <v>264</v>
      </c>
      <c r="E224" s="139" t="s">
        <v>4283</v>
      </c>
      <c r="F224" s="140" t="s">
        <v>4214</v>
      </c>
      <c r="G224" s="141" t="s">
        <v>416</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4284</v>
      </c>
    </row>
    <row r="225" spans="2:65" s="1" customFormat="1" ht="24.2" customHeight="1">
      <c r="B225" s="32"/>
      <c r="C225" s="138" t="s">
        <v>636</v>
      </c>
      <c r="D225" s="138" t="s">
        <v>264</v>
      </c>
      <c r="E225" s="139" t="s">
        <v>4215</v>
      </c>
      <c r="F225" s="140" t="s">
        <v>4216</v>
      </c>
      <c r="G225" s="141" t="s">
        <v>706</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4285</v>
      </c>
    </row>
    <row r="226" spans="2:47" s="1" customFormat="1" ht="19.5">
      <c r="B226" s="32"/>
      <c r="D226" s="151" t="s">
        <v>708</v>
      </c>
      <c r="F226" s="187" t="s">
        <v>4136</v>
      </c>
      <c r="I226" s="188"/>
      <c r="L226" s="32"/>
      <c r="M226" s="189"/>
      <c r="T226" s="56"/>
      <c r="AT226" s="17" t="s">
        <v>708</v>
      </c>
      <c r="AU226" s="17" t="s">
        <v>87</v>
      </c>
    </row>
    <row r="227" spans="2:65" s="1" customFormat="1" ht="16.5" customHeight="1">
      <c r="B227" s="32"/>
      <c r="C227" s="138" t="s">
        <v>646</v>
      </c>
      <c r="D227" s="138" t="s">
        <v>264</v>
      </c>
      <c r="E227" s="139" t="s">
        <v>4286</v>
      </c>
      <c r="F227" s="140" t="s">
        <v>4287</v>
      </c>
      <c r="G227" s="141" t="s">
        <v>4243</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918</v>
      </c>
    </row>
    <row r="228" spans="2:65" s="1" customFormat="1" ht="16.5" customHeight="1">
      <c r="B228" s="32"/>
      <c r="C228" s="138" t="s">
        <v>652</v>
      </c>
      <c r="D228" s="138" t="s">
        <v>264</v>
      </c>
      <c r="E228" s="139" t="s">
        <v>4244</v>
      </c>
      <c r="F228" s="140" t="s">
        <v>4245</v>
      </c>
      <c r="G228" s="141" t="s">
        <v>4246</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936</v>
      </c>
    </row>
    <row r="229" spans="2:63" s="11" customFormat="1" ht="22.9" customHeight="1">
      <c r="B229" s="126"/>
      <c r="D229" s="127" t="s">
        <v>76</v>
      </c>
      <c r="E229" s="136" t="s">
        <v>4085</v>
      </c>
      <c r="F229" s="136" t="s">
        <v>4288</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656</v>
      </c>
      <c r="D230" s="138" t="s">
        <v>264</v>
      </c>
      <c r="E230" s="139" t="s">
        <v>4289</v>
      </c>
      <c r="F230" s="140" t="s">
        <v>4290</v>
      </c>
      <c r="G230" s="141" t="s">
        <v>706</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950</v>
      </c>
    </row>
    <row r="231" spans="2:65" s="1" customFormat="1" ht="66.75" customHeight="1">
      <c r="B231" s="32"/>
      <c r="C231" s="138" t="s">
        <v>660</v>
      </c>
      <c r="D231" s="138" t="s">
        <v>264</v>
      </c>
      <c r="E231" s="139" t="s">
        <v>4291</v>
      </c>
      <c r="F231" s="140" t="s">
        <v>4292</v>
      </c>
      <c r="G231" s="141" t="s">
        <v>706</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959</v>
      </c>
    </row>
    <row r="232" spans="2:47" s="1" customFormat="1" ht="29.25">
      <c r="B232" s="32"/>
      <c r="D232" s="151" t="s">
        <v>708</v>
      </c>
      <c r="F232" s="187" t="s">
        <v>4293</v>
      </c>
      <c r="I232" s="188"/>
      <c r="L232" s="32"/>
      <c r="M232" s="189"/>
      <c r="T232" s="56"/>
      <c r="AT232" s="17" t="s">
        <v>708</v>
      </c>
      <c r="AU232" s="17" t="s">
        <v>87</v>
      </c>
    </row>
    <row r="233" spans="2:65" s="1" customFormat="1" ht="66.75" customHeight="1">
      <c r="B233" s="32"/>
      <c r="C233" s="138" t="s">
        <v>664</v>
      </c>
      <c r="D233" s="138" t="s">
        <v>264</v>
      </c>
      <c r="E233" s="139" t="s">
        <v>4294</v>
      </c>
      <c r="F233" s="140" t="s">
        <v>4295</v>
      </c>
      <c r="G233" s="141" t="s">
        <v>706</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4296</v>
      </c>
    </row>
    <row r="234" spans="2:47" s="1" customFormat="1" ht="29.25">
      <c r="B234" s="32"/>
      <c r="D234" s="151" t="s">
        <v>708</v>
      </c>
      <c r="F234" s="187" t="s">
        <v>4293</v>
      </c>
      <c r="I234" s="188"/>
      <c r="L234" s="32"/>
      <c r="M234" s="189"/>
      <c r="T234" s="56"/>
      <c r="AT234" s="17" t="s">
        <v>708</v>
      </c>
      <c r="AU234" s="17" t="s">
        <v>87</v>
      </c>
    </row>
    <row r="235" spans="2:65" s="1" customFormat="1" ht="66.75" customHeight="1">
      <c r="B235" s="32"/>
      <c r="C235" s="138" t="s">
        <v>668</v>
      </c>
      <c r="D235" s="138" t="s">
        <v>264</v>
      </c>
      <c r="E235" s="139" t="s">
        <v>4297</v>
      </c>
      <c r="F235" s="140" t="s">
        <v>4298</v>
      </c>
      <c r="G235" s="141" t="s">
        <v>706</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4299</v>
      </c>
    </row>
    <row r="236" spans="2:47" s="1" customFormat="1" ht="29.25">
      <c r="B236" s="32"/>
      <c r="D236" s="151" t="s">
        <v>708</v>
      </c>
      <c r="F236" s="187" t="s">
        <v>4293</v>
      </c>
      <c r="I236" s="188"/>
      <c r="L236" s="32"/>
      <c r="M236" s="189"/>
      <c r="T236" s="56"/>
      <c r="AT236" s="17" t="s">
        <v>708</v>
      </c>
      <c r="AU236" s="17" t="s">
        <v>87</v>
      </c>
    </row>
    <row r="237" spans="2:65" s="1" customFormat="1" ht="44.25" customHeight="1">
      <c r="B237" s="32"/>
      <c r="C237" s="138" t="s">
        <v>677</v>
      </c>
      <c r="D237" s="138" t="s">
        <v>264</v>
      </c>
      <c r="E237" s="139" t="s">
        <v>4300</v>
      </c>
      <c r="F237" s="140" t="s">
        <v>4301</v>
      </c>
      <c r="G237" s="141" t="s">
        <v>706</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968</v>
      </c>
    </row>
    <row r="238" spans="2:47" s="1" customFormat="1" ht="19.5">
      <c r="B238" s="32"/>
      <c r="D238" s="151" t="s">
        <v>708</v>
      </c>
      <c r="F238" s="187" t="s">
        <v>4136</v>
      </c>
      <c r="I238" s="188"/>
      <c r="L238" s="32"/>
      <c r="M238" s="189"/>
      <c r="T238" s="56"/>
      <c r="AT238" s="17" t="s">
        <v>708</v>
      </c>
      <c r="AU238" s="17" t="s">
        <v>87</v>
      </c>
    </row>
    <row r="239" spans="2:65" s="1" customFormat="1" ht="66.75" customHeight="1">
      <c r="B239" s="32"/>
      <c r="C239" s="138" t="s">
        <v>681</v>
      </c>
      <c r="D239" s="138" t="s">
        <v>264</v>
      </c>
      <c r="E239" s="139" t="s">
        <v>4302</v>
      </c>
      <c r="F239" s="140" t="s">
        <v>4303</v>
      </c>
      <c r="G239" s="141" t="s">
        <v>706</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980</v>
      </c>
    </row>
    <row r="240" spans="2:47" s="1" customFormat="1" ht="19.5">
      <c r="B240" s="32"/>
      <c r="D240" s="151" t="s">
        <v>708</v>
      </c>
      <c r="F240" s="187" t="s">
        <v>4136</v>
      </c>
      <c r="I240" s="188"/>
      <c r="L240" s="32"/>
      <c r="M240" s="189"/>
      <c r="T240" s="56"/>
      <c r="AT240" s="17" t="s">
        <v>708</v>
      </c>
      <c r="AU240" s="17" t="s">
        <v>87</v>
      </c>
    </row>
    <row r="241" spans="2:65" s="1" customFormat="1" ht="16.5" customHeight="1">
      <c r="B241" s="32"/>
      <c r="C241" s="138" t="s">
        <v>686</v>
      </c>
      <c r="D241" s="138" t="s">
        <v>264</v>
      </c>
      <c r="E241" s="139" t="s">
        <v>4304</v>
      </c>
      <c r="F241" s="140" t="s">
        <v>4305</v>
      </c>
      <c r="G241" s="141" t="s">
        <v>706</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990</v>
      </c>
    </row>
    <row r="242" spans="2:65" s="1" customFormat="1" ht="16.5" customHeight="1">
      <c r="B242" s="32"/>
      <c r="C242" s="138" t="s">
        <v>690</v>
      </c>
      <c r="D242" s="138" t="s">
        <v>264</v>
      </c>
      <c r="E242" s="139" t="s">
        <v>4306</v>
      </c>
      <c r="F242" s="140" t="s">
        <v>4307</v>
      </c>
      <c r="G242" s="141" t="s">
        <v>706</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1002</v>
      </c>
    </row>
    <row r="243" spans="2:65" s="1" customFormat="1" ht="16.5" customHeight="1">
      <c r="B243" s="32"/>
      <c r="C243" s="138" t="s">
        <v>694</v>
      </c>
      <c r="D243" s="138" t="s">
        <v>264</v>
      </c>
      <c r="E243" s="139" t="s">
        <v>4308</v>
      </c>
      <c r="F243" s="140" t="s">
        <v>4309</v>
      </c>
      <c r="G243" s="141" t="s">
        <v>706</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1021</v>
      </c>
    </row>
    <row r="244" spans="2:65" s="1" customFormat="1" ht="16.5" customHeight="1">
      <c r="B244" s="32"/>
      <c r="C244" s="138" t="s">
        <v>698</v>
      </c>
      <c r="D244" s="138" t="s">
        <v>264</v>
      </c>
      <c r="E244" s="139" t="s">
        <v>4310</v>
      </c>
      <c r="F244" s="140" t="s">
        <v>4311</v>
      </c>
      <c r="G244" s="141" t="s">
        <v>706</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1029</v>
      </c>
    </row>
    <row r="245" spans="2:65" s="1" customFormat="1" ht="24.2" customHeight="1">
      <c r="B245" s="32"/>
      <c r="C245" s="138" t="s">
        <v>703</v>
      </c>
      <c r="D245" s="138" t="s">
        <v>264</v>
      </c>
      <c r="E245" s="139" t="s">
        <v>4312</v>
      </c>
      <c r="F245" s="140" t="s">
        <v>4313</v>
      </c>
      <c r="G245" s="141" t="s">
        <v>706</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1041</v>
      </c>
    </row>
    <row r="246" spans="2:65" s="1" customFormat="1" ht="24.2" customHeight="1">
      <c r="B246" s="32"/>
      <c r="C246" s="138" t="s">
        <v>710</v>
      </c>
      <c r="D246" s="138" t="s">
        <v>264</v>
      </c>
      <c r="E246" s="139" t="s">
        <v>4314</v>
      </c>
      <c r="F246" s="140" t="s">
        <v>4315</v>
      </c>
      <c r="G246" s="141" t="s">
        <v>706</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1053</v>
      </c>
    </row>
    <row r="247" spans="2:65" s="1" customFormat="1" ht="16.5" customHeight="1">
      <c r="B247" s="32"/>
      <c r="C247" s="138" t="s">
        <v>715</v>
      </c>
      <c r="D247" s="138" t="s">
        <v>264</v>
      </c>
      <c r="E247" s="139" t="s">
        <v>4316</v>
      </c>
      <c r="F247" s="140" t="s">
        <v>4317</v>
      </c>
      <c r="G247" s="141" t="s">
        <v>706</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1063</v>
      </c>
    </row>
    <row r="248" spans="2:65" s="1" customFormat="1" ht="16.5" customHeight="1">
      <c r="B248" s="32"/>
      <c r="C248" s="138" t="s">
        <v>720</v>
      </c>
      <c r="D248" s="138" t="s">
        <v>264</v>
      </c>
      <c r="E248" s="139" t="s">
        <v>4318</v>
      </c>
      <c r="F248" s="140" t="s">
        <v>4319</v>
      </c>
      <c r="G248" s="141" t="s">
        <v>706</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1075</v>
      </c>
    </row>
    <row r="249" spans="2:65" s="1" customFormat="1" ht="16.5" customHeight="1">
      <c r="B249" s="32"/>
      <c r="C249" s="138" t="s">
        <v>724</v>
      </c>
      <c r="D249" s="138" t="s">
        <v>264</v>
      </c>
      <c r="E249" s="139" t="s">
        <v>4320</v>
      </c>
      <c r="F249" s="140" t="s">
        <v>4321</v>
      </c>
      <c r="G249" s="141" t="s">
        <v>706</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1086</v>
      </c>
    </row>
    <row r="250" spans="2:65" s="1" customFormat="1" ht="21.75" customHeight="1">
      <c r="B250" s="32"/>
      <c r="C250" s="138" t="s">
        <v>728</v>
      </c>
      <c r="D250" s="138" t="s">
        <v>264</v>
      </c>
      <c r="E250" s="139" t="s">
        <v>4322</v>
      </c>
      <c r="F250" s="140" t="s">
        <v>4323</v>
      </c>
      <c r="G250" s="141" t="s">
        <v>706</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1096</v>
      </c>
    </row>
    <row r="251" spans="2:65" s="1" customFormat="1" ht="24.2" customHeight="1">
      <c r="B251" s="32"/>
      <c r="C251" s="138" t="s">
        <v>733</v>
      </c>
      <c r="D251" s="138" t="s">
        <v>264</v>
      </c>
      <c r="E251" s="139" t="s">
        <v>4324</v>
      </c>
      <c r="F251" s="140" t="s">
        <v>4325</v>
      </c>
      <c r="G251" s="141" t="s">
        <v>706</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1108</v>
      </c>
    </row>
    <row r="252" spans="2:65" s="1" customFormat="1" ht="24.2" customHeight="1">
      <c r="B252" s="32"/>
      <c r="C252" s="138" t="s">
        <v>738</v>
      </c>
      <c r="D252" s="138" t="s">
        <v>264</v>
      </c>
      <c r="E252" s="139" t="s">
        <v>4326</v>
      </c>
      <c r="F252" s="140" t="s">
        <v>4327</v>
      </c>
      <c r="G252" s="141" t="s">
        <v>706</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1118</v>
      </c>
    </row>
    <row r="253" spans="2:65" s="1" customFormat="1" ht="21.75" customHeight="1">
      <c r="B253" s="32"/>
      <c r="C253" s="138" t="s">
        <v>743</v>
      </c>
      <c r="D253" s="138" t="s">
        <v>264</v>
      </c>
      <c r="E253" s="139" t="s">
        <v>4328</v>
      </c>
      <c r="F253" s="140" t="s">
        <v>4329</v>
      </c>
      <c r="G253" s="141" t="s">
        <v>706</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1128</v>
      </c>
    </row>
    <row r="254" spans="2:65" s="1" customFormat="1" ht="24.2" customHeight="1">
      <c r="B254" s="32"/>
      <c r="C254" s="138" t="s">
        <v>748</v>
      </c>
      <c r="D254" s="138" t="s">
        <v>264</v>
      </c>
      <c r="E254" s="139" t="s">
        <v>4330</v>
      </c>
      <c r="F254" s="140" t="s">
        <v>4331</v>
      </c>
      <c r="G254" s="141" t="s">
        <v>706</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1137</v>
      </c>
    </row>
    <row r="255" spans="2:65" s="1" customFormat="1" ht="16.5" customHeight="1">
      <c r="B255" s="32"/>
      <c r="C255" s="138" t="s">
        <v>755</v>
      </c>
      <c r="D255" s="138" t="s">
        <v>264</v>
      </c>
      <c r="E255" s="139" t="s">
        <v>4332</v>
      </c>
      <c r="F255" s="140" t="s">
        <v>4333</v>
      </c>
      <c r="G255" s="141" t="s">
        <v>416</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1147</v>
      </c>
    </row>
    <row r="256" spans="2:65" s="1" customFormat="1" ht="16.5" customHeight="1">
      <c r="B256" s="32"/>
      <c r="C256" s="138" t="s">
        <v>763</v>
      </c>
      <c r="D256" s="138" t="s">
        <v>264</v>
      </c>
      <c r="E256" s="139" t="s">
        <v>4334</v>
      </c>
      <c r="F256" s="140" t="s">
        <v>4335</v>
      </c>
      <c r="G256" s="141" t="s">
        <v>416</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1184</v>
      </c>
    </row>
    <row r="257" spans="2:65" s="1" customFormat="1" ht="24.2" customHeight="1">
      <c r="B257" s="32"/>
      <c r="C257" s="138" t="s">
        <v>775</v>
      </c>
      <c r="D257" s="138" t="s">
        <v>264</v>
      </c>
      <c r="E257" s="139" t="s">
        <v>4336</v>
      </c>
      <c r="F257" s="140" t="s">
        <v>4337</v>
      </c>
      <c r="G257" s="141" t="s">
        <v>416</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1234</v>
      </c>
    </row>
    <row r="258" spans="2:65" s="1" customFormat="1" ht="24.2" customHeight="1">
      <c r="B258" s="32"/>
      <c r="C258" s="138" t="s">
        <v>780</v>
      </c>
      <c r="D258" s="138" t="s">
        <v>264</v>
      </c>
      <c r="E258" s="139" t="s">
        <v>4338</v>
      </c>
      <c r="F258" s="140" t="s">
        <v>4282</v>
      </c>
      <c r="G258" s="141" t="s">
        <v>416</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1248</v>
      </c>
    </row>
    <row r="259" spans="2:65" s="1" customFormat="1" ht="24.2" customHeight="1">
      <c r="B259" s="32"/>
      <c r="C259" s="138" t="s">
        <v>785</v>
      </c>
      <c r="D259" s="138" t="s">
        <v>264</v>
      </c>
      <c r="E259" s="139" t="s">
        <v>4339</v>
      </c>
      <c r="F259" s="140" t="s">
        <v>4340</v>
      </c>
      <c r="G259" s="141" t="s">
        <v>416</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1261</v>
      </c>
    </row>
    <row r="260" spans="2:65" s="1" customFormat="1" ht="16.5" customHeight="1">
      <c r="B260" s="32"/>
      <c r="C260" s="138" t="s">
        <v>791</v>
      </c>
      <c r="D260" s="138" t="s">
        <v>264</v>
      </c>
      <c r="E260" s="139" t="s">
        <v>4341</v>
      </c>
      <c r="F260" s="140" t="s">
        <v>4342</v>
      </c>
      <c r="G260" s="141" t="s">
        <v>416</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1273</v>
      </c>
    </row>
    <row r="261" spans="2:65" s="1" customFormat="1" ht="16.5" customHeight="1">
      <c r="B261" s="32"/>
      <c r="C261" s="138" t="s">
        <v>798</v>
      </c>
      <c r="D261" s="138" t="s">
        <v>264</v>
      </c>
      <c r="E261" s="139" t="s">
        <v>4343</v>
      </c>
      <c r="F261" s="140" t="s">
        <v>4344</v>
      </c>
      <c r="G261" s="141" t="s">
        <v>706</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1310</v>
      </c>
    </row>
    <row r="262" spans="2:65" s="1" customFormat="1" ht="33" customHeight="1">
      <c r="B262" s="32"/>
      <c r="C262" s="138" t="s">
        <v>802</v>
      </c>
      <c r="D262" s="138" t="s">
        <v>264</v>
      </c>
      <c r="E262" s="139" t="s">
        <v>4345</v>
      </c>
      <c r="F262" s="140" t="s">
        <v>4214</v>
      </c>
      <c r="G262" s="141" t="s">
        <v>416</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4346</v>
      </c>
    </row>
    <row r="263" spans="2:65" s="1" customFormat="1" ht="24.2" customHeight="1">
      <c r="B263" s="32"/>
      <c r="C263" s="138" t="s">
        <v>819</v>
      </c>
      <c r="D263" s="138" t="s">
        <v>264</v>
      </c>
      <c r="E263" s="139" t="s">
        <v>4215</v>
      </c>
      <c r="F263" s="140" t="s">
        <v>4216</v>
      </c>
      <c r="G263" s="141" t="s">
        <v>706</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4347</v>
      </c>
    </row>
    <row r="264" spans="2:47" s="1" customFormat="1" ht="19.5">
      <c r="B264" s="32"/>
      <c r="D264" s="151" t="s">
        <v>708</v>
      </c>
      <c r="F264" s="187" t="s">
        <v>4136</v>
      </c>
      <c r="I264" s="188"/>
      <c r="L264" s="32"/>
      <c r="M264" s="189"/>
      <c r="T264" s="56"/>
      <c r="AT264" s="17" t="s">
        <v>708</v>
      </c>
      <c r="AU264" s="17" t="s">
        <v>87</v>
      </c>
    </row>
    <row r="265" spans="2:65" s="1" customFormat="1" ht="33" customHeight="1">
      <c r="B265" s="32"/>
      <c r="C265" s="138" t="s">
        <v>821</v>
      </c>
      <c r="D265" s="138" t="s">
        <v>264</v>
      </c>
      <c r="E265" s="139" t="s">
        <v>4348</v>
      </c>
      <c r="F265" s="140" t="s">
        <v>4349</v>
      </c>
      <c r="G265" s="141" t="s">
        <v>416</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4350</v>
      </c>
    </row>
    <row r="266" spans="2:65" s="1" customFormat="1" ht="21.75" customHeight="1">
      <c r="B266" s="32"/>
      <c r="C266" s="138" t="s">
        <v>830</v>
      </c>
      <c r="D266" s="138" t="s">
        <v>264</v>
      </c>
      <c r="E266" s="139" t="s">
        <v>4351</v>
      </c>
      <c r="F266" s="140" t="s">
        <v>4352</v>
      </c>
      <c r="G266" s="141" t="s">
        <v>706</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4353</v>
      </c>
    </row>
    <row r="267" spans="2:47" s="1" customFormat="1" ht="19.5">
      <c r="B267" s="32"/>
      <c r="D267" s="151" t="s">
        <v>708</v>
      </c>
      <c r="F267" s="187" t="s">
        <v>4136</v>
      </c>
      <c r="I267" s="188"/>
      <c r="L267" s="32"/>
      <c r="M267" s="189"/>
      <c r="T267" s="56"/>
      <c r="AT267" s="17" t="s">
        <v>708</v>
      </c>
      <c r="AU267" s="17" t="s">
        <v>87</v>
      </c>
    </row>
    <row r="268" spans="2:65" s="1" customFormat="1" ht="33" customHeight="1">
      <c r="B268" s="32"/>
      <c r="C268" s="138" t="s">
        <v>834</v>
      </c>
      <c r="D268" s="138" t="s">
        <v>264</v>
      </c>
      <c r="E268" s="139" t="s">
        <v>4354</v>
      </c>
      <c r="F268" s="140" t="s">
        <v>4355</v>
      </c>
      <c r="G268" s="141" t="s">
        <v>416</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4356</v>
      </c>
    </row>
    <row r="269" spans="2:65" s="1" customFormat="1" ht="21.75" customHeight="1">
      <c r="B269" s="32"/>
      <c r="C269" s="138" t="s">
        <v>839</v>
      </c>
      <c r="D269" s="138" t="s">
        <v>264</v>
      </c>
      <c r="E269" s="139" t="s">
        <v>4357</v>
      </c>
      <c r="F269" s="140" t="s">
        <v>4358</v>
      </c>
      <c r="G269" s="141" t="s">
        <v>706</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4359</v>
      </c>
    </row>
    <row r="270" spans="2:47" s="1" customFormat="1" ht="19.5">
      <c r="B270" s="32"/>
      <c r="D270" s="151" t="s">
        <v>708</v>
      </c>
      <c r="F270" s="187" t="s">
        <v>4136</v>
      </c>
      <c r="I270" s="188"/>
      <c r="L270" s="32"/>
      <c r="M270" s="189"/>
      <c r="T270" s="56"/>
      <c r="AT270" s="17" t="s">
        <v>708</v>
      </c>
      <c r="AU270" s="17" t="s">
        <v>87</v>
      </c>
    </row>
    <row r="271" spans="2:65" s="1" customFormat="1" ht="33" customHeight="1">
      <c r="B271" s="32"/>
      <c r="C271" s="138" t="s">
        <v>850</v>
      </c>
      <c r="D271" s="138" t="s">
        <v>264</v>
      </c>
      <c r="E271" s="139" t="s">
        <v>4360</v>
      </c>
      <c r="F271" s="140" t="s">
        <v>4361</v>
      </c>
      <c r="G271" s="141" t="s">
        <v>416</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4362</v>
      </c>
    </row>
    <row r="272" spans="2:65" s="1" customFormat="1" ht="21.75" customHeight="1">
      <c r="B272" s="32"/>
      <c r="C272" s="138" t="s">
        <v>857</v>
      </c>
      <c r="D272" s="138" t="s">
        <v>264</v>
      </c>
      <c r="E272" s="139" t="s">
        <v>4363</v>
      </c>
      <c r="F272" s="140" t="s">
        <v>4364</v>
      </c>
      <c r="G272" s="141" t="s">
        <v>706</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4365</v>
      </c>
    </row>
    <row r="273" spans="2:65" s="1" customFormat="1" ht="16.5" customHeight="1">
      <c r="B273" s="32"/>
      <c r="C273" s="138" t="s">
        <v>861</v>
      </c>
      <c r="D273" s="138" t="s">
        <v>264</v>
      </c>
      <c r="E273" s="139" t="s">
        <v>4366</v>
      </c>
      <c r="F273" s="140" t="s">
        <v>4367</v>
      </c>
      <c r="G273" s="141" t="s">
        <v>416</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1344</v>
      </c>
    </row>
    <row r="274" spans="2:65" s="1" customFormat="1" ht="16.5" customHeight="1">
      <c r="B274" s="32"/>
      <c r="C274" s="138" t="s">
        <v>866</v>
      </c>
      <c r="D274" s="138" t="s">
        <v>264</v>
      </c>
      <c r="E274" s="139" t="s">
        <v>4241</v>
      </c>
      <c r="F274" s="140" t="s">
        <v>4242</v>
      </c>
      <c r="G274" s="141" t="s">
        <v>4243</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1352</v>
      </c>
    </row>
    <row r="275" spans="2:65" s="1" customFormat="1" ht="16.5" customHeight="1">
      <c r="B275" s="32"/>
      <c r="C275" s="138" t="s">
        <v>870</v>
      </c>
      <c r="D275" s="138" t="s">
        <v>264</v>
      </c>
      <c r="E275" s="139" t="s">
        <v>4368</v>
      </c>
      <c r="F275" s="140" t="s">
        <v>4369</v>
      </c>
      <c r="G275" s="141" t="s">
        <v>706</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1371</v>
      </c>
    </row>
    <row r="276" spans="2:65" s="1" customFormat="1" ht="24.2" customHeight="1">
      <c r="B276" s="32"/>
      <c r="C276" s="138" t="s">
        <v>875</v>
      </c>
      <c r="D276" s="138" t="s">
        <v>264</v>
      </c>
      <c r="E276" s="139" t="s">
        <v>4370</v>
      </c>
      <c r="F276" s="140" t="s">
        <v>4371</v>
      </c>
      <c r="G276" s="141" t="s">
        <v>4249</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1380</v>
      </c>
    </row>
    <row r="277" spans="2:65" s="1" customFormat="1" ht="24.2" customHeight="1">
      <c r="B277" s="32"/>
      <c r="C277" s="138" t="s">
        <v>877</v>
      </c>
      <c r="D277" s="138" t="s">
        <v>264</v>
      </c>
      <c r="E277" s="139" t="s">
        <v>4372</v>
      </c>
      <c r="F277" s="140" t="s">
        <v>4373</v>
      </c>
      <c r="G277" s="141" t="s">
        <v>4249</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1392</v>
      </c>
    </row>
    <row r="278" spans="2:63" s="11" customFormat="1" ht="22.9" customHeight="1">
      <c r="B278" s="126"/>
      <c r="D278" s="127" t="s">
        <v>76</v>
      </c>
      <c r="E278" s="136" t="s">
        <v>4374</v>
      </c>
      <c r="F278" s="136" t="s">
        <v>4375</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880</v>
      </c>
      <c r="D279" s="138" t="s">
        <v>264</v>
      </c>
      <c r="E279" s="139" t="s">
        <v>4376</v>
      </c>
      <c r="F279" s="140" t="s">
        <v>4377</v>
      </c>
      <c r="G279" s="141" t="s">
        <v>706</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1402</v>
      </c>
    </row>
    <row r="280" spans="2:47" s="1" customFormat="1" ht="48.75">
      <c r="B280" s="32"/>
      <c r="D280" s="151" t="s">
        <v>708</v>
      </c>
      <c r="F280" s="187" t="s">
        <v>4378</v>
      </c>
      <c r="I280" s="188"/>
      <c r="L280" s="32"/>
      <c r="M280" s="189"/>
      <c r="T280" s="56"/>
      <c r="AT280" s="17" t="s">
        <v>708</v>
      </c>
      <c r="AU280" s="17" t="s">
        <v>87</v>
      </c>
    </row>
    <row r="281" spans="2:65" s="1" customFormat="1" ht="76.35" customHeight="1">
      <c r="B281" s="32"/>
      <c r="C281" s="138" t="s">
        <v>884</v>
      </c>
      <c r="D281" s="138" t="s">
        <v>264</v>
      </c>
      <c r="E281" s="139" t="s">
        <v>4379</v>
      </c>
      <c r="F281" s="140" t="s">
        <v>4380</v>
      </c>
      <c r="G281" s="141" t="s">
        <v>706</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1412</v>
      </c>
    </row>
    <row r="282" spans="2:47" s="1" customFormat="1" ht="39">
      <c r="B282" s="32"/>
      <c r="D282" s="151" t="s">
        <v>708</v>
      </c>
      <c r="F282" s="187" t="s">
        <v>4381</v>
      </c>
      <c r="I282" s="188"/>
      <c r="L282" s="32"/>
      <c r="M282" s="189"/>
      <c r="T282" s="56"/>
      <c r="AT282" s="17" t="s">
        <v>708</v>
      </c>
      <c r="AU282" s="17" t="s">
        <v>87</v>
      </c>
    </row>
    <row r="283" spans="2:65" s="1" customFormat="1" ht="24.2" customHeight="1">
      <c r="B283" s="32"/>
      <c r="C283" s="138" t="s">
        <v>889</v>
      </c>
      <c r="D283" s="138" t="s">
        <v>264</v>
      </c>
      <c r="E283" s="139" t="s">
        <v>4382</v>
      </c>
      <c r="F283" s="140" t="s">
        <v>4383</v>
      </c>
      <c r="G283" s="141" t="s">
        <v>706</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1425</v>
      </c>
    </row>
    <row r="284" spans="2:65" s="1" customFormat="1" ht="66.75" customHeight="1">
      <c r="B284" s="32"/>
      <c r="C284" s="138" t="s">
        <v>894</v>
      </c>
      <c r="D284" s="138" t="s">
        <v>264</v>
      </c>
      <c r="E284" s="139" t="s">
        <v>4384</v>
      </c>
      <c r="F284" s="140" t="s">
        <v>4385</v>
      </c>
      <c r="G284" s="141" t="s">
        <v>706</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1447</v>
      </c>
    </row>
    <row r="285" spans="2:47" s="1" customFormat="1" ht="29.25">
      <c r="B285" s="32"/>
      <c r="D285" s="151" t="s">
        <v>708</v>
      </c>
      <c r="F285" s="187" t="s">
        <v>4386</v>
      </c>
      <c r="I285" s="188"/>
      <c r="L285" s="32"/>
      <c r="M285" s="189"/>
      <c r="T285" s="56"/>
      <c r="AT285" s="17" t="s">
        <v>708</v>
      </c>
      <c r="AU285" s="17" t="s">
        <v>87</v>
      </c>
    </row>
    <row r="286" spans="2:65" s="1" customFormat="1" ht="24.2" customHeight="1">
      <c r="B286" s="32"/>
      <c r="C286" s="138" t="s">
        <v>900</v>
      </c>
      <c r="D286" s="138" t="s">
        <v>264</v>
      </c>
      <c r="E286" s="139" t="s">
        <v>4330</v>
      </c>
      <c r="F286" s="140" t="s">
        <v>4331</v>
      </c>
      <c r="G286" s="141" t="s">
        <v>706</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1457</v>
      </c>
    </row>
    <row r="287" spans="2:65" s="1" customFormat="1" ht="16.5" customHeight="1">
      <c r="B287" s="32"/>
      <c r="C287" s="138" t="s">
        <v>904</v>
      </c>
      <c r="D287" s="138" t="s">
        <v>264</v>
      </c>
      <c r="E287" s="139" t="s">
        <v>4387</v>
      </c>
      <c r="F287" s="140" t="s">
        <v>4388</v>
      </c>
      <c r="G287" s="141" t="s">
        <v>416</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1471</v>
      </c>
    </row>
    <row r="288" spans="2:65" s="1" customFormat="1" ht="24.2" customHeight="1">
      <c r="B288" s="32"/>
      <c r="C288" s="138" t="s">
        <v>909</v>
      </c>
      <c r="D288" s="138" t="s">
        <v>264</v>
      </c>
      <c r="E288" s="139" t="s">
        <v>4389</v>
      </c>
      <c r="F288" s="140" t="s">
        <v>4390</v>
      </c>
      <c r="G288" s="141" t="s">
        <v>4249</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1536</v>
      </c>
    </row>
    <row r="289" spans="2:63" s="11" customFormat="1" ht="22.9" customHeight="1">
      <c r="B289" s="126"/>
      <c r="D289" s="127" t="s">
        <v>76</v>
      </c>
      <c r="E289" s="136" t="s">
        <v>4128</v>
      </c>
      <c r="F289" s="136" t="s">
        <v>4391</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913</v>
      </c>
      <c r="D290" s="138" t="s">
        <v>264</v>
      </c>
      <c r="E290" s="139" t="s">
        <v>4392</v>
      </c>
      <c r="F290" s="140" t="s">
        <v>4393</v>
      </c>
      <c r="G290" s="141" t="s">
        <v>706</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1546</v>
      </c>
    </row>
    <row r="291" spans="2:47" s="1" customFormat="1" ht="19.5">
      <c r="B291" s="32"/>
      <c r="D291" s="151" t="s">
        <v>708</v>
      </c>
      <c r="F291" s="187" t="s">
        <v>4136</v>
      </c>
      <c r="I291" s="188"/>
      <c r="L291" s="32"/>
      <c r="M291" s="189"/>
      <c r="T291" s="56"/>
      <c r="AT291" s="17" t="s">
        <v>708</v>
      </c>
      <c r="AU291" s="17" t="s">
        <v>87</v>
      </c>
    </row>
    <row r="292" spans="2:65" s="1" customFormat="1" ht="16.5" customHeight="1">
      <c r="B292" s="32"/>
      <c r="C292" s="138" t="s">
        <v>918</v>
      </c>
      <c r="D292" s="138" t="s">
        <v>264</v>
      </c>
      <c r="E292" s="139" t="s">
        <v>4394</v>
      </c>
      <c r="F292" s="140" t="s">
        <v>4395</v>
      </c>
      <c r="G292" s="141" t="s">
        <v>706</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1556</v>
      </c>
    </row>
    <row r="293" spans="2:47" s="1" customFormat="1" ht="19.5">
      <c r="B293" s="32"/>
      <c r="D293" s="151" t="s">
        <v>708</v>
      </c>
      <c r="F293" s="187" t="s">
        <v>4136</v>
      </c>
      <c r="I293" s="188"/>
      <c r="L293" s="32"/>
      <c r="M293" s="189"/>
      <c r="T293" s="56"/>
      <c r="AT293" s="17" t="s">
        <v>708</v>
      </c>
      <c r="AU293" s="17" t="s">
        <v>87</v>
      </c>
    </row>
    <row r="294" spans="2:65" s="1" customFormat="1" ht="16.5" customHeight="1">
      <c r="B294" s="32"/>
      <c r="C294" s="138" t="s">
        <v>921</v>
      </c>
      <c r="D294" s="138" t="s">
        <v>264</v>
      </c>
      <c r="E294" s="139" t="s">
        <v>4396</v>
      </c>
      <c r="F294" s="140" t="s">
        <v>4397</v>
      </c>
      <c r="G294" s="141" t="s">
        <v>706</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1566</v>
      </c>
    </row>
    <row r="295" spans="2:47" s="1" customFormat="1" ht="19.5">
      <c r="B295" s="32"/>
      <c r="D295" s="151" t="s">
        <v>708</v>
      </c>
      <c r="F295" s="187" t="s">
        <v>4136</v>
      </c>
      <c r="I295" s="188"/>
      <c r="L295" s="32"/>
      <c r="M295" s="189"/>
      <c r="T295" s="56"/>
      <c r="AT295" s="17" t="s">
        <v>708</v>
      </c>
      <c r="AU295" s="17" t="s">
        <v>87</v>
      </c>
    </row>
    <row r="296" spans="2:65" s="1" customFormat="1" ht="16.5" customHeight="1">
      <c r="B296" s="32"/>
      <c r="C296" s="138" t="s">
        <v>927</v>
      </c>
      <c r="D296" s="138" t="s">
        <v>264</v>
      </c>
      <c r="E296" s="139" t="s">
        <v>4398</v>
      </c>
      <c r="F296" s="140" t="s">
        <v>4399</v>
      </c>
      <c r="G296" s="141" t="s">
        <v>706</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1575</v>
      </c>
    </row>
    <row r="297" spans="2:47" s="1" customFormat="1" ht="19.5">
      <c r="B297" s="32"/>
      <c r="D297" s="151" t="s">
        <v>708</v>
      </c>
      <c r="F297" s="187" t="s">
        <v>4136</v>
      </c>
      <c r="I297" s="188"/>
      <c r="L297" s="32"/>
      <c r="M297" s="189"/>
      <c r="T297" s="56"/>
      <c r="AT297" s="17" t="s">
        <v>708</v>
      </c>
      <c r="AU297" s="17" t="s">
        <v>87</v>
      </c>
    </row>
    <row r="298" spans="2:65" s="1" customFormat="1" ht="16.5" customHeight="1">
      <c r="B298" s="32"/>
      <c r="C298" s="138" t="s">
        <v>931</v>
      </c>
      <c r="D298" s="138" t="s">
        <v>264</v>
      </c>
      <c r="E298" s="139" t="s">
        <v>4400</v>
      </c>
      <c r="F298" s="140" t="s">
        <v>4401</v>
      </c>
      <c r="G298" s="141" t="s">
        <v>706</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1583</v>
      </c>
    </row>
    <row r="299" spans="2:47" s="1" customFormat="1" ht="19.5">
      <c r="B299" s="32"/>
      <c r="D299" s="151" t="s">
        <v>708</v>
      </c>
      <c r="F299" s="187" t="s">
        <v>4136</v>
      </c>
      <c r="I299" s="188"/>
      <c r="L299" s="32"/>
      <c r="M299" s="189"/>
      <c r="T299" s="56"/>
      <c r="AT299" s="17" t="s">
        <v>708</v>
      </c>
      <c r="AU299" s="17" t="s">
        <v>87</v>
      </c>
    </row>
    <row r="300" spans="2:65" s="1" customFormat="1" ht="16.5" customHeight="1">
      <c r="B300" s="32"/>
      <c r="C300" s="138" t="s">
        <v>936</v>
      </c>
      <c r="D300" s="138" t="s">
        <v>264</v>
      </c>
      <c r="E300" s="139" t="s">
        <v>4402</v>
      </c>
      <c r="F300" s="140" t="s">
        <v>4403</v>
      </c>
      <c r="G300" s="141" t="s">
        <v>706</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1591</v>
      </c>
    </row>
    <row r="301" spans="2:47" s="1" customFormat="1" ht="19.5">
      <c r="B301" s="32"/>
      <c r="D301" s="151" t="s">
        <v>708</v>
      </c>
      <c r="F301" s="187" t="s">
        <v>4136</v>
      </c>
      <c r="I301" s="188"/>
      <c r="L301" s="32"/>
      <c r="M301" s="189"/>
      <c r="T301" s="56"/>
      <c r="AT301" s="17" t="s">
        <v>708</v>
      </c>
      <c r="AU301" s="17" t="s">
        <v>87</v>
      </c>
    </row>
    <row r="302" spans="2:65" s="1" customFormat="1" ht="24.2" customHeight="1">
      <c r="B302" s="32"/>
      <c r="C302" s="138" t="s">
        <v>946</v>
      </c>
      <c r="D302" s="138" t="s">
        <v>264</v>
      </c>
      <c r="E302" s="139" t="s">
        <v>4404</v>
      </c>
      <c r="F302" s="140" t="s">
        <v>4405</v>
      </c>
      <c r="G302" s="141" t="s">
        <v>706</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1599</v>
      </c>
    </row>
    <row r="303" spans="2:47" s="1" customFormat="1" ht="19.5">
      <c r="B303" s="32"/>
      <c r="D303" s="151" t="s">
        <v>708</v>
      </c>
      <c r="F303" s="187" t="s">
        <v>4136</v>
      </c>
      <c r="I303" s="188"/>
      <c r="L303" s="32"/>
      <c r="M303" s="189"/>
      <c r="T303" s="56"/>
      <c r="AT303" s="17" t="s">
        <v>708</v>
      </c>
      <c r="AU303" s="17" t="s">
        <v>87</v>
      </c>
    </row>
    <row r="304" spans="2:65" s="1" customFormat="1" ht="66.75" customHeight="1">
      <c r="B304" s="32"/>
      <c r="C304" s="138" t="s">
        <v>950</v>
      </c>
      <c r="D304" s="138" t="s">
        <v>264</v>
      </c>
      <c r="E304" s="139" t="s">
        <v>4406</v>
      </c>
      <c r="F304" s="140" t="s">
        <v>4385</v>
      </c>
      <c r="G304" s="141" t="s">
        <v>706</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1607</v>
      </c>
    </row>
    <row r="305" spans="2:47" s="1" customFormat="1" ht="29.25">
      <c r="B305" s="32"/>
      <c r="D305" s="151" t="s">
        <v>708</v>
      </c>
      <c r="F305" s="187" t="s">
        <v>4293</v>
      </c>
      <c r="I305" s="188"/>
      <c r="L305" s="32"/>
      <c r="M305" s="189"/>
      <c r="T305" s="56"/>
      <c r="AT305" s="17" t="s">
        <v>708</v>
      </c>
      <c r="AU305" s="17" t="s">
        <v>87</v>
      </c>
    </row>
    <row r="306" spans="2:65" s="1" customFormat="1" ht="24.2" customHeight="1">
      <c r="B306" s="32"/>
      <c r="C306" s="138" t="s">
        <v>955</v>
      </c>
      <c r="D306" s="138" t="s">
        <v>264</v>
      </c>
      <c r="E306" s="139" t="s">
        <v>4407</v>
      </c>
      <c r="F306" s="140" t="s">
        <v>4408</v>
      </c>
      <c r="G306" s="141" t="s">
        <v>706</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1615</v>
      </c>
    </row>
    <row r="307" spans="2:65" s="1" customFormat="1" ht="16.5" customHeight="1">
      <c r="B307" s="32"/>
      <c r="C307" s="138" t="s">
        <v>959</v>
      </c>
      <c r="D307" s="138" t="s">
        <v>264</v>
      </c>
      <c r="E307" s="139" t="s">
        <v>4409</v>
      </c>
      <c r="F307" s="140" t="s">
        <v>4410</v>
      </c>
      <c r="G307" s="141" t="s">
        <v>706</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1623</v>
      </c>
    </row>
    <row r="308" spans="2:65" s="1" customFormat="1" ht="16.5" customHeight="1">
      <c r="B308" s="32"/>
      <c r="C308" s="138" t="s">
        <v>964</v>
      </c>
      <c r="D308" s="138" t="s">
        <v>264</v>
      </c>
      <c r="E308" s="139" t="s">
        <v>4411</v>
      </c>
      <c r="F308" s="140" t="s">
        <v>4412</v>
      </c>
      <c r="G308" s="141" t="s">
        <v>706</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1631</v>
      </c>
    </row>
    <row r="309" spans="2:65" s="1" customFormat="1" ht="16.5" customHeight="1">
      <c r="B309" s="32"/>
      <c r="C309" s="138" t="s">
        <v>968</v>
      </c>
      <c r="D309" s="138" t="s">
        <v>264</v>
      </c>
      <c r="E309" s="139" t="s">
        <v>4413</v>
      </c>
      <c r="F309" s="140" t="s">
        <v>4414</v>
      </c>
      <c r="G309" s="141" t="s">
        <v>706</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1639</v>
      </c>
    </row>
    <row r="310" spans="2:65" s="1" customFormat="1" ht="16.5" customHeight="1">
      <c r="B310" s="32"/>
      <c r="C310" s="138" t="s">
        <v>974</v>
      </c>
      <c r="D310" s="138" t="s">
        <v>264</v>
      </c>
      <c r="E310" s="139" t="s">
        <v>4415</v>
      </c>
      <c r="F310" s="140" t="s">
        <v>4416</v>
      </c>
      <c r="G310" s="141" t="s">
        <v>706</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1649</v>
      </c>
    </row>
    <row r="311" spans="2:65" s="1" customFormat="1" ht="24.2" customHeight="1">
      <c r="B311" s="32"/>
      <c r="C311" s="138" t="s">
        <v>980</v>
      </c>
      <c r="D311" s="138" t="s">
        <v>264</v>
      </c>
      <c r="E311" s="139" t="s">
        <v>4330</v>
      </c>
      <c r="F311" s="140" t="s">
        <v>4331</v>
      </c>
      <c r="G311" s="141" t="s">
        <v>706</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1659</v>
      </c>
    </row>
    <row r="312" spans="2:65" s="1" customFormat="1" ht="16.5" customHeight="1">
      <c r="B312" s="32"/>
      <c r="C312" s="138" t="s">
        <v>984</v>
      </c>
      <c r="D312" s="138" t="s">
        <v>264</v>
      </c>
      <c r="E312" s="139" t="s">
        <v>4387</v>
      </c>
      <c r="F312" s="140" t="s">
        <v>4388</v>
      </c>
      <c r="G312" s="141" t="s">
        <v>416</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1669</v>
      </c>
    </row>
    <row r="313" spans="2:65" s="1" customFormat="1" ht="24.2" customHeight="1">
      <c r="B313" s="32"/>
      <c r="C313" s="138" t="s">
        <v>990</v>
      </c>
      <c r="D313" s="138" t="s">
        <v>264</v>
      </c>
      <c r="E313" s="139" t="s">
        <v>4417</v>
      </c>
      <c r="F313" s="140" t="s">
        <v>4220</v>
      </c>
      <c r="G313" s="141" t="s">
        <v>416</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1680</v>
      </c>
    </row>
    <row r="314" spans="2:65" s="1" customFormat="1" ht="16.5" customHeight="1">
      <c r="B314" s="32"/>
      <c r="C314" s="138" t="s">
        <v>994</v>
      </c>
      <c r="D314" s="138" t="s">
        <v>264</v>
      </c>
      <c r="E314" s="139" t="s">
        <v>4241</v>
      </c>
      <c r="F314" s="140" t="s">
        <v>4242</v>
      </c>
      <c r="G314" s="141" t="s">
        <v>4243</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1691</v>
      </c>
    </row>
    <row r="315" spans="2:65" s="1" customFormat="1" ht="24.2" customHeight="1">
      <c r="B315" s="32"/>
      <c r="C315" s="138" t="s">
        <v>1002</v>
      </c>
      <c r="D315" s="138" t="s">
        <v>264</v>
      </c>
      <c r="E315" s="139" t="s">
        <v>4418</v>
      </c>
      <c r="F315" s="140" t="s">
        <v>4419</v>
      </c>
      <c r="G315" s="141" t="s">
        <v>4249</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1701</v>
      </c>
    </row>
    <row r="316" spans="2:63" s="11" customFormat="1" ht="22.9" customHeight="1">
      <c r="B316" s="126"/>
      <c r="D316" s="127" t="s">
        <v>76</v>
      </c>
      <c r="E316" s="136" t="s">
        <v>4156</v>
      </c>
      <c r="F316" s="136" t="s">
        <v>4420</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1010</v>
      </c>
      <c r="D317" s="138" t="s">
        <v>264</v>
      </c>
      <c r="E317" s="139" t="s">
        <v>4421</v>
      </c>
      <c r="F317" s="140" t="s">
        <v>4422</v>
      </c>
      <c r="G317" s="141" t="s">
        <v>706</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1711</v>
      </c>
    </row>
    <row r="318" spans="2:47" s="1" customFormat="1" ht="19.5">
      <c r="B318" s="32"/>
      <c r="D318" s="151" t="s">
        <v>708</v>
      </c>
      <c r="F318" s="187" t="s">
        <v>4136</v>
      </c>
      <c r="I318" s="188"/>
      <c r="L318" s="32"/>
      <c r="M318" s="189"/>
      <c r="T318" s="56"/>
      <c r="AT318" s="17" t="s">
        <v>708</v>
      </c>
      <c r="AU318" s="17" t="s">
        <v>87</v>
      </c>
    </row>
    <row r="319" spans="2:65" s="1" customFormat="1" ht="24.2" customHeight="1">
      <c r="B319" s="32"/>
      <c r="C319" s="138" t="s">
        <v>1021</v>
      </c>
      <c r="D319" s="138" t="s">
        <v>264</v>
      </c>
      <c r="E319" s="139" t="s">
        <v>4423</v>
      </c>
      <c r="F319" s="140" t="s">
        <v>4424</v>
      </c>
      <c r="G319" s="141" t="s">
        <v>706</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1722</v>
      </c>
    </row>
    <row r="320" spans="2:47" s="1" customFormat="1" ht="19.5">
      <c r="B320" s="32"/>
      <c r="D320" s="151" t="s">
        <v>708</v>
      </c>
      <c r="F320" s="187" t="s">
        <v>4136</v>
      </c>
      <c r="I320" s="188"/>
      <c r="L320" s="32"/>
      <c r="M320" s="189"/>
      <c r="T320" s="56"/>
      <c r="AT320" s="17" t="s">
        <v>708</v>
      </c>
      <c r="AU320" s="17" t="s">
        <v>87</v>
      </c>
    </row>
    <row r="321" spans="2:65" s="1" customFormat="1" ht="24.2" customHeight="1">
      <c r="B321" s="32"/>
      <c r="C321" s="138" t="s">
        <v>1023</v>
      </c>
      <c r="D321" s="138" t="s">
        <v>264</v>
      </c>
      <c r="E321" s="139" t="s">
        <v>4425</v>
      </c>
      <c r="F321" s="140" t="s">
        <v>4426</v>
      </c>
      <c r="G321" s="141" t="s">
        <v>706</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1732</v>
      </c>
    </row>
    <row r="322" spans="2:47" s="1" customFormat="1" ht="19.5">
      <c r="B322" s="32"/>
      <c r="D322" s="151" t="s">
        <v>708</v>
      </c>
      <c r="F322" s="187" t="s">
        <v>4136</v>
      </c>
      <c r="I322" s="188"/>
      <c r="L322" s="32"/>
      <c r="M322" s="189"/>
      <c r="T322" s="56"/>
      <c r="AT322" s="17" t="s">
        <v>708</v>
      </c>
      <c r="AU322" s="17" t="s">
        <v>87</v>
      </c>
    </row>
    <row r="323" spans="2:65" s="1" customFormat="1" ht="24.2" customHeight="1">
      <c r="B323" s="32"/>
      <c r="C323" s="138" t="s">
        <v>1029</v>
      </c>
      <c r="D323" s="138" t="s">
        <v>264</v>
      </c>
      <c r="E323" s="139" t="s">
        <v>4427</v>
      </c>
      <c r="F323" s="140" t="s">
        <v>4428</v>
      </c>
      <c r="G323" s="141" t="s">
        <v>706</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1742</v>
      </c>
    </row>
    <row r="324" spans="2:47" s="1" customFormat="1" ht="19.5">
      <c r="B324" s="32"/>
      <c r="D324" s="151" t="s">
        <v>708</v>
      </c>
      <c r="F324" s="187" t="s">
        <v>4136</v>
      </c>
      <c r="I324" s="188"/>
      <c r="L324" s="32"/>
      <c r="M324" s="189"/>
      <c r="T324" s="56"/>
      <c r="AT324" s="17" t="s">
        <v>708</v>
      </c>
      <c r="AU324" s="17" t="s">
        <v>87</v>
      </c>
    </row>
    <row r="325" spans="2:65" s="1" customFormat="1" ht="16.5" customHeight="1">
      <c r="B325" s="32"/>
      <c r="C325" s="138" t="s">
        <v>1037</v>
      </c>
      <c r="D325" s="138" t="s">
        <v>264</v>
      </c>
      <c r="E325" s="139" t="s">
        <v>4429</v>
      </c>
      <c r="F325" s="140" t="s">
        <v>4430</v>
      </c>
      <c r="G325" s="141" t="s">
        <v>706</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1752</v>
      </c>
    </row>
    <row r="326" spans="2:65" s="1" customFormat="1" ht="16.5" customHeight="1">
      <c r="B326" s="32"/>
      <c r="C326" s="138" t="s">
        <v>1041</v>
      </c>
      <c r="D326" s="138" t="s">
        <v>264</v>
      </c>
      <c r="E326" s="139" t="s">
        <v>4431</v>
      </c>
      <c r="F326" s="140" t="s">
        <v>4432</v>
      </c>
      <c r="G326" s="141" t="s">
        <v>706</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1762</v>
      </c>
    </row>
    <row r="327" spans="2:47" s="1" customFormat="1" ht="19.5">
      <c r="B327" s="32"/>
      <c r="D327" s="151" t="s">
        <v>708</v>
      </c>
      <c r="F327" s="187" t="s">
        <v>4136</v>
      </c>
      <c r="I327" s="188"/>
      <c r="L327" s="32"/>
      <c r="M327" s="189"/>
      <c r="T327" s="56"/>
      <c r="AT327" s="17" t="s">
        <v>708</v>
      </c>
      <c r="AU327" s="17" t="s">
        <v>87</v>
      </c>
    </row>
    <row r="328" spans="2:65" s="1" customFormat="1" ht="24.2" customHeight="1">
      <c r="B328" s="32"/>
      <c r="C328" s="138" t="s">
        <v>1047</v>
      </c>
      <c r="D328" s="138" t="s">
        <v>264</v>
      </c>
      <c r="E328" s="139" t="s">
        <v>4433</v>
      </c>
      <c r="F328" s="140" t="s">
        <v>4434</v>
      </c>
      <c r="G328" s="141" t="s">
        <v>4249</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1774</v>
      </c>
    </row>
    <row r="329" spans="2:63" s="11" customFormat="1" ht="22.9" customHeight="1">
      <c r="B329" s="126"/>
      <c r="D329" s="127" t="s">
        <v>76</v>
      </c>
      <c r="E329" s="136" t="s">
        <v>4435</v>
      </c>
      <c r="F329" s="136" t="s">
        <v>4436</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1053</v>
      </c>
      <c r="D330" s="138" t="s">
        <v>264</v>
      </c>
      <c r="E330" s="139" t="s">
        <v>4437</v>
      </c>
      <c r="F330" s="140" t="s">
        <v>4438</v>
      </c>
      <c r="G330" s="141" t="s">
        <v>4246</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1827</v>
      </c>
    </row>
    <row r="331" spans="2:65" s="1" customFormat="1" ht="16.5" customHeight="1">
      <c r="B331" s="32"/>
      <c r="C331" s="138" t="s">
        <v>1059</v>
      </c>
      <c r="D331" s="138" t="s">
        <v>264</v>
      </c>
      <c r="E331" s="139" t="s">
        <v>4439</v>
      </c>
      <c r="F331" s="140" t="s">
        <v>4440</v>
      </c>
      <c r="G331" s="141" t="s">
        <v>4243</v>
      </c>
      <c r="H331" s="142">
        <v>1</v>
      </c>
      <c r="I331" s="143"/>
      <c r="J331" s="142">
        <f>ROUND(I331*H331,2)</f>
        <v>0</v>
      </c>
      <c r="K331" s="140" t="s">
        <v>1</v>
      </c>
      <c r="L331" s="32"/>
      <c r="M331" s="193" t="s">
        <v>1</v>
      </c>
      <c r="N331" s="194" t="s">
        <v>42</v>
      </c>
      <c r="O331" s="191"/>
      <c r="P331" s="195">
        <f>O331*H331</f>
        <v>0</v>
      </c>
      <c r="Q331" s="195">
        <v>0</v>
      </c>
      <c r="R331" s="195">
        <f>Q331*H331</f>
        <v>0</v>
      </c>
      <c r="S331" s="195">
        <v>0</v>
      </c>
      <c r="T331" s="196">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1836</v>
      </c>
    </row>
    <row r="332" spans="2:12" s="1" customFormat="1" ht="6.95" customHeight="1">
      <c r="B332" s="44"/>
      <c r="C332" s="45"/>
      <c r="D332" s="45"/>
      <c r="E332" s="45"/>
      <c r="F332" s="45"/>
      <c r="G332" s="45"/>
      <c r="H332" s="45"/>
      <c r="I332" s="45"/>
      <c r="J332" s="45"/>
      <c r="K332" s="45"/>
      <c r="L332" s="32"/>
    </row>
  </sheetData>
  <sheetProtection algorithmName="SHA-512" hashValue="x30JUiLOe/0WbmCWpk+1ggLDG8KqghCEVaRuu9ar5aSg2OFjK9M5TbeWKPR81yaPbC066FEvIWmFRsPexx/49Q==" saltValue="rf4SOpZnBaEltgQHVepKHid742ZNA3N4itfPoET8LIIxgRGp3mTJRz0/TTbdy1zk139GMCARCJhBkOeGh3xicw=="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3511</v>
      </c>
      <c r="F9" s="258"/>
      <c r="G9" s="258"/>
      <c r="H9" s="258"/>
      <c r="L9" s="32"/>
    </row>
    <row r="10" spans="2:12" s="1" customFormat="1" ht="12" customHeight="1">
      <c r="B10" s="32"/>
      <c r="D10" s="27" t="s">
        <v>3512</v>
      </c>
      <c r="L10" s="32"/>
    </row>
    <row r="11" spans="2:12" s="1" customFormat="1" ht="16.5" customHeight="1">
      <c r="B11" s="32"/>
      <c r="E11" s="213" t="s">
        <v>4441</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3511</v>
      </c>
      <c r="F87" s="258"/>
      <c r="G87" s="258"/>
      <c r="H87" s="258"/>
      <c r="L87" s="32"/>
    </row>
    <row r="88" spans="2:12" s="1" customFormat="1" ht="12" customHeight="1">
      <c r="B88" s="32"/>
      <c r="C88" s="27" t="s">
        <v>3512</v>
      </c>
      <c r="L88" s="32"/>
    </row>
    <row r="89" spans="2:12" s="1" customFormat="1" ht="16.5" customHeight="1">
      <c r="B89" s="32"/>
      <c r="E89" s="213" t="str">
        <f>E11</f>
        <v>MaR - Měření a regulace</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25. 10. 2023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4441</v>
      </c>
      <c r="E99" s="112"/>
      <c r="F99" s="112"/>
      <c r="G99" s="112"/>
      <c r="H99" s="112"/>
      <c r="I99" s="112"/>
      <c r="J99" s="113">
        <f>J131</f>
        <v>0</v>
      </c>
      <c r="L99" s="110"/>
    </row>
    <row r="100" spans="2:12" s="9" customFormat="1" ht="19.9" customHeight="1">
      <c r="B100" s="114"/>
      <c r="D100" s="115" t="s">
        <v>4442</v>
      </c>
      <c r="E100" s="116"/>
      <c r="F100" s="116"/>
      <c r="G100" s="116"/>
      <c r="H100" s="116"/>
      <c r="I100" s="116"/>
      <c r="J100" s="117">
        <f>J132</f>
        <v>0</v>
      </c>
      <c r="L100" s="114"/>
    </row>
    <row r="101" spans="2:12" s="9" customFormat="1" ht="19.9" customHeight="1">
      <c r="B101" s="114"/>
      <c r="D101" s="115" t="s">
        <v>4443</v>
      </c>
      <c r="E101" s="116"/>
      <c r="F101" s="116"/>
      <c r="G101" s="116"/>
      <c r="H101" s="116"/>
      <c r="I101" s="116"/>
      <c r="J101" s="117">
        <f>J136</f>
        <v>0</v>
      </c>
      <c r="L101" s="114"/>
    </row>
    <row r="102" spans="2:12" s="9" customFormat="1" ht="19.9" customHeight="1">
      <c r="B102" s="114"/>
      <c r="D102" s="115" t="s">
        <v>4444</v>
      </c>
      <c r="E102" s="116"/>
      <c r="F102" s="116"/>
      <c r="G102" s="116"/>
      <c r="H102" s="116"/>
      <c r="I102" s="116"/>
      <c r="J102" s="117">
        <f>J139</f>
        <v>0</v>
      </c>
      <c r="L102" s="114"/>
    </row>
    <row r="103" spans="2:12" s="9" customFormat="1" ht="19.9" customHeight="1">
      <c r="B103" s="114"/>
      <c r="D103" s="115" t="s">
        <v>4445</v>
      </c>
      <c r="E103" s="116"/>
      <c r="F103" s="116"/>
      <c r="G103" s="116"/>
      <c r="H103" s="116"/>
      <c r="I103" s="116"/>
      <c r="J103" s="117">
        <f>J159</f>
        <v>0</v>
      </c>
      <c r="L103" s="114"/>
    </row>
    <row r="104" spans="2:12" s="9" customFormat="1" ht="19.9" customHeight="1">
      <c r="B104" s="114"/>
      <c r="D104" s="115" t="s">
        <v>4446</v>
      </c>
      <c r="E104" s="116"/>
      <c r="F104" s="116"/>
      <c r="G104" s="116"/>
      <c r="H104" s="116"/>
      <c r="I104" s="116"/>
      <c r="J104" s="117">
        <f>J182</f>
        <v>0</v>
      </c>
      <c r="L104" s="114"/>
    </row>
    <row r="105" spans="2:12" s="9" customFormat="1" ht="19.9" customHeight="1">
      <c r="B105" s="114"/>
      <c r="D105" s="115" t="s">
        <v>4447</v>
      </c>
      <c r="E105" s="116"/>
      <c r="F105" s="116"/>
      <c r="G105" s="116"/>
      <c r="H105" s="116"/>
      <c r="I105" s="116"/>
      <c r="J105" s="117">
        <f>J185</f>
        <v>0</v>
      </c>
      <c r="L105" s="114"/>
    </row>
    <row r="106" spans="2:12" s="9" customFormat="1" ht="19.9" customHeight="1">
      <c r="B106" s="114"/>
      <c r="D106" s="115" t="s">
        <v>4448</v>
      </c>
      <c r="E106" s="116"/>
      <c r="F106" s="116"/>
      <c r="G106" s="116"/>
      <c r="H106" s="116"/>
      <c r="I106" s="116"/>
      <c r="J106" s="117">
        <f>J188</f>
        <v>0</v>
      </c>
      <c r="L106" s="114"/>
    </row>
    <row r="107" spans="2:12" s="9" customFormat="1" ht="19.9" customHeight="1">
      <c r="B107" s="114"/>
      <c r="D107" s="115" t="s">
        <v>4449</v>
      </c>
      <c r="E107" s="116"/>
      <c r="F107" s="116"/>
      <c r="G107" s="116"/>
      <c r="H107" s="116"/>
      <c r="I107" s="116"/>
      <c r="J107" s="117">
        <f>J194</f>
        <v>0</v>
      </c>
      <c r="L107" s="114"/>
    </row>
    <row r="108" spans="2:12" s="9" customFormat="1" ht="19.9" customHeight="1">
      <c r="B108" s="114"/>
      <c r="D108" s="115" t="s">
        <v>4450</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s="1" customFormat="1" ht="16.5" customHeight="1">
      <c r="B120" s="32"/>
      <c r="E120" s="256" t="s">
        <v>3511</v>
      </c>
      <c r="F120" s="258"/>
      <c r="G120" s="258"/>
      <c r="H120" s="258"/>
      <c r="L120" s="32"/>
    </row>
    <row r="121" spans="2:12" s="1" customFormat="1" ht="12" customHeight="1">
      <c r="B121" s="32"/>
      <c r="C121" s="27" t="s">
        <v>3512</v>
      </c>
      <c r="L121" s="32"/>
    </row>
    <row r="122" spans="2:12" s="1" customFormat="1" ht="16.5" customHeight="1">
      <c r="B122" s="32"/>
      <c r="E122" s="213" t="str">
        <f>E11</f>
        <v>MaR - Měření a regulace</v>
      </c>
      <c r="F122" s="258"/>
      <c r="G122" s="258"/>
      <c r="H122" s="258"/>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25. 10. 2023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4451</v>
      </c>
      <c r="F132" s="136" t="s">
        <v>4452</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138" t="s">
        <v>264</v>
      </c>
      <c r="E133" s="139" t="s">
        <v>4453</v>
      </c>
      <c r="F133" s="140" t="s">
        <v>4454</v>
      </c>
      <c r="G133" s="141" t="s">
        <v>2447</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87</v>
      </c>
    </row>
    <row r="134" spans="2:47" s="1" customFormat="1" ht="19.5">
      <c r="B134" s="32"/>
      <c r="D134" s="151" t="s">
        <v>708</v>
      </c>
      <c r="F134" s="187" t="s">
        <v>4455</v>
      </c>
      <c r="I134" s="188"/>
      <c r="L134" s="32"/>
      <c r="M134" s="189"/>
      <c r="T134" s="56"/>
      <c r="AT134" s="17" t="s">
        <v>708</v>
      </c>
      <c r="AU134" s="17" t="s">
        <v>87</v>
      </c>
    </row>
    <row r="135" spans="2:65" s="1" customFormat="1" ht="16.5" customHeight="1">
      <c r="B135" s="32"/>
      <c r="C135" s="138" t="s">
        <v>87</v>
      </c>
      <c r="D135" s="138" t="s">
        <v>264</v>
      </c>
      <c r="E135" s="139" t="s">
        <v>4456</v>
      </c>
      <c r="F135" s="140" t="s">
        <v>4457</v>
      </c>
      <c r="G135" s="141" t="s">
        <v>2447</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268</v>
      </c>
    </row>
    <row r="136" spans="2:63" s="11" customFormat="1" ht="22.9" customHeight="1">
      <c r="B136" s="126"/>
      <c r="D136" s="127" t="s">
        <v>76</v>
      </c>
      <c r="E136" s="136" t="s">
        <v>4458</v>
      </c>
      <c r="F136" s="136" t="s">
        <v>4459</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138" t="s">
        <v>264</v>
      </c>
      <c r="E137" s="139" t="s">
        <v>4460</v>
      </c>
      <c r="F137" s="140" t="s">
        <v>4461</v>
      </c>
      <c r="G137" s="141" t="s">
        <v>2447</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369</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369</v>
      </c>
      <c r="BM137" s="148" t="s">
        <v>312</v>
      </c>
    </row>
    <row r="138" spans="2:47" s="1" customFormat="1" ht="39">
      <c r="B138" s="32"/>
      <c r="D138" s="151" t="s">
        <v>708</v>
      </c>
      <c r="F138" s="187" t="s">
        <v>4462</v>
      </c>
      <c r="I138" s="188"/>
      <c r="L138" s="32"/>
      <c r="M138" s="189"/>
      <c r="T138" s="56"/>
      <c r="AT138" s="17" t="s">
        <v>708</v>
      </c>
      <c r="AU138" s="17" t="s">
        <v>87</v>
      </c>
    </row>
    <row r="139" spans="2:63" s="11" customFormat="1" ht="22.9" customHeight="1">
      <c r="B139" s="126"/>
      <c r="D139" s="127" t="s">
        <v>76</v>
      </c>
      <c r="E139" s="136" t="s">
        <v>4463</v>
      </c>
      <c r="F139" s="136" t="s">
        <v>4464</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138" t="s">
        <v>264</v>
      </c>
      <c r="E140" s="139" t="s">
        <v>4465</v>
      </c>
      <c r="F140" s="140" t="s">
        <v>4466</v>
      </c>
      <c r="G140" s="141" t="s">
        <v>706</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369</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369</v>
      </c>
      <c r="BM140" s="148" t="s">
        <v>304</v>
      </c>
    </row>
    <row r="141" spans="2:65" s="1" customFormat="1" ht="24.2" customHeight="1">
      <c r="B141" s="32"/>
      <c r="C141" s="138" t="s">
        <v>295</v>
      </c>
      <c r="D141" s="138" t="s">
        <v>264</v>
      </c>
      <c r="E141" s="139" t="s">
        <v>4467</v>
      </c>
      <c r="F141" s="140" t="s">
        <v>4468</v>
      </c>
      <c r="G141" s="141" t="s">
        <v>706</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342</v>
      </c>
    </row>
    <row r="142" spans="2:65" s="1" customFormat="1" ht="24.2" customHeight="1">
      <c r="B142" s="32"/>
      <c r="C142" s="138" t="s">
        <v>312</v>
      </c>
      <c r="D142" s="138" t="s">
        <v>264</v>
      </c>
      <c r="E142" s="139" t="s">
        <v>4469</v>
      </c>
      <c r="F142" s="140" t="s">
        <v>4470</v>
      </c>
      <c r="G142" s="141" t="s">
        <v>706</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351</v>
      </c>
    </row>
    <row r="143" spans="2:65" s="1" customFormat="1" ht="24.2" customHeight="1">
      <c r="B143" s="32"/>
      <c r="C143" s="138" t="s">
        <v>317</v>
      </c>
      <c r="D143" s="138" t="s">
        <v>264</v>
      </c>
      <c r="E143" s="139" t="s">
        <v>4471</v>
      </c>
      <c r="F143" s="140" t="s">
        <v>4472</v>
      </c>
      <c r="G143" s="141" t="s">
        <v>706</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359</v>
      </c>
    </row>
    <row r="144" spans="2:65" s="1" customFormat="1" ht="24.2" customHeight="1">
      <c r="B144" s="32"/>
      <c r="C144" s="138" t="s">
        <v>304</v>
      </c>
      <c r="D144" s="138" t="s">
        <v>264</v>
      </c>
      <c r="E144" s="139" t="s">
        <v>4473</v>
      </c>
      <c r="F144" s="140" t="s">
        <v>4474</v>
      </c>
      <c r="G144" s="141" t="s">
        <v>706</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369</v>
      </c>
    </row>
    <row r="145" spans="2:65" s="1" customFormat="1" ht="24.2" customHeight="1">
      <c r="B145" s="32"/>
      <c r="C145" s="138" t="s">
        <v>325</v>
      </c>
      <c r="D145" s="138" t="s">
        <v>264</v>
      </c>
      <c r="E145" s="139" t="s">
        <v>4475</v>
      </c>
      <c r="F145" s="140" t="s">
        <v>4476</v>
      </c>
      <c r="G145" s="141" t="s">
        <v>706</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4477</v>
      </c>
    </row>
    <row r="146" spans="2:65" s="1" customFormat="1" ht="24.2" customHeight="1">
      <c r="B146" s="32"/>
      <c r="C146" s="138" t="s">
        <v>342</v>
      </c>
      <c r="D146" s="138" t="s">
        <v>264</v>
      </c>
      <c r="E146" s="139" t="s">
        <v>4478</v>
      </c>
      <c r="F146" s="140" t="s">
        <v>4479</v>
      </c>
      <c r="G146" s="141" t="s">
        <v>706</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4480</v>
      </c>
    </row>
    <row r="147" spans="2:65" s="1" customFormat="1" ht="21.75" customHeight="1">
      <c r="B147" s="32"/>
      <c r="C147" s="138" t="s">
        <v>347</v>
      </c>
      <c r="D147" s="138" t="s">
        <v>264</v>
      </c>
      <c r="E147" s="139" t="s">
        <v>4481</v>
      </c>
      <c r="F147" s="140" t="s">
        <v>4482</v>
      </c>
      <c r="G147" s="141" t="s">
        <v>706</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4483</v>
      </c>
    </row>
    <row r="148" spans="2:65" s="1" customFormat="1" ht="24.2" customHeight="1">
      <c r="B148" s="32"/>
      <c r="C148" s="138" t="s">
        <v>351</v>
      </c>
      <c r="D148" s="138" t="s">
        <v>264</v>
      </c>
      <c r="E148" s="139" t="s">
        <v>4484</v>
      </c>
      <c r="F148" s="140" t="s">
        <v>4485</v>
      </c>
      <c r="G148" s="141" t="s">
        <v>706</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381</v>
      </c>
    </row>
    <row r="149" spans="2:65" s="1" customFormat="1" ht="21.75" customHeight="1">
      <c r="B149" s="32"/>
      <c r="C149" s="138" t="s">
        <v>355</v>
      </c>
      <c r="D149" s="138" t="s">
        <v>264</v>
      </c>
      <c r="E149" s="139" t="s">
        <v>4486</v>
      </c>
      <c r="F149" s="140" t="s">
        <v>4487</v>
      </c>
      <c r="G149" s="141" t="s">
        <v>706</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400</v>
      </c>
    </row>
    <row r="150" spans="2:65" s="1" customFormat="1" ht="16.5" customHeight="1">
      <c r="B150" s="32"/>
      <c r="C150" s="138" t="s">
        <v>359</v>
      </c>
      <c r="D150" s="138" t="s">
        <v>264</v>
      </c>
      <c r="E150" s="139" t="s">
        <v>4488</v>
      </c>
      <c r="F150" s="140" t="s">
        <v>4489</v>
      </c>
      <c r="G150" s="141" t="s">
        <v>706</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407</v>
      </c>
    </row>
    <row r="151" spans="2:65" s="1" customFormat="1" ht="24.2" customHeight="1">
      <c r="B151" s="32"/>
      <c r="C151" s="138" t="s">
        <v>9</v>
      </c>
      <c r="D151" s="138" t="s">
        <v>264</v>
      </c>
      <c r="E151" s="139" t="s">
        <v>4490</v>
      </c>
      <c r="F151" s="140" t="s">
        <v>4491</v>
      </c>
      <c r="G151" s="141" t="s">
        <v>706</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423</v>
      </c>
    </row>
    <row r="152" spans="2:65" s="1" customFormat="1" ht="24.2" customHeight="1">
      <c r="B152" s="32"/>
      <c r="C152" s="138" t="s">
        <v>369</v>
      </c>
      <c r="D152" s="138" t="s">
        <v>264</v>
      </c>
      <c r="E152" s="139" t="s">
        <v>4492</v>
      </c>
      <c r="F152" s="140" t="s">
        <v>4493</v>
      </c>
      <c r="G152" s="141" t="s">
        <v>706</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431</v>
      </c>
    </row>
    <row r="153" spans="2:65" s="1" customFormat="1" ht="24.2" customHeight="1">
      <c r="B153" s="32"/>
      <c r="C153" s="138" t="s">
        <v>376</v>
      </c>
      <c r="D153" s="138" t="s">
        <v>264</v>
      </c>
      <c r="E153" s="139" t="s">
        <v>4494</v>
      </c>
      <c r="F153" s="140" t="s">
        <v>4495</v>
      </c>
      <c r="G153" s="141" t="s">
        <v>706</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441</v>
      </c>
    </row>
    <row r="154" spans="2:65" s="1" customFormat="1" ht="24.2" customHeight="1">
      <c r="B154" s="32"/>
      <c r="C154" s="138" t="s">
        <v>381</v>
      </c>
      <c r="D154" s="138" t="s">
        <v>264</v>
      </c>
      <c r="E154" s="139" t="s">
        <v>4496</v>
      </c>
      <c r="F154" s="140" t="s">
        <v>4497</v>
      </c>
      <c r="G154" s="141" t="s">
        <v>706</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451</v>
      </c>
    </row>
    <row r="155" spans="2:65" s="1" customFormat="1" ht="49.15" customHeight="1">
      <c r="B155" s="32"/>
      <c r="C155" s="138" t="s">
        <v>396</v>
      </c>
      <c r="D155" s="138" t="s">
        <v>264</v>
      </c>
      <c r="E155" s="139" t="s">
        <v>4498</v>
      </c>
      <c r="F155" s="140" t="s">
        <v>4499</v>
      </c>
      <c r="G155" s="141" t="s">
        <v>706</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369</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459</v>
      </c>
    </row>
    <row r="156" spans="2:65" s="1" customFormat="1" ht="37.9" customHeight="1">
      <c r="B156" s="32"/>
      <c r="C156" s="138" t="s">
        <v>400</v>
      </c>
      <c r="D156" s="138" t="s">
        <v>264</v>
      </c>
      <c r="E156" s="139" t="s">
        <v>4500</v>
      </c>
      <c r="F156" s="140" t="s">
        <v>4501</v>
      </c>
      <c r="G156" s="141" t="s">
        <v>706</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472</v>
      </c>
    </row>
    <row r="157" spans="2:65" s="1" customFormat="1" ht="24.2" customHeight="1">
      <c r="B157" s="32"/>
      <c r="C157" s="138" t="s">
        <v>7</v>
      </c>
      <c r="D157" s="138" t="s">
        <v>264</v>
      </c>
      <c r="E157" s="139" t="s">
        <v>4502</v>
      </c>
      <c r="F157" s="140" t="s">
        <v>4503</v>
      </c>
      <c r="G157" s="141" t="s">
        <v>706</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480</v>
      </c>
    </row>
    <row r="158" spans="2:65" s="1" customFormat="1" ht="24.2" customHeight="1">
      <c r="B158" s="32"/>
      <c r="C158" s="138" t="s">
        <v>407</v>
      </c>
      <c r="D158" s="138" t="s">
        <v>264</v>
      </c>
      <c r="E158" s="139" t="s">
        <v>4504</v>
      </c>
      <c r="F158" s="140" t="s">
        <v>4505</v>
      </c>
      <c r="G158" s="141" t="s">
        <v>706</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369</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369</v>
      </c>
      <c r="BM158" s="148" t="s">
        <v>492</v>
      </c>
    </row>
    <row r="159" spans="2:63" s="11" customFormat="1" ht="22.9" customHeight="1">
      <c r="B159" s="126"/>
      <c r="D159" s="127" t="s">
        <v>76</v>
      </c>
      <c r="E159" s="136" t="s">
        <v>4506</v>
      </c>
      <c r="F159" s="136" t="s">
        <v>4507</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413</v>
      </c>
      <c r="D160" s="138" t="s">
        <v>264</v>
      </c>
      <c r="E160" s="139" t="s">
        <v>4508</v>
      </c>
      <c r="F160" s="140" t="s">
        <v>4509</v>
      </c>
      <c r="G160" s="141" t="s">
        <v>706</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369</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369</v>
      </c>
      <c r="BM160" s="148" t="s">
        <v>503</v>
      </c>
    </row>
    <row r="161" spans="2:65" s="1" customFormat="1" ht="16.5" customHeight="1">
      <c r="B161" s="32"/>
      <c r="C161" s="138" t="s">
        <v>423</v>
      </c>
      <c r="D161" s="138" t="s">
        <v>264</v>
      </c>
      <c r="E161" s="139" t="s">
        <v>4510</v>
      </c>
      <c r="F161" s="140" t="s">
        <v>4511</v>
      </c>
      <c r="G161" s="141" t="s">
        <v>706</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529</v>
      </c>
    </row>
    <row r="162" spans="2:65" s="1" customFormat="1" ht="24.2" customHeight="1">
      <c r="B162" s="32"/>
      <c r="C162" s="138" t="s">
        <v>426</v>
      </c>
      <c r="D162" s="138" t="s">
        <v>264</v>
      </c>
      <c r="E162" s="139" t="s">
        <v>4512</v>
      </c>
      <c r="F162" s="140" t="s">
        <v>4472</v>
      </c>
      <c r="G162" s="141" t="s">
        <v>706</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538</v>
      </c>
    </row>
    <row r="163" spans="2:65" s="1" customFormat="1" ht="24.2" customHeight="1">
      <c r="B163" s="32"/>
      <c r="C163" s="138" t="s">
        <v>431</v>
      </c>
      <c r="D163" s="138" t="s">
        <v>264</v>
      </c>
      <c r="E163" s="139" t="s">
        <v>4513</v>
      </c>
      <c r="F163" s="140" t="s">
        <v>4514</v>
      </c>
      <c r="G163" s="141" t="s">
        <v>706</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549</v>
      </c>
    </row>
    <row r="164" spans="2:65" s="1" customFormat="1" ht="24.2" customHeight="1">
      <c r="B164" s="32"/>
      <c r="C164" s="138" t="s">
        <v>436</v>
      </c>
      <c r="D164" s="138" t="s">
        <v>264</v>
      </c>
      <c r="E164" s="139" t="s">
        <v>4515</v>
      </c>
      <c r="F164" s="140" t="s">
        <v>4516</v>
      </c>
      <c r="G164" s="141" t="s">
        <v>706</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563</v>
      </c>
    </row>
    <row r="165" spans="2:65" s="1" customFormat="1" ht="24.2" customHeight="1">
      <c r="B165" s="32"/>
      <c r="C165" s="138" t="s">
        <v>441</v>
      </c>
      <c r="D165" s="138" t="s">
        <v>264</v>
      </c>
      <c r="E165" s="139" t="s">
        <v>4517</v>
      </c>
      <c r="F165" s="140" t="s">
        <v>4518</v>
      </c>
      <c r="G165" s="141" t="s">
        <v>706</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571</v>
      </c>
    </row>
    <row r="166" spans="2:65" s="1" customFormat="1" ht="21.75" customHeight="1">
      <c r="B166" s="32"/>
      <c r="C166" s="138" t="s">
        <v>446</v>
      </c>
      <c r="D166" s="138" t="s">
        <v>264</v>
      </c>
      <c r="E166" s="139" t="s">
        <v>4519</v>
      </c>
      <c r="F166" s="140" t="s">
        <v>4520</v>
      </c>
      <c r="G166" s="141" t="s">
        <v>706</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592</v>
      </c>
    </row>
    <row r="167" spans="2:65" s="1" customFormat="1" ht="24.2" customHeight="1">
      <c r="B167" s="32"/>
      <c r="C167" s="138" t="s">
        <v>451</v>
      </c>
      <c r="D167" s="138" t="s">
        <v>264</v>
      </c>
      <c r="E167" s="139" t="s">
        <v>4521</v>
      </c>
      <c r="F167" s="140" t="s">
        <v>4522</v>
      </c>
      <c r="G167" s="141" t="s">
        <v>706</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615</v>
      </c>
    </row>
    <row r="168" spans="2:65" s="1" customFormat="1" ht="24.2" customHeight="1">
      <c r="B168" s="32"/>
      <c r="C168" s="138" t="s">
        <v>189</v>
      </c>
      <c r="D168" s="138" t="s">
        <v>264</v>
      </c>
      <c r="E168" s="139" t="s">
        <v>4523</v>
      </c>
      <c r="F168" s="140" t="s">
        <v>4524</v>
      </c>
      <c r="G168" s="141" t="s">
        <v>706</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631</v>
      </c>
    </row>
    <row r="169" spans="2:65" s="1" customFormat="1" ht="16.5" customHeight="1">
      <c r="B169" s="32"/>
      <c r="C169" s="138" t="s">
        <v>459</v>
      </c>
      <c r="D169" s="138" t="s">
        <v>264</v>
      </c>
      <c r="E169" s="139" t="s">
        <v>4525</v>
      </c>
      <c r="F169" s="140" t="s">
        <v>4526</v>
      </c>
      <c r="G169" s="141" t="s">
        <v>706</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646</v>
      </c>
    </row>
    <row r="170" spans="2:65" s="1" customFormat="1" ht="33" customHeight="1">
      <c r="B170" s="32"/>
      <c r="C170" s="138" t="s">
        <v>467</v>
      </c>
      <c r="D170" s="138" t="s">
        <v>264</v>
      </c>
      <c r="E170" s="139" t="s">
        <v>4527</v>
      </c>
      <c r="F170" s="140" t="s">
        <v>4528</v>
      </c>
      <c r="G170" s="141" t="s">
        <v>706</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656</v>
      </c>
    </row>
    <row r="171" spans="2:65" s="1" customFormat="1" ht="16.5" customHeight="1">
      <c r="B171" s="32"/>
      <c r="C171" s="138" t="s">
        <v>677</v>
      </c>
      <c r="D171" s="138" t="s">
        <v>264</v>
      </c>
      <c r="E171" s="139" t="s">
        <v>4529</v>
      </c>
      <c r="F171" s="140" t="s">
        <v>4530</v>
      </c>
      <c r="G171" s="141" t="s">
        <v>706</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4531</v>
      </c>
    </row>
    <row r="172" spans="2:65" s="1" customFormat="1" ht="24.2" customHeight="1">
      <c r="B172" s="32"/>
      <c r="C172" s="138" t="s">
        <v>472</v>
      </c>
      <c r="D172" s="138" t="s">
        <v>264</v>
      </c>
      <c r="E172" s="139" t="s">
        <v>4532</v>
      </c>
      <c r="F172" s="140" t="s">
        <v>4533</v>
      </c>
      <c r="G172" s="141" t="s">
        <v>706</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664</v>
      </c>
    </row>
    <row r="173" spans="2:65" s="1" customFormat="1" ht="24.2" customHeight="1">
      <c r="B173" s="32"/>
      <c r="C173" s="138" t="s">
        <v>476</v>
      </c>
      <c r="D173" s="138" t="s">
        <v>264</v>
      </c>
      <c r="E173" s="139" t="s">
        <v>4534</v>
      </c>
      <c r="F173" s="140" t="s">
        <v>4535</v>
      </c>
      <c r="G173" s="141" t="s">
        <v>706</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677</v>
      </c>
    </row>
    <row r="174" spans="2:65" s="1" customFormat="1" ht="37.9" customHeight="1">
      <c r="B174" s="32"/>
      <c r="C174" s="138" t="s">
        <v>480</v>
      </c>
      <c r="D174" s="138" t="s">
        <v>264</v>
      </c>
      <c r="E174" s="139" t="s">
        <v>4536</v>
      </c>
      <c r="F174" s="140" t="s">
        <v>4537</v>
      </c>
      <c r="G174" s="141" t="s">
        <v>706</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686</v>
      </c>
    </row>
    <row r="175" spans="2:65" s="1" customFormat="1" ht="24.2" customHeight="1">
      <c r="B175" s="32"/>
      <c r="C175" s="138" t="s">
        <v>484</v>
      </c>
      <c r="D175" s="138" t="s">
        <v>264</v>
      </c>
      <c r="E175" s="139" t="s">
        <v>4538</v>
      </c>
      <c r="F175" s="140" t="s">
        <v>4539</v>
      </c>
      <c r="G175" s="141" t="s">
        <v>706</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694</v>
      </c>
    </row>
    <row r="176" spans="2:65" s="1" customFormat="1" ht="21.75" customHeight="1">
      <c r="B176" s="32"/>
      <c r="C176" s="138" t="s">
        <v>492</v>
      </c>
      <c r="D176" s="138" t="s">
        <v>264</v>
      </c>
      <c r="E176" s="139" t="s">
        <v>4540</v>
      </c>
      <c r="F176" s="140" t="s">
        <v>4487</v>
      </c>
      <c r="G176" s="141" t="s">
        <v>706</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703</v>
      </c>
    </row>
    <row r="177" spans="2:65" s="1" customFormat="1" ht="24.2" customHeight="1">
      <c r="B177" s="32"/>
      <c r="C177" s="138" t="s">
        <v>498</v>
      </c>
      <c r="D177" s="138" t="s">
        <v>264</v>
      </c>
      <c r="E177" s="139" t="s">
        <v>4541</v>
      </c>
      <c r="F177" s="140" t="s">
        <v>4491</v>
      </c>
      <c r="G177" s="141" t="s">
        <v>706</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715</v>
      </c>
    </row>
    <row r="178" spans="2:65" s="1" customFormat="1" ht="24.2" customHeight="1">
      <c r="B178" s="32"/>
      <c r="C178" s="138" t="s">
        <v>503</v>
      </c>
      <c r="D178" s="138" t="s">
        <v>264</v>
      </c>
      <c r="E178" s="139" t="s">
        <v>4542</v>
      </c>
      <c r="F178" s="140" t="s">
        <v>4543</v>
      </c>
      <c r="G178" s="141" t="s">
        <v>706</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724</v>
      </c>
    </row>
    <row r="179" spans="2:65" s="1" customFormat="1" ht="24.2" customHeight="1">
      <c r="B179" s="32"/>
      <c r="C179" s="138" t="s">
        <v>511</v>
      </c>
      <c r="D179" s="138" t="s">
        <v>264</v>
      </c>
      <c r="E179" s="139" t="s">
        <v>4544</v>
      </c>
      <c r="F179" s="140" t="s">
        <v>4545</v>
      </c>
      <c r="G179" s="141" t="s">
        <v>706</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733</v>
      </c>
    </row>
    <row r="180" spans="2:65" s="1" customFormat="1" ht="24.2" customHeight="1">
      <c r="B180" s="32"/>
      <c r="C180" s="138" t="s">
        <v>529</v>
      </c>
      <c r="D180" s="138" t="s">
        <v>264</v>
      </c>
      <c r="E180" s="139" t="s">
        <v>4546</v>
      </c>
      <c r="F180" s="140" t="s">
        <v>4547</v>
      </c>
      <c r="G180" s="141" t="s">
        <v>706</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743</v>
      </c>
    </row>
    <row r="181" spans="2:65" s="1" customFormat="1" ht="24.2" customHeight="1">
      <c r="B181" s="32"/>
      <c r="C181" s="138" t="s">
        <v>534</v>
      </c>
      <c r="D181" s="138" t="s">
        <v>264</v>
      </c>
      <c r="E181" s="139" t="s">
        <v>4548</v>
      </c>
      <c r="F181" s="140" t="s">
        <v>4549</v>
      </c>
      <c r="G181" s="141" t="s">
        <v>706</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755</v>
      </c>
    </row>
    <row r="182" spans="2:63" s="11" customFormat="1" ht="22.9" customHeight="1">
      <c r="B182" s="126"/>
      <c r="D182" s="127" t="s">
        <v>76</v>
      </c>
      <c r="E182" s="136" t="s">
        <v>4550</v>
      </c>
      <c r="F182" s="136" t="s">
        <v>4551</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538</v>
      </c>
      <c r="D183" s="138" t="s">
        <v>264</v>
      </c>
      <c r="E183" s="139" t="s">
        <v>4552</v>
      </c>
      <c r="F183" s="140" t="s">
        <v>4553</v>
      </c>
      <c r="G183" s="141" t="s">
        <v>706</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369</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369</v>
      </c>
      <c r="BM183" s="148" t="s">
        <v>775</v>
      </c>
    </row>
    <row r="184" spans="2:65" s="1" customFormat="1" ht="21.75" customHeight="1">
      <c r="B184" s="32"/>
      <c r="C184" s="138" t="s">
        <v>545</v>
      </c>
      <c r="D184" s="138" t="s">
        <v>264</v>
      </c>
      <c r="E184" s="139" t="s">
        <v>4554</v>
      </c>
      <c r="F184" s="140" t="s">
        <v>4487</v>
      </c>
      <c r="G184" s="141" t="s">
        <v>706</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785</v>
      </c>
    </row>
    <row r="185" spans="2:63" s="11" customFormat="1" ht="22.9" customHeight="1">
      <c r="B185" s="126"/>
      <c r="D185" s="127" t="s">
        <v>76</v>
      </c>
      <c r="E185" s="136" t="s">
        <v>4555</v>
      </c>
      <c r="F185" s="136" t="s">
        <v>4556</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549</v>
      </c>
      <c r="D186" s="138" t="s">
        <v>264</v>
      </c>
      <c r="E186" s="139" t="s">
        <v>4557</v>
      </c>
      <c r="F186" s="140" t="s">
        <v>4558</v>
      </c>
      <c r="G186" s="141" t="s">
        <v>706</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798</v>
      </c>
    </row>
    <row r="187" spans="2:65" s="1" customFormat="1" ht="21.75" customHeight="1">
      <c r="B187" s="32"/>
      <c r="C187" s="138" t="s">
        <v>559</v>
      </c>
      <c r="D187" s="138" t="s">
        <v>264</v>
      </c>
      <c r="E187" s="139" t="s">
        <v>4559</v>
      </c>
      <c r="F187" s="140" t="s">
        <v>4487</v>
      </c>
      <c r="G187" s="141" t="s">
        <v>706</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819</v>
      </c>
    </row>
    <row r="188" spans="2:63" s="11" customFormat="1" ht="22.9" customHeight="1">
      <c r="B188" s="126"/>
      <c r="D188" s="127" t="s">
        <v>76</v>
      </c>
      <c r="E188" s="136" t="s">
        <v>4560</v>
      </c>
      <c r="F188" s="136" t="s">
        <v>4561</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563</v>
      </c>
      <c r="D189" s="138" t="s">
        <v>264</v>
      </c>
      <c r="E189" s="139" t="s">
        <v>4562</v>
      </c>
      <c r="F189" s="140" t="s">
        <v>4563</v>
      </c>
      <c r="G189" s="141" t="s">
        <v>416</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369</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369</v>
      </c>
      <c r="BM189" s="148" t="s">
        <v>830</v>
      </c>
    </row>
    <row r="190" spans="2:65" s="1" customFormat="1" ht="16.5" customHeight="1">
      <c r="B190" s="32"/>
      <c r="C190" s="138" t="s">
        <v>567</v>
      </c>
      <c r="D190" s="138" t="s">
        <v>264</v>
      </c>
      <c r="E190" s="139" t="s">
        <v>4564</v>
      </c>
      <c r="F190" s="140" t="s">
        <v>4565</v>
      </c>
      <c r="G190" s="141" t="s">
        <v>416</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369</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369</v>
      </c>
      <c r="BM190" s="148" t="s">
        <v>839</v>
      </c>
    </row>
    <row r="191" spans="2:65" s="1" customFormat="1" ht="16.5" customHeight="1">
      <c r="B191" s="32"/>
      <c r="C191" s="138" t="s">
        <v>571</v>
      </c>
      <c r="D191" s="138" t="s">
        <v>264</v>
      </c>
      <c r="E191" s="139" t="s">
        <v>4566</v>
      </c>
      <c r="F191" s="140" t="s">
        <v>4567</v>
      </c>
      <c r="G191" s="141" t="s">
        <v>416</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857</v>
      </c>
    </row>
    <row r="192" spans="2:65" s="1" customFormat="1" ht="16.5" customHeight="1">
      <c r="B192" s="32"/>
      <c r="C192" s="138" t="s">
        <v>579</v>
      </c>
      <c r="D192" s="138" t="s">
        <v>264</v>
      </c>
      <c r="E192" s="139" t="s">
        <v>4568</v>
      </c>
      <c r="F192" s="140" t="s">
        <v>4569</v>
      </c>
      <c r="G192" s="141" t="s">
        <v>416</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369</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369</v>
      </c>
      <c r="BM192" s="148" t="s">
        <v>866</v>
      </c>
    </row>
    <row r="193" spans="2:65" s="1" customFormat="1" ht="16.5" customHeight="1">
      <c r="B193" s="32"/>
      <c r="C193" s="138" t="s">
        <v>592</v>
      </c>
      <c r="D193" s="138" t="s">
        <v>264</v>
      </c>
      <c r="E193" s="139" t="s">
        <v>4570</v>
      </c>
      <c r="F193" s="140" t="s">
        <v>4571</v>
      </c>
      <c r="G193" s="141" t="s">
        <v>416</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369</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369</v>
      </c>
      <c r="BM193" s="148" t="s">
        <v>875</v>
      </c>
    </row>
    <row r="194" spans="2:63" s="11" customFormat="1" ht="22.9" customHeight="1">
      <c r="B194" s="126"/>
      <c r="D194" s="127" t="s">
        <v>76</v>
      </c>
      <c r="E194" s="136" t="s">
        <v>4572</v>
      </c>
      <c r="F194" s="136" t="s">
        <v>4573</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597</v>
      </c>
      <c r="D195" s="138" t="s">
        <v>264</v>
      </c>
      <c r="E195" s="139" t="s">
        <v>4574</v>
      </c>
      <c r="F195" s="140" t="s">
        <v>4575</v>
      </c>
      <c r="G195" s="141" t="s">
        <v>416</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369</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369</v>
      </c>
      <c r="BM195" s="148" t="s">
        <v>880</v>
      </c>
    </row>
    <row r="196" spans="2:65" s="1" customFormat="1" ht="24.2" customHeight="1">
      <c r="B196" s="32"/>
      <c r="C196" s="138" t="s">
        <v>615</v>
      </c>
      <c r="D196" s="138" t="s">
        <v>264</v>
      </c>
      <c r="E196" s="139" t="s">
        <v>4576</v>
      </c>
      <c r="F196" s="140" t="s">
        <v>4577</v>
      </c>
      <c r="G196" s="141" t="s">
        <v>416</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369</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369</v>
      </c>
      <c r="BM196" s="148" t="s">
        <v>889</v>
      </c>
    </row>
    <row r="197" spans="2:65" s="1" customFormat="1" ht="24.2" customHeight="1">
      <c r="B197" s="32"/>
      <c r="C197" s="138" t="s">
        <v>620</v>
      </c>
      <c r="D197" s="138" t="s">
        <v>264</v>
      </c>
      <c r="E197" s="139" t="s">
        <v>4578</v>
      </c>
      <c r="F197" s="140" t="s">
        <v>4579</v>
      </c>
      <c r="G197" s="141" t="s">
        <v>416</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369</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369</v>
      </c>
      <c r="BM197" s="148" t="s">
        <v>900</v>
      </c>
    </row>
    <row r="198" spans="2:65" s="1" customFormat="1" ht="24.2" customHeight="1">
      <c r="B198" s="32"/>
      <c r="C198" s="138" t="s">
        <v>631</v>
      </c>
      <c r="D198" s="138" t="s">
        <v>264</v>
      </c>
      <c r="E198" s="139" t="s">
        <v>4580</v>
      </c>
      <c r="F198" s="140" t="s">
        <v>4581</v>
      </c>
      <c r="G198" s="141" t="s">
        <v>706</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369</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369</v>
      </c>
      <c r="BM198" s="148" t="s">
        <v>909</v>
      </c>
    </row>
    <row r="199" spans="2:65" s="1" customFormat="1" ht="24.2" customHeight="1">
      <c r="B199" s="32"/>
      <c r="C199" s="138" t="s">
        <v>636</v>
      </c>
      <c r="D199" s="138" t="s">
        <v>264</v>
      </c>
      <c r="E199" s="139" t="s">
        <v>4582</v>
      </c>
      <c r="F199" s="140" t="s">
        <v>4583</v>
      </c>
      <c r="G199" s="141" t="s">
        <v>706</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369</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369</v>
      </c>
      <c r="BM199" s="148" t="s">
        <v>918</v>
      </c>
    </row>
    <row r="200" spans="2:63" s="11" customFormat="1" ht="22.9" customHeight="1">
      <c r="B200" s="126"/>
      <c r="D200" s="127" t="s">
        <v>76</v>
      </c>
      <c r="E200" s="136" t="s">
        <v>4584</v>
      </c>
      <c r="F200" s="136" t="s">
        <v>4585</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646</v>
      </c>
      <c r="D201" s="138" t="s">
        <v>264</v>
      </c>
      <c r="E201" s="139" t="s">
        <v>4586</v>
      </c>
      <c r="F201" s="140" t="s">
        <v>4587</v>
      </c>
      <c r="G201" s="141" t="s">
        <v>2447</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369</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369</v>
      </c>
      <c r="BM201" s="148" t="s">
        <v>950</v>
      </c>
    </row>
    <row r="202" spans="2:65" s="1" customFormat="1" ht="16.5" customHeight="1">
      <c r="B202" s="32"/>
      <c r="C202" s="138" t="s">
        <v>652</v>
      </c>
      <c r="D202" s="138" t="s">
        <v>264</v>
      </c>
      <c r="E202" s="139" t="s">
        <v>4588</v>
      </c>
      <c r="F202" s="140" t="s">
        <v>4438</v>
      </c>
      <c r="G202" s="141" t="s">
        <v>2447</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959</v>
      </c>
    </row>
    <row r="203" spans="2:65" s="1" customFormat="1" ht="16.5" customHeight="1">
      <c r="B203" s="32"/>
      <c r="C203" s="138" t="s">
        <v>656</v>
      </c>
      <c r="D203" s="138" t="s">
        <v>264</v>
      </c>
      <c r="E203" s="139" t="s">
        <v>4589</v>
      </c>
      <c r="F203" s="140" t="s">
        <v>4590</v>
      </c>
      <c r="G203" s="141" t="s">
        <v>2447</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968</v>
      </c>
    </row>
    <row r="204" spans="2:65" s="1" customFormat="1" ht="16.5" customHeight="1">
      <c r="B204" s="32"/>
      <c r="C204" s="138" t="s">
        <v>660</v>
      </c>
      <c r="D204" s="138" t="s">
        <v>264</v>
      </c>
      <c r="E204" s="139" t="s">
        <v>4591</v>
      </c>
      <c r="F204" s="140" t="s">
        <v>4592</v>
      </c>
      <c r="G204" s="141" t="s">
        <v>2447</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980</v>
      </c>
    </row>
    <row r="205" spans="2:65" s="1" customFormat="1" ht="16.5" customHeight="1">
      <c r="B205" s="32"/>
      <c r="C205" s="138" t="s">
        <v>664</v>
      </c>
      <c r="D205" s="138" t="s">
        <v>264</v>
      </c>
      <c r="E205" s="139" t="s">
        <v>4593</v>
      </c>
      <c r="F205" s="140" t="s">
        <v>4594</v>
      </c>
      <c r="G205" s="141" t="s">
        <v>2447</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990</v>
      </c>
    </row>
    <row r="206" spans="2:65" s="1" customFormat="1" ht="16.5" customHeight="1">
      <c r="B206" s="32"/>
      <c r="C206" s="138" t="s">
        <v>668</v>
      </c>
      <c r="D206" s="138" t="s">
        <v>264</v>
      </c>
      <c r="E206" s="139" t="s">
        <v>4595</v>
      </c>
      <c r="F206" s="140" t="s">
        <v>4596</v>
      </c>
      <c r="G206" s="141" t="s">
        <v>2447</v>
      </c>
      <c r="H206" s="142">
        <v>1</v>
      </c>
      <c r="I206" s="143"/>
      <c r="J206" s="142">
        <f t="shared" si="20"/>
        <v>0</v>
      </c>
      <c r="K206" s="140" t="s">
        <v>1</v>
      </c>
      <c r="L206" s="32"/>
      <c r="M206" s="193" t="s">
        <v>1</v>
      </c>
      <c r="N206" s="194" t="s">
        <v>42</v>
      </c>
      <c r="O206" s="191"/>
      <c r="P206" s="195">
        <f t="shared" si="21"/>
        <v>0</v>
      </c>
      <c r="Q206" s="195">
        <v>0</v>
      </c>
      <c r="R206" s="195">
        <f t="shared" si="22"/>
        <v>0</v>
      </c>
      <c r="S206" s="195">
        <v>0</v>
      </c>
      <c r="T206" s="196">
        <f t="shared" si="23"/>
        <v>0</v>
      </c>
      <c r="AR206" s="148" t="s">
        <v>369</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1002</v>
      </c>
    </row>
    <row r="207" spans="2:12" s="1" customFormat="1" ht="6.95" customHeight="1">
      <c r="B207" s="44"/>
      <c r="C207" s="45"/>
      <c r="D207" s="45"/>
      <c r="E207" s="45"/>
      <c r="F207" s="45"/>
      <c r="G207" s="45"/>
      <c r="H207" s="45"/>
      <c r="I207" s="45"/>
      <c r="J207" s="45"/>
      <c r="K207" s="45"/>
      <c r="L207" s="32"/>
    </row>
  </sheetData>
  <sheetProtection algorithmName="SHA-512" hashValue="U4/oh2GWBztglZCVLZ3RWmiDRtAGThthlZoNRiQtcJDUY7hkr3iug/eogKgU8rm9OBkApZlda7R004CrAOwnHQ==" saltValue="Ta9cbkQCUV/7q+ECZoktwgpDTpNEHMGx1GNHUDgBEJ09pobF2+c50CZb+NdeL4Qmn6YsGbrAu0JOnLJon++itA=="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4597</v>
      </c>
      <c r="F11" s="258"/>
      <c r="G11" s="258"/>
      <c r="H11" s="258"/>
      <c r="L11" s="32"/>
    </row>
    <row r="12" spans="2:12" s="1" customFormat="1" ht="12" customHeight="1">
      <c r="B12" s="32"/>
      <c r="D12" s="27" t="s">
        <v>4065</v>
      </c>
      <c r="L12" s="32"/>
    </row>
    <row r="13" spans="2:12" s="1" customFormat="1" ht="16.5" customHeight="1">
      <c r="B13" s="32"/>
      <c r="E13" s="213" t="s">
        <v>4598</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4597</v>
      </c>
      <c r="F89" s="258"/>
      <c r="G89" s="258"/>
      <c r="H89" s="258"/>
      <c r="L89" s="32"/>
    </row>
    <row r="90" spans="2:12" s="1" customFormat="1" ht="12" customHeight="1">
      <c r="B90" s="32"/>
      <c r="C90" s="27" t="s">
        <v>4065</v>
      </c>
      <c r="L90" s="32"/>
    </row>
    <row r="91" spans="2:12" s="1" customFormat="1" ht="16.5" customHeight="1">
      <c r="B91" s="32"/>
      <c r="E91" s="213" t="str">
        <f>E13</f>
        <v>02 - Přípojka vodovodu</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4598</v>
      </c>
      <c r="E101" s="112"/>
      <c r="F101" s="112"/>
      <c r="G101" s="112"/>
      <c r="H101" s="112"/>
      <c r="I101" s="112"/>
      <c r="J101" s="113">
        <f>J131</f>
        <v>0</v>
      </c>
      <c r="L101" s="110"/>
    </row>
    <row r="102" spans="2:12" s="9" customFormat="1" ht="19.9" customHeight="1">
      <c r="B102" s="114"/>
      <c r="D102" s="115" t="s">
        <v>2714</v>
      </c>
      <c r="E102" s="116"/>
      <c r="F102" s="116"/>
      <c r="G102" s="116"/>
      <c r="H102" s="116"/>
      <c r="I102" s="116"/>
      <c r="J102" s="117">
        <f>J132</f>
        <v>0</v>
      </c>
      <c r="L102" s="114"/>
    </row>
    <row r="103" spans="2:12" s="9" customFormat="1" ht="19.9" customHeight="1">
      <c r="B103" s="114"/>
      <c r="D103" s="115" t="s">
        <v>4599</v>
      </c>
      <c r="E103" s="116"/>
      <c r="F103" s="116"/>
      <c r="G103" s="116"/>
      <c r="H103" s="116"/>
      <c r="I103" s="116"/>
      <c r="J103" s="117">
        <f>J209</f>
        <v>0</v>
      </c>
      <c r="L103" s="114"/>
    </row>
    <row r="104" spans="2:12" s="9" customFormat="1" ht="19.9" customHeight="1">
      <c r="B104" s="114"/>
      <c r="D104" s="115" t="s">
        <v>4600</v>
      </c>
      <c r="E104" s="116"/>
      <c r="F104" s="116"/>
      <c r="G104" s="116"/>
      <c r="H104" s="116"/>
      <c r="I104" s="116"/>
      <c r="J104" s="117">
        <f>J214</f>
        <v>0</v>
      </c>
      <c r="L104" s="114"/>
    </row>
    <row r="105" spans="2:12" s="9" customFormat="1" ht="19.9" customHeight="1">
      <c r="B105" s="114"/>
      <c r="D105" s="115" t="s">
        <v>4601</v>
      </c>
      <c r="E105" s="116"/>
      <c r="F105" s="116"/>
      <c r="G105" s="116"/>
      <c r="H105" s="116"/>
      <c r="I105" s="116"/>
      <c r="J105" s="117">
        <f>J251</f>
        <v>0</v>
      </c>
      <c r="L105" s="114"/>
    </row>
    <row r="106" spans="2:12" s="9" customFormat="1" ht="19.9" customHeight="1">
      <c r="B106" s="114"/>
      <c r="D106" s="115" t="s">
        <v>4602</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6" t="str">
        <f>E7</f>
        <v>Novostavba knihovny Antonína Marka v Turnově</v>
      </c>
      <c r="F116" s="257"/>
      <c r="G116" s="257"/>
      <c r="H116" s="257"/>
      <c r="L116" s="32"/>
    </row>
    <row r="117" spans="2:12" ht="12" customHeight="1">
      <c r="B117" s="20"/>
      <c r="C117" s="27" t="s">
        <v>164</v>
      </c>
      <c r="L117" s="20"/>
    </row>
    <row r="118" spans="2:12" ht="16.5" customHeight="1">
      <c r="B118" s="20"/>
      <c r="E118" s="256" t="s">
        <v>3511</v>
      </c>
      <c r="F118" s="241"/>
      <c r="G118" s="241"/>
      <c r="H118" s="241"/>
      <c r="L118" s="20"/>
    </row>
    <row r="119" spans="2:12" ht="12" customHeight="1">
      <c r="B119" s="20"/>
      <c r="C119" s="27" t="s">
        <v>3512</v>
      </c>
      <c r="L119" s="20"/>
    </row>
    <row r="120" spans="2:12" s="1" customFormat="1" ht="16.5" customHeight="1">
      <c r="B120" s="32"/>
      <c r="E120" s="219" t="s">
        <v>4597</v>
      </c>
      <c r="F120" s="258"/>
      <c r="G120" s="258"/>
      <c r="H120" s="258"/>
      <c r="L120" s="32"/>
    </row>
    <row r="121" spans="2:12" s="1" customFormat="1" ht="12" customHeight="1">
      <c r="B121" s="32"/>
      <c r="C121" s="27" t="s">
        <v>4065</v>
      </c>
      <c r="L121" s="32"/>
    </row>
    <row r="122" spans="2:12" s="1" customFormat="1" ht="16.5" customHeight="1">
      <c r="B122" s="32"/>
      <c r="E122" s="213" t="str">
        <f>E13</f>
        <v>02 - Přípojka vodovodu</v>
      </c>
      <c r="F122" s="258"/>
      <c r="G122" s="258"/>
      <c r="H122" s="258"/>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25. 10. 2023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2718</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4603</v>
      </c>
      <c r="F133" s="140" t="s">
        <v>4604</v>
      </c>
      <c r="G133" s="141" t="s">
        <v>552</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0"/>
      <c r="D134" s="151" t="s">
        <v>270</v>
      </c>
      <c r="E134" s="152" t="s">
        <v>1</v>
      </c>
      <c r="F134" s="153" t="s">
        <v>4605</v>
      </c>
      <c r="H134" s="154">
        <v>1.31</v>
      </c>
      <c r="I134" s="155"/>
      <c r="L134" s="150"/>
      <c r="M134" s="156"/>
      <c r="T134" s="157"/>
      <c r="AT134" s="152" t="s">
        <v>270</v>
      </c>
      <c r="AU134" s="152" t="s">
        <v>87</v>
      </c>
      <c r="AV134" s="12" t="s">
        <v>87</v>
      </c>
      <c r="AW134" s="12" t="s">
        <v>32</v>
      </c>
      <c r="AX134" s="12" t="s">
        <v>77</v>
      </c>
      <c r="AY134" s="152" t="s">
        <v>262</v>
      </c>
    </row>
    <row r="135" spans="2:51" s="12" customFormat="1" ht="22.5">
      <c r="B135" s="150"/>
      <c r="D135" s="151" t="s">
        <v>270</v>
      </c>
      <c r="E135" s="152" t="s">
        <v>1</v>
      </c>
      <c r="F135" s="153" t="s">
        <v>4606</v>
      </c>
      <c r="H135" s="154">
        <v>24.66</v>
      </c>
      <c r="I135" s="155"/>
      <c r="L135" s="150"/>
      <c r="M135" s="156"/>
      <c r="T135" s="157"/>
      <c r="AT135" s="152" t="s">
        <v>270</v>
      </c>
      <c r="AU135" s="152" t="s">
        <v>87</v>
      </c>
      <c r="AV135" s="12" t="s">
        <v>87</v>
      </c>
      <c r="AW135" s="12" t="s">
        <v>32</v>
      </c>
      <c r="AX135" s="12" t="s">
        <v>77</v>
      </c>
      <c r="AY135" s="152" t="s">
        <v>262</v>
      </c>
    </row>
    <row r="136" spans="2:51" s="13" customFormat="1" ht="11.25">
      <c r="B136" s="158"/>
      <c r="D136" s="151" t="s">
        <v>270</v>
      </c>
      <c r="E136" s="159" t="s">
        <v>1</v>
      </c>
      <c r="F136" s="160" t="s">
        <v>273</v>
      </c>
      <c r="H136" s="161">
        <v>25.97</v>
      </c>
      <c r="I136" s="162"/>
      <c r="L136" s="158"/>
      <c r="M136" s="163"/>
      <c r="T136" s="164"/>
      <c r="AT136" s="159" t="s">
        <v>270</v>
      </c>
      <c r="AU136" s="159" t="s">
        <v>87</v>
      </c>
      <c r="AV136" s="13" t="s">
        <v>268</v>
      </c>
      <c r="AW136" s="13" t="s">
        <v>32</v>
      </c>
      <c r="AX136" s="13" t="s">
        <v>85</v>
      </c>
      <c r="AY136" s="159" t="s">
        <v>262</v>
      </c>
    </row>
    <row r="137" spans="2:65" s="1" customFormat="1" ht="16.5" customHeight="1">
      <c r="B137" s="32"/>
      <c r="C137" s="138" t="s">
        <v>87</v>
      </c>
      <c r="D137" s="138" t="s">
        <v>264</v>
      </c>
      <c r="E137" s="139" t="s">
        <v>4607</v>
      </c>
      <c r="F137" s="140" t="s">
        <v>4608</v>
      </c>
      <c r="G137" s="141" t="s">
        <v>552</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1" t="s">
        <v>708</v>
      </c>
      <c r="F138" s="187" t="s">
        <v>4609</v>
      </c>
      <c r="I138" s="188"/>
      <c r="L138" s="32"/>
      <c r="M138" s="189"/>
      <c r="T138" s="56"/>
      <c r="AT138" s="17" t="s">
        <v>708</v>
      </c>
      <c r="AU138" s="17" t="s">
        <v>87</v>
      </c>
    </row>
    <row r="139" spans="2:51" s="12" customFormat="1" ht="11.25">
      <c r="B139" s="150"/>
      <c r="D139" s="151" t="s">
        <v>270</v>
      </c>
      <c r="E139" s="152" t="s">
        <v>1</v>
      </c>
      <c r="F139" s="153" t="s">
        <v>4610</v>
      </c>
      <c r="H139" s="154">
        <v>19.6</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19.6</v>
      </c>
      <c r="I140" s="162"/>
      <c r="L140" s="158"/>
      <c r="M140" s="163"/>
      <c r="T140" s="164"/>
      <c r="AT140" s="159" t="s">
        <v>270</v>
      </c>
      <c r="AU140" s="159" t="s">
        <v>87</v>
      </c>
      <c r="AV140" s="13" t="s">
        <v>268</v>
      </c>
      <c r="AW140" s="13" t="s">
        <v>32</v>
      </c>
      <c r="AX140" s="13" t="s">
        <v>85</v>
      </c>
      <c r="AY140" s="159" t="s">
        <v>262</v>
      </c>
    </row>
    <row r="141" spans="2:65" s="1" customFormat="1" ht="21.75" customHeight="1">
      <c r="B141" s="32"/>
      <c r="C141" s="138" t="s">
        <v>103</v>
      </c>
      <c r="D141" s="138" t="s">
        <v>264</v>
      </c>
      <c r="E141" s="139" t="s">
        <v>4611</v>
      </c>
      <c r="F141" s="140" t="s">
        <v>4612</v>
      </c>
      <c r="G141" s="141" t="s">
        <v>552</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312</v>
      </c>
    </row>
    <row r="142" spans="2:47" s="1" customFormat="1" ht="78">
      <c r="B142" s="32"/>
      <c r="D142" s="151" t="s">
        <v>708</v>
      </c>
      <c r="F142" s="187" t="s">
        <v>4613</v>
      </c>
      <c r="I142" s="188"/>
      <c r="L142" s="32"/>
      <c r="M142" s="189"/>
      <c r="T142" s="56"/>
      <c r="AT142" s="17" t="s">
        <v>708</v>
      </c>
      <c r="AU142" s="17" t="s">
        <v>87</v>
      </c>
    </row>
    <row r="143" spans="2:51" s="12" customFormat="1" ht="22.5">
      <c r="B143" s="150"/>
      <c r="D143" s="151" t="s">
        <v>270</v>
      </c>
      <c r="E143" s="152" t="s">
        <v>1</v>
      </c>
      <c r="F143" s="153" t="s">
        <v>4614</v>
      </c>
      <c r="H143" s="154">
        <v>8.57</v>
      </c>
      <c r="I143" s="155"/>
      <c r="L143" s="150"/>
      <c r="M143" s="156"/>
      <c r="T143" s="157"/>
      <c r="AT143" s="152" t="s">
        <v>270</v>
      </c>
      <c r="AU143" s="152" t="s">
        <v>87</v>
      </c>
      <c r="AV143" s="12" t="s">
        <v>87</v>
      </c>
      <c r="AW143" s="12" t="s">
        <v>32</v>
      </c>
      <c r="AX143" s="12" t="s">
        <v>77</v>
      </c>
      <c r="AY143" s="152" t="s">
        <v>262</v>
      </c>
    </row>
    <row r="144" spans="2:51" s="12" customFormat="1" ht="22.5">
      <c r="B144" s="150"/>
      <c r="D144" s="151" t="s">
        <v>270</v>
      </c>
      <c r="E144" s="152" t="s">
        <v>1</v>
      </c>
      <c r="F144" s="153" t="s">
        <v>4615</v>
      </c>
      <c r="H144" s="154">
        <v>-1.29</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4616</v>
      </c>
      <c r="H145" s="154">
        <v>-0.31</v>
      </c>
      <c r="I145" s="155"/>
      <c r="L145" s="150"/>
      <c r="M145" s="156"/>
      <c r="T145" s="157"/>
      <c r="AT145" s="152" t="s">
        <v>270</v>
      </c>
      <c r="AU145" s="152" t="s">
        <v>87</v>
      </c>
      <c r="AV145" s="12" t="s">
        <v>87</v>
      </c>
      <c r="AW145" s="12" t="s">
        <v>32</v>
      </c>
      <c r="AX145" s="12" t="s">
        <v>77</v>
      </c>
      <c r="AY145" s="152" t="s">
        <v>262</v>
      </c>
    </row>
    <row r="146" spans="2:51" s="12" customFormat="1" ht="22.5">
      <c r="B146" s="150"/>
      <c r="D146" s="151" t="s">
        <v>270</v>
      </c>
      <c r="E146" s="152" t="s">
        <v>1</v>
      </c>
      <c r="F146" s="153" t="s">
        <v>4617</v>
      </c>
      <c r="H146" s="154">
        <v>53.22</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4618</v>
      </c>
      <c r="H147" s="154">
        <v>-5.75</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54.44</v>
      </c>
      <c r="I148" s="162"/>
      <c r="L148" s="158"/>
      <c r="M148" s="163"/>
      <c r="T148" s="164"/>
      <c r="AT148" s="159" t="s">
        <v>270</v>
      </c>
      <c r="AU148" s="159" t="s">
        <v>87</v>
      </c>
      <c r="AV148" s="13" t="s">
        <v>268</v>
      </c>
      <c r="AW148" s="13" t="s">
        <v>32</v>
      </c>
      <c r="AX148" s="13" t="s">
        <v>85</v>
      </c>
      <c r="AY148" s="159" t="s">
        <v>262</v>
      </c>
    </row>
    <row r="149" spans="2:65" s="1" customFormat="1" ht="21.75" customHeight="1">
      <c r="B149" s="32"/>
      <c r="C149" s="138" t="s">
        <v>268</v>
      </c>
      <c r="D149" s="138" t="s">
        <v>264</v>
      </c>
      <c r="E149" s="139" t="s">
        <v>4619</v>
      </c>
      <c r="F149" s="140" t="s">
        <v>4620</v>
      </c>
      <c r="G149" s="141" t="s">
        <v>552</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304</v>
      </c>
    </row>
    <row r="150" spans="2:47" s="1" customFormat="1" ht="97.5">
      <c r="B150" s="32"/>
      <c r="D150" s="151" t="s">
        <v>708</v>
      </c>
      <c r="F150" s="187" t="s">
        <v>4621</v>
      </c>
      <c r="I150" s="188"/>
      <c r="L150" s="32"/>
      <c r="M150" s="189"/>
      <c r="T150" s="56"/>
      <c r="AT150" s="17" t="s">
        <v>708</v>
      </c>
      <c r="AU150" s="17" t="s">
        <v>87</v>
      </c>
    </row>
    <row r="151" spans="2:51" s="12" customFormat="1" ht="11.25">
      <c r="B151" s="150"/>
      <c r="D151" s="151" t="s">
        <v>270</v>
      </c>
      <c r="E151" s="152" t="s">
        <v>1</v>
      </c>
      <c r="F151" s="153" t="s">
        <v>4622</v>
      </c>
      <c r="H151" s="154">
        <v>27.22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27.22</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4623</v>
      </c>
      <c r="F153" s="140" t="s">
        <v>4624</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51" s="12" customFormat="1" ht="22.5">
      <c r="B154" s="150"/>
      <c r="D154" s="151" t="s">
        <v>270</v>
      </c>
      <c r="E154" s="152" t="s">
        <v>1</v>
      </c>
      <c r="F154" s="153" t="s">
        <v>4625</v>
      </c>
      <c r="H154" s="154">
        <v>24.48</v>
      </c>
      <c r="I154" s="155"/>
      <c r="L154" s="150"/>
      <c r="M154" s="156"/>
      <c r="T154" s="157"/>
      <c r="AT154" s="152" t="s">
        <v>270</v>
      </c>
      <c r="AU154" s="152" t="s">
        <v>87</v>
      </c>
      <c r="AV154" s="12" t="s">
        <v>87</v>
      </c>
      <c r="AW154" s="12" t="s">
        <v>32</v>
      </c>
      <c r="AX154" s="12" t="s">
        <v>77</v>
      </c>
      <c r="AY154" s="152" t="s">
        <v>262</v>
      </c>
    </row>
    <row r="155" spans="2:51" s="12" customFormat="1" ht="22.5">
      <c r="B155" s="150"/>
      <c r="D155" s="151" t="s">
        <v>270</v>
      </c>
      <c r="E155" s="152" t="s">
        <v>1</v>
      </c>
      <c r="F155" s="153" t="s">
        <v>4626</v>
      </c>
      <c r="H155" s="154">
        <v>152.07</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176.55</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4627</v>
      </c>
      <c r="F157" s="140" t="s">
        <v>4628</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2" customFormat="1" ht="22.5">
      <c r="B158" s="150"/>
      <c r="D158" s="151" t="s">
        <v>270</v>
      </c>
      <c r="E158" s="152" t="s">
        <v>1</v>
      </c>
      <c r="F158" s="153" t="s">
        <v>4625</v>
      </c>
      <c r="H158" s="154">
        <v>24.48</v>
      </c>
      <c r="I158" s="155"/>
      <c r="L158" s="150"/>
      <c r="M158" s="156"/>
      <c r="T158" s="157"/>
      <c r="AT158" s="152" t="s">
        <v>270</v>
      </c>
      <c r="AU158" s="152" t="s">
        <v>87</v>
      </c>
      <c r="AV158" s="12" t="s">
        <v>87</v>
      </c>
      <c r="AW158" s="12" t="s">
        <v>32</v>
      </c>
      <c r="AX158" s="12" t="s">
        <v>77</v>
      </c>
      <c r="AY158" s="152" t="s">
        <v>262</v>
      </c>
    </row>
    <row r="159" spans="2:51" s="12" customFormat="1" ht="22.5">
      <c r="B159" s="150"/>
      <c r="D159" s="151" t="s">
        <v>270</v>
      </c>
      <c r="E159" s="152" t="s">
        <v>1</v>
      </c>
      <c r="F159" s="153" t="s">
        <v>4626</v>
      </c>
      <c r="H159" s="154">
        <v>152.07</v>
      </c>
      <c r="I159" s="155"/>
      <c r="L159" s="150"/>
      <c r="M159" s="156"/>
      <c r="T159" s="157"/>
      <c r="AT159" s="152" t="s">
        <v>270</v>
      </c>
      <c r="AU159" s="152" t="s">
        <v>87</v>
      </c>
      <c r="AV159" s="12" t="s">
        <v>87</v>
      </c>
      <c r="AW159" s="12" t="s">
        <v>32</v>
      </c>
      <c r="AX159" s="12" t="s">
        <v>77</v>
      </c>
      <c r="AY159" s="152" t="s">
        <v>262</v>
      </c>
    </row>
    <row r="160" spans="2:51" s="13" customFormat="1" ht="11.25">
      <c r="B160" s="158"/>
      <c r="D160" s="151" t="s">
        <v>270</v>
      </c>
      <c r="E160" s="159" t="s">
        <v>1</v>
      </c>
      <c r="F160" s="160" t="s">
        <v>273</v>
      </c>
      <c r="H160" s="161">
        <v>176.55</v>
      </c>
      <c r="I160" s="162"/>
      <c r="L160" s="158"/>
      <c r="M160" s="163"/>
      <c r="T160" s="164"/>
      <c r="AT160" s="159" t="s">
        <v>270</v>
      </c>
      <c r="AU160" s="159" t="s">
        <v>87</v>
      </c>
      <c r="AV160" s="13" t="s">
        <v>268</v>
      </c>
      <c r="AW160" s="13" t="s">
        <v>32</v>
      </c>
      <c r="AX160" s="13" t="s">
        <v>85</v>
      </c>
      <c r="AY160" s="159" t="s">
        <v>262</v>
      </c>
    </row>
    <row r="161" spans="2:65" s="1" customFormat="1" ht="24.2" customHeight="1">
      <c r="B161" s="32"/>
      <c r="C161" s="138" t="s">
        <v>317</v>
      </c>
      <c r="D161" s="138" t="s">
        <v>264</v>
      </c>
      <c r="E161" s="139" t="s">
        <v>4629</v>
      </c>
      <c r="F161" s="140" t="s">
        <v>4630</v>
      </c>
      <c r="G161" s="141" t="s">
        <v>552</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359</v>
      </c>
    </row>
    <row r="162" spans="2:51" s="12" customFormat="1" ht="22.5">
      <c r="B162" s="150"/>
      <c r="D162" s="151" t="s">
        <v>270</v>
      </c>
      <c r="E162" s="152" t="s">
        <v>1</v>
      </c>
      <c r="F162" s="153" t="s">
        <v>4614</v>
      </c>
      <c r="H162" s="154">
        <v>8.57</v>
      </c>
      <c r="I162" s="155"/>
      <c r="L162" s="150"/>
      <c r="M162" s="156"/>
      <c r="T162" s="157"/>
      <c r="AT162" s="152" t="s">
        <v>270</v>
      </c>
      <c r="AU162" s="152" t="s">
        <v>87</v>
      </c>
      <c r="AV162" s="12" t="s">
        <v>87</v>
      </c>
      <c r="AW162" s="12" t="s">
        <v>32</v>
      </c>
      <c r="AX162" s="12" t="s">
        <v>77</v>
      </c>
      <c r="AY162" s="152" t="s">
        <v>262</v>
      </c>
    </row>
    <row r="163" spans="2:51" s="12" customFormat="1" ht="22.5">
      <c r="B163" s="150"/>
      <c r="D163" s="151" t="s">
        <v>270</v>
      </c>
      <c r="E163" s="152" t="s">
        <v>1</v>
      </c>
      <c r="F163" s="153" t="s">
        <v>4615</v>
      </c>
      <c r="H163" s="154">
        <v>-1.29</v>
      </c>
      <c r="I163" s="155"/>
      <c r="L163" s="150"/>
      <c r="M163" s="156"/>
      <c r="T163" s="157"/>
      <c r="AT163" s="152" t="s">
        <v>270</v>
      </c>
      <c r="AU163" s="152" t="s">
        <v>87</v>
      </c>
      <c r="AV163" s="12" t="s">
        <v>87</v>
      </c>
      <c r="AW163" s="12" t="s">
        <v>32</v>
      </c>
      <c r="AX163" s="12" t="s">
        <v>77</v>
      </c>
      <c r="AY163" s="152" t="s">
        <v>262</v>
      </c>
    </row>
    <row r="164" spans="2:51" s="12" customFormat="1" ht="11.25">
      <c r="B164" s="150"/>
      <c r="D164" s="151" t="s">
        <v>270</v>
      </c>
      <c r="E164" s="152" t="s">
        <v>1</v>
      </c>
      <c r="F164" s="153" t="s">
        <v>4616</v>
      </c>
      <c r="H164" s="154">
        <v>-0.31</v>
      </c>
      <c r="I164" s="155"/>
      <c r="L164" s="150"/>
      <c r="M164" s="156"/>
      <c r="T164" s="157"/>
      <c r="AT164" s="152" t="s">
        <v>270</v>
      </c>
      <c r="AU164" s="152" t="s">
        <v>87</v>
      </c>
      <c r="AV164" s="12" t="s">
        <v>87</v>
      </c>
      <c r="AW164" s="12" t="s">
        <v>32</v>
      </c>
      <c r="AX164" s="12" t="s">
        <v>77</v>
      </c>
      <c r="AY164" s="152" t="s">
        <v>262</v>
      </c>
    </row>
    <row r="165" spans="2:51" s="12" customFormat="1" ht="22.5">
      <c r="B165" s="150"/>
      <c r="D165" s="151" t="s">
        <v>270</v>
      </c>
      <c r="E165" s="152" t="s">
        <v>1</v>
      </c>
      <c r="F165" s="153" t="s">
        <v>4617</v>
      </c>
      <c r="H165" s="154">
        <v>53.22</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4618</v>
      </c>
      <c r="H166" s="154">
        <v>-5.75</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4631</v>
      </c>
      <c r="H167" s="154">
        <v>-34.67</v>
      </c>
      <c r="I167" s="155"/>
      <c r="L167" s="150"/>
      <c r="M167" s="156"/>
      <c r="T167" s="157"/>
      <c r="AT167" s="152" t="s">
        <v>270</v>
      </c>
      <c r="AU167" s="152" t="s">
        <v>87</v>
      </c>
      <c r="AV167" s="12" t="s">
        <v>87</v>
      </c>
      <c r="AW167" s="12" t="s">
        <v>32</v>
      </c>
      <c r="AX167" s="12" t="s">
        <v>77</v>
      </c>
      <c r="AY167" s="152" t="s">
        <v>262</v>
      </c>
    </row>
    <row r="168" spans="2:51" s="13" customFormat="1" ht="11.25">
      <c r="B168" s="158"/>
      <c r="D168" s="151" t="s">
        <v>270</v>
      </c>
      <c r="E168" s="159" t="s">
        <v>1</v>
      </c>
      <c r="F168" s="160" t="s">
        <v>273</v>
      </c>
      <c r="H168" s="161">
        <v>19.77</v>
      </c>
      <c r="I168" s="162"/>
      <c r="L168" s="158"/>
      <c r="M168" s="163"/>
      <c r="T168" s="164"/>
      <c r="AT168" s="159" t="s">
        <v>270</v>
      </c>
      <c r="AU168" s="159" t="s">
        <v>87</v>
      </c>
      <c r="AV168" s="13" t="s">
        <v>268</v>
      </c>
      <c r="AW168" s="13" t="s">
        <v>32</v>
      </c>
      <c r="AX168" s="13" t="s">
        <v>85</v>
      </c>
      <c r="AY168" s="159" t="s">
        <v>262</v>
      </c>
    </row>
    <row r="169" spans="2:65" s="1" customFormat="1" ht="16.5" customHeight="1">
      <c r="B169" s="32"/>
      <c r="C169" s="138" t="s">
        <v>304</v>
      </c>
      <c r="D169" s="138" t="s">
        <v>264</v>
      </c>
      <c r="E169" s="139" t="s">
        <v>4632</v>
      </c>
      <c r="F169" s="140" t="s">
        <v>4633</v>
      </c>
      <c r="G169" s="141" t="s">
        <v>552</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369</v>
      </c>
    </row>
    <row r="170" spans="2:51" s="12" customFormat="1" ht="22.5">
      <c r="B170" s="150"/>
      <c r="D170" s="151" t="s">
        <v>270</v>
      </c>
      <c r="E170" s="152" t="s">
        <v>1</v>
      </c>
      <c r="F170" s="153" t="s">
        <v>4614</v>
      </c>
      <c r="H170" s="154">
        <v>8.57</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4615</v>
      </c>
      <c r="H171" s="154">
        <v>-1.29</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4616</v>
      </c>
      <c r="H172" s="154">
        <v>-0.31</v>
      </c>
      <c r="I172" s="155"/>
      <c r="L172" s="150"/>
      <c r="M172" s="156"/>
      <c r="T172" s="157"/>
      <c r="AT172" s="152" t="s">
        <v>270</v>
      </c>
      <c r="AU172" s="152" t="s">
        <v>87</v>
      </c>
      <c r="AV172" s="12" t="s">
        <v>87</v>
      </c>
      <c r="AW172" s="12" t="s">
        <v>32</v>
      </c>
      <c r="AX172" s="12" t="s">
        <v>77</v>
      </c>
      <c r="AY172" s="152" t="s">
        <v>262</v>
      </c>
    </row>
    <row r="173" spans="2:51" s="12" customFormat="1" ht="22.5">
      <c r="B173" s="150"/>
      <c r="D173" s="151" t="s">
        <v>270</v>
      </c>
      <c r="E173" s="152" t="s">
        <v>1</v>
      </c>
      <c r="F173" s="153" t="s">
        <v>4617</v>
      </c>
      <c r="H173" s="154">
        <v>53.22</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4618</v>
      </c>
      <c r="H174" s="154">
        <v>-5.75</v>
      </c>
      <c r="I174" s="155"/>
      <c r="L174" s="150"/>
      <c r="M174" s="156"/>
      <c r="T174" s="157"/>
      <c r="AT174" s="152" t="s">
        <v>270</v>
      </c>
      <c r="AU174" s="152" t="s">
        <v>87</v>
      </c>
      <c r="AV174" s="12" t="s">
        <v>87</v>
      </c>
      <c r="AW174" s="12" t="s">
        <v>32</v>
      </c>
      <c r="AX174" s="12" t="s">
        <v>77</v>
      </c>
      <c r="AY174" s="152" t="s">
        <v>262</v>
      </c>
    </row>
    <row r="175" spans="2:51" s="13" customFormat="1" ht="11.25">
      <c r="B175" s="158"/>
      <c r="D175" s="151" t="s">
        <v>270</v>
      </c>
      <c r="E175" s="159" t="s">
        <v>1</v>
      </c>
      <c r="F175" s="160" t="s">
        <v>273</v>
      </c>
      <c r="H175" s="161">
        <v>54.44</v>
      </c>
      <c r="I175" s="162"/>
      <c r="L175" s="158"/>
      <c r="M175" s="163"/>
      <c r="T175" s="164"/>
      <c r="AT175" s="159" t="s">
        <v>270</v>
      </c>
      <c r="AU175" s="159" t="s">
        <v>87</v>
      </c>
      <c r="AV175" s="13" t="s">
        <v>268</v>
      </c>
      <c r="AW175" s="13" t="s">
        <v>32</v>
      </c>
      <c r="AX175" s="13" t="s">
        <v>85</v>
      </c>
      <c r="AY175" s="159" t="s">
        <v>262</v>
      </c>
    </row>
    <row r="176" spans="2:65" s="1" customFormat="1" ht="21.75" customHeight="1">
      <c r="B176" s="32"/>
      <c r="C176" s="138" t="s">
        <v>325</v>
      </c>
      <c r="D176" s="138" t="s">
        <v>264</v>
      </c>
      <c r="E176" s="139" t="s">
        <v>4634</v>
      </c>
      <c r="F176" s="140" t="s">
        <v>4635</v>
      </c>
      <c r="G176" s="141" t="s">
        <v>552</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381</v>
      </c>
    </row>
    <row r="177" spans="2:51" s="12" customFormat="1" ht="22.5">
      <c r="B177" s="150"/>
      <c r="D177" s="151" t="s">
        <v>270</v>
      </c>
      <c r="E177" s="152" t="s">
        <v>1</v>
      </c>
      <c r="F177" s="153" t="s">
        <v>4614</v>
      </c>
      <c r="H177" s="154">
        <v>8.57</v>
      </c>
      <c r="I177" s="155"/>
      <c r="L177" s="150"/>
      <c r="M177" s="156"/>
      <c r="T177" s="157"/>
      <c r="AT177" s="152" t="s">
        <v>270</v>
      </c>
      <c r="AU177" s="152" t="s">
        <v>87</v>
      </c>
      <c r="AV177" s="12" t="s">
        <v>87</v>
      </c>
      <c r="AW177" s="12" t="s">
        <v>32</v>
      </c>
      <c r="AX177" s="12" t="s">
        <v>77</v>
      </c>
      <c r="AY177" s="152" t="s">
        <v>262</v>
      </c>
    </row>
    <row r="178" spans="2:51" s="12" customFormat="1" ht="22.5">
      <c r="B178" s="150"/>
      <c r="D178" s="151" t="s">
        <v>270</v>
      </c>
      <c r="E178" s="152" t="s">
        <v>1</v>
      </c>
      <c r="F178" s="153" t="s">
        <v>4615</v>
      </c>
      <c r="H178" s="154">
        <v>-1.29</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4616</v>
      </c>
      <c r="H179" s="154">
        <v>-0.31</v>
      </c>
      <c r="I179" s="155"/>
      <c r="L179" s="150"/>
      <c r="M179" s="156"/>
      <c r="T179" s="157"/>
      <c r="AT179" s="152" t="s">
        <v>270</v>
      </c>
      <c r="AU179" s="152" t="s">
        <v>87</v>
      </c>
      <c r="AV179" s="12" t="s">
        <v>87</v>
      </c>
      <c r="AW179" s="12" t="s">
        <v>32</v>
      </c>
      <c r="AX179" s="12" t="s">
        <v>77</v>
      </c>
      <c r="AY179" s="152" t="s">
        <v>262</v>
      </c>
    </row>
    <row r="180" spans="2:51" s="12" customFormat="1" ht="22.5">
      <c r="B180" s="150"/>
      <c r="D180" s="151" t="s">
        <v>270</v>
      </c>
      <c r="E180" s="152" t="s">
        <v>1</v>
      </c>
      <c r="F180" s="153" t="s">
        <v>4617</v>
      </c>
      <c r="H180" s="154">
        <v>53.22</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4618</v>
      </c>
      <c r="H181" s="154">
        <v>-5.75</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4636</v>
      </c>
      <c r="H182" s="154">
        <v>-34.67</v>
      </c>
      <c r="I182" s="155"/>
      <c r="L182" s="150"/>
      <c r="M182" s="156"/>
      <c r="T182" s="157"/>
      <c r="AT182" s="152" t="s">
        <v>270</v>
      </c>
      <c r="AU182" s="152" t="s">
        <v>87</v>
      </c>
      <c r="AV182" s="12" t="s">
        <v>87</v>
      </c>
      <c r="AW182" s="12" t="s">
        <v>32</v>
      </c>
      <c r="AX182" s="12" t="s">
        <v>77</v>
      </c>
      <c r="AY182" s="152" t="s">
        <v>262</v>
      </c>
    </row>
    <row r="183" spans="2:51" s="13" customFormat="1" ht="11.25">
      <c r="B183" s="158"/>
      <c r="D183" s="151" t="s">
        <v>270</v>
      </c>
      <c r="E183" s="159" t="s">
        <v>1</v>
      </c>
      <c r="F183" s="160" t="s">
        <v>273</v>
      </c>
      <c r="H183" s="161">
        <v>19.77</v>
      </c>
      <c r="I183" s="162"/>
      <c r="L183" s="158"/>
      <c r="M183" s="163"/>
      <c r="T183" s="164"/>
      <c r="AT183" s="159" t="s">
        <v>270</v>
      </c>
      <c r="AU183" s="159" t="s">
        <v>87</v>
      </c>
      <c r="AV183" s="13" t="s">
        <v>268</v>
      </c>
      <c r="AW183" s="13" t="s">
        <v>32</v>
      </c>
      <c r="AX183" s="13" t="s">
        <v>85</v>
      </c>
      <c r="AY183" s="159" t="s">
        <v>262</v>
      </c>
    </row>
    <row r="184" spans="2:65" s="1" customFormat="1" ht="16.5" customHeight="1">
      <c r="B184" s="32"/>
      <c r="C184" s="138" t="s">
        <v>342</v>
      </c>
      <c r="D184" s="138" t="s">
        <v>264</v>
      </c>
      <c r="E184" s="139" t="s">
        <v>4637</v>
      </c>
      <c r="F184" s="140" t="s">
        <v>4638</v>
      </c>
      <c r="G184" s="141" t="s">
        <v>552</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400</v>
      </c>
    </row>
    <row r="185" spans="2:47" s="1" customFormat="1" ht="204.75">
      <c r="B185" s="32"/>
      <c r="D185" s="151" t="s">
        <v>708</v>
      </c>
      <c r="F185" s="187" t="s">
        <v>4639</v>
      </c>
      <c r="I185" s="188"/>
      <c r="L185" s="32"/>
      <c r="M185" s="189"/>
      <c r="T185" s="56"/>
      <c r="AT185" s="17" t="s">
        <v>708</v>
      </c>
      <c r="AU185" s="17" t="s">
        <v>87</v>
      </c>
    </row>
    <row r="186" spans="2:51" s="12" customFormat="1" ht="11.25">
      <c r="B186" s="150"/>
      <c r="D186" s="151" t="s">
        <v>270</v>
      </c>
      <c r="E186" s="152" t="s">
        <v>1</v>
      </c>
      <c r="F186" s="153" t="s">
        <v>4640</v>
      </c>
      <c r="H186" s="154">
        <v>34.76</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4641</v>
      </c>
      <c r="H187" s="154">
        <v>2.91</v>
      </c>
      <c r="I187" s="155"/>
      <c r="L187" s="150"/>
      <c r="M187" s="156"/>
      <c r="T187" s="157"/>
      <c r="AT187" s="152" t="s">
        <v>270</v>
      </c>
      <c r="AU187" s="152" t="s">
        <v>87</v>
      </c>
      <c r="AV187" s="12" t="s">
        <v>87</v>
      </c>
      <c r="AW187" s="12" t="s">
        <v>32</v>
      </c>
      <c r="AX187" s="12" t="s">
        <v>77</v>
      </c>
      <c r="AY187" s="152" t="s">
        <v>262</v>
      </c>
    </row>
    <row r="188" spans="2:51" s="13" customFormat="1" ht="11.25">
      <c r="B188" s="158"/>
      <c r="D188" s="151" t="s">
        <v>270</v>
      </c>
      <c r="E188" s="159" t="s">
        <v>1</v>
      </c>
      <c r="F188" s="160" t="s">
        <v>273</v>
      </c>
      <c r="H188" s="161">
        <v>37.67</v>
      </c>
      <c r="I188" s="162"/>
      <c r="L188" s="158"/>
      <c r="M188" s="163"/>
      <c r="T188" s="164"/>
      <c r="AT188" s="159" t="s">
        <v>270</v>
      </c>
      <c r="AU188" s="159" t="s">
        <v>87</v>
      </c>
      <c r="AV188" s="13" t="s">
        <v>268</v>
      </c>
      <c r="AW188" s="13" t="s">
        <v>32</v>
      </c>
      <c r="AX188" s="13" t="s">
        <v>85</v>
      </c>
      <c r="AY188" s="159" t="s">
        <v>262</v>
      </c>
    </row>
    <row r="189" spans="2:65" s="1" customFormat="1" ht="16.5" customHeight="1">
      <c r="B189" s="32"/>
      <c r="C189" s="138" t="s">
        <v>347</v>
      </c>
      <c r="D189" s="138" t="s">
        <v>264</v>
      </c>
      <c r="E189" s="139" t="s">
        <v>4642</v>
      </c>
      <c r="F189" s="140" t="s">
        <v>4643</v>
      </c>
      <c r="G189" s="141" t="s">
        <v>552</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407</v>
      </c>
    </row>
    <row r="190" spans="2:51" s="12" customFormat="1" ht="22.5">
      <c r="B190" s="150"/>
      <c r="D190" s="151" t="s">
        <v>270</v>
      </c>
      <c r="E190" s="152" t="s">
        <v>1</v>
      </c>
      <c r="F190" s="153" t="s">
        <v>4644</v>
      </c>
      <c r="H190" s="154">
        <v>1.65</v>
      </c>
      <c r="I190" s="155"/>
      <c r="L190" s="150"/>
      <c r="M190" s="156"/>
      <c r="T190" s="157"/>
      <c r="AT190" s="152" t="s">
        <v>270</v>
      </c>
      <c r="AU190" s="152" t="s">
        <v>87</v>
      </c>
      <c r="AV190" s="12" t="s">
        <v>87</v>
      </c>
      <c r="AW190" s="12" t="s">
        <v>32</v>
      </c>
      <c r="AX190" s="12" t="s">
        <v>77</v>
      </c>
      <c r="AY190" s="152" t="s">
        <v>262</v>
      </c>
    </row>
    <row r="191" spans="2:51" s="12" customFormat="1" ht="22.5">
      <c r="B191" s="150"/>
      <c r="D191" s="151" t="s">
        <v>270</v>
      </c>
      <c r="E191" s="152" t="s">
        <v>1</v>
      </c>
      <c r="F191" s="153" t="s">
        <v>4645</v>
      </c>
      <c r="H191" s="154">
        <v>9.99</v>
      </c>
      <c r="I191" s="155"/>
      <c r="L191" s="150"/>
      <c r="M191" s="156"/>
      <c r="T191" s="157"/>
      <c r="AT191" s="152" t="s">
        <v>270</v>
      </c>
      <c r="AU191" s="152" t="s">
        <v>87</v>
      </c>
      <c r="AV191" s="12" t="s">
        <v>87</v>
      </c>
      <c r="AW191" s="12" t="s">
        <v>32</v>
      </c>
      <c r="AX191" s="12" t="s">
        <v>77</v>
      </c>
      <c r="AY191" s="152" t="s">
        <v>262</v>
      </c>
    </row>
    <row r="192" spans="2:51" s="13" customFormat="1" ht="11.25">
      <c r="B192" s="158"/>
      <c r="D192" s="151" t="s">
        <v>270</v>
      </c>
      <c r="E192" s="159" t="s">
        <v>1</v>
      </c>
      <c r="F192" s="160" t="s">
        <v>273</v>
      </c>
      <c r="H192" s="161">
        <v>11.64</v>
      </c>
      <c r="I192" s="162"/>
      <c r="L192" s="158"/>
      <c r="M192" s="163"/>
      <c r="T192" s="164"/>
      <c r="AT192" s="159" t="s">
        <v>270</v>
      </c>
      <c r="AU192" s="159" t="s">
        <v>87</v>
      </c>
      <c r="AV192" s="13" t="s">
        <v>268</v>
      </c>
      <c r="AW192" s="13" t="s">
        <v>32</v>
      </c>
      <c r="AX192" s="13" t="s">
        <v>85</v>
      </c>
      <c r="AY192" s="159" t="s">
        <v>262</v>
      </c>
    </row>
    <row r="193" spans="2:65" s="1" customFormat="1" ht="24.2" customHeight="1">
      <c r="B193" s="32"/>
      <c r="C193" s="138" t="s">
        <v>351</v>
      </c>
      <c r="D193" s="138" t="s">
        <v>264</v>
      </c>
      <c r="E193" s="139" t="s">
        <v>4646</v>
      </c>
      <c r="F193" s="140" t="s">
        <v>4647</v>
      </c>
      <c r="G193" s="141" t="s">
        <v>552</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423</v>
      </c>
    </row>
    <row r="194" spans="2:51" s="12" customFormat="1" ht="22.5">
      <c r="B194" s="150"/>
      <c r="D194" s="151" t="s">
        <v>270</v>
      </c>
      <c r="E194" s="152" t="s">
        <v>1</v>
      </c>
      <c r="F194" s="153" t="s">
        <v>4614</v>
      </c>
      <c r="H194" s="154">
        <v>8.57</v>
      </c>
      <c r="I194" s="155"/>
      <c r="L194" s="150"/>
      <c r="M194" s="156"/>
      <c r="T194" s="157"/>
      <c r="AT194" s="152" t="s">
        <v>270</v>
      </c>
      <c r="AU194" s="152" t="s">
        <v>87</v>
      </c>
      <c r="AV194" s="12" t="s">
        <v>87</v>
      </c>
      <c r="AW194" s="12" t="s">
        <v>32</v>
      </c>
      <c r="AX194" s="12" t="s">
        <v>77</v>
      </c>
      <c r="AY194" s="152" t="s">
        <v>262</v>
      </c>
    </row>
    <row r="195" spans="2:51" s="12" customFormat="1" ht="22.5">
      <c r="B195" s="150"/>
      <c r="D195" s="151" t="s">
        <v>270</v>
      </c>
      <c r="E195" s="152" t="s">
        <v>1</v>
      </c>
      <c r="F195" s="153" t="s">
        <v>4615</v>
      </c>
      <c r="H195" s="154">
        <v>-1.29</v>
      </c>
      <c r="I195" s="155"/>
      <c r="L195" s="150"/>
      <c r="M195" s="156"/>
      <c r="T195" s="157"/>
      <c r="AT195" s="152" t="s">
        <v>270</v>
      </c>
      <c r="AU195" s="152" t="s">
        <v>87</v>
      </c>
      <c r="AV195" s="12" t="s">
        <v>87</v>
      </c>
      <c r="AW195" s="12" t="s">
        <v>32</v>
      </c>
      <c r="AX195" s="12" t="s">
        <v>77</v>
      </c>
      <c r="AY195" s="152" t="s">
        <v>262</v>
      </c>
    </row>
    <row r="196" spans="2:51" s="12" customFormat="1" ht="11.25">
      <c r="B196" s="150"/>
      <c r="D196" s="151" t="s">
        <v>270</v>
      </c>
      <c r="E196" s="152" t="s">
        <v>1</v>
      </c>
      <c r="F196" s="153" t="s">
        <v>4616</v>
      </c>
      <c r="H196" s="154">
        <v>-0.31</v>
      </c>
      <c r="I196" s="155"/>
      <c r="L196" s="150"/>
      <c r="M196" s="156"/>
      <c r="T196" s="157"/>
      <c r="AT196" s="152" t="s">
        <v>270</v>
      </c>
      <c r="AU196" s="152" t="s">
        <v>87</v>
      </c>
      <c r="AV196" s="12" t="s">
        <v>87</v>
      </c>
      <c r="AW196" s="12" t="s">
        <v>32</v>
      </c>
      <c r="AX196" s="12" t="s">
        <v>77</v>
      </c>
      <c r="AY196" s="152" t="s">
        <v>262</v>
      </c>
    </row>
    <row r="197" spans="2:51" s="12" customFormat="1" ht="22.5">
      <c r="B197" s="150"/>
      <c r="D197" s="151" t="s">
        <v>270</v>
      </c>
      <c r="E197" s="152" t="s">
        <v>1</v>
      </c>
      <c r="F197" s="153" t="s">
        <v>4617</v>
      </c>
      <c r="H197" s="154">
        <v>53.22</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4618</v>
      </c>
      <c r="H198" s="154">
        <v>-5.75</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4636</v>
      </c>
      <c r="H199" s="154">
        <v>-34.67</v>
      </c>
      <c r="I199" s="155"/>
      <c r="L199" s="150"/>
      <c r="M199" s="156"/>
      <c r="T199" s="157"/>
      <c r="AT199" s="152" t="s">
        <v>270</v>
      </c>
      <c r="AU199" s="152" t="s">
        <v>87</v>
      </c>
      <c r="AV199" s="12" t="s">
        <v>87</v>
      </c>
      <c r="AW199" s="12" t="s">
        <v>32</v>
      </c>
      <c r="AX199" s="12" t="s">
        <v>77</v>
      </c>
      <c r="AY199" s="152" t="s">
        <v>262</v>
      </c>
    </row>
    <row r="200" spans="2:51" s="13" customFormat="1" ht="11.25">
      <c r="B200" s="158"/>
      <c r="D200" s="151" t="s">
        <v>270</v>
      </c>
      <c r="E200" s="159" t="s">
        <v>1</v>
      </c>
      <c r="F200" s="160" t="s">
        <v>273</v>
      </c>
      <c r="H200" s="161">
        <v>19.77</v>
      </c>
      <c r="I200" s="162"/>
      <c r="L200" s="158"/>
      <c r="M200" s="163"/>
      <c r="T200" s="164"/>
      <c r="AT200" s="159" t="s">
        <v>270</v>
      </c>
      <c r="AU200" s="159" t="s">
        <v>87</v>
      </c>
      <c r="AV200" s="13" t="s">
        <v>268</v>
      </c>
      <c r="AW200" s="13" t="s">
        <v>32</v>
      </c>
      <c r="AX200" s="13" t="s">
        <v>85</v>
      </c>
      <c r="AY200" s="159" t="s">
        <v>262</v>
      </c>
    </row>
    <row r="201" spans="2:65" s="1" customFormat="1" ht="16.5" customHeight="1">
      <c r="B201" s="32"/>
      <c r="C201" s="138" t="s">
        <v>355</v>
      </c>
      <c r="D201" s="138" t="s">
        <v>264</v>
      </c>
      <c r="E201" s="139" t="s">
        <v>4648</v>
      </c>
      <c r="F201" s="140" t="s">
        <v>4649</v>
      </c>
      <c r="G201" s="141" t="s">
        <v>303</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431</v>
      </c>
    </row>
    <row r="202" spans="2:51" s="12" customFormat="1" ht="22.5">
      <c r="B202" s="150"/>
      <c r="D202" s="151" t="s">
        <v>270</v>
      </c>
      <c r="E202" s="152" t="s">
        <v>1</v>
      </c>
      <c r="F202" s="153" t="s">
        <v>4650</v>
      </c>
      <c r="H202" s="154">
        <v>3.26</v>
      </c>
      <c r="I202" s="155"/>
      <c r="L202" s="150"/>
      <c r="M202" s="156"/>
      <c r="T202" s="157"/>
      <c r="AT202" s="152" t="s">
        <v>270</v>
      </c>
      <c r="AU202" s="152" t="s">
        <v>87</v>
      </c>
      <c r="AV202" s="12" t="s">
        <v>87</v>
      </c>
      <c r="AW202" s="12" t="s">
        <v>32</v>
      </c>
      <c r="AX202" s="12" t="s">
        <v>77</v>
      </c>
      <c r="AY202" s="152" t="s">
        <v>262</v>
      </c>
    </row>
    <row r="203" spans="2:51" s="12" customFormat="1" ht="22.5">
      <c r="B203" s="150"/>
      <c r="D203" s="151" t="s">
        <v>270</v>
      </c>
      <c r="E203" s="152" t="s">
        <v>1</v>
      </c>
      <c r="F203" s="153" t="s">
        <v>4651</v>
      </c>
      <c r="H203" s="154">
        <v>19.71</v>
      </c>
      <c r="I203" s="155"/>
      <c r="L203" s="150"/>
      <c r="M203" s="156"/>
      <c r="T203" s="157"/>
      <c r="AT203" s="152" t="s">
        <v>270</v>
      </c>
      <c r="AU203" s="152" t="s">
        <v>87</v>
      </c>
      <c r="AV203" s="12" t="s">
        <v>87</v>
      </c>
      <c r="AW203" s="12" t="s">
        <v>32</v>
      </c>
      <c r="AX203" s="12" t="s">
        <v>77</v>
      </c>
      <c r="AY203" s="152" t="s">
        <v>262</v>
      </c>
    </row>
    <row r="204" spans="2:51" s="13" customFormat="1" ht="11.25">
      <c r="B204" s="158"/>
      <c r="D204" s="151" t="s">
        <v>270</v>
      </c>
      <c r="E204" s="159" t="s">
        <v>1</v>
      </c>
      <c r="F204" s="160" t="s">
        <v>273</v>
      </c>
      <c r="H204" s="161">
        <v>22.97</v>
      </c>
      <c r="I204" s="162"/>
      <c r="L204" s="158"/>
      <c r="M204" s="163"/>
      <c r="T204" s="164"/>
      <c r="AT204" s="159" t="s">
        <v>270</v>
      </c>
      <c r="AU204" s="159" t="s">
        <v>87</v>
      </c>
      <c r="AV204" s="13" t="s">
        <v>268</v>
      </c>
      <c r="AW204" s="13" t="s">
        <v>32</v>
      </c>
      <c r="AX204" s="13" t="s">
        <v>85</v>
      </c>
      <c r="AY204" s="159" t="s">
        <v>262</v>
      </c>
    </row>
    <row r="205" spans="2:65" s="1" customFormat="1" ht="16.5" customHeight="1">
      <c r="B205" s="32"/>
      <c r="C205" s="138" t="s">
        <v>359</v>
      </c>
      <c r="D205" s="138" t="s">
        <v>264</v>
      </c>
      <c r="E205" s="139" t="s">
        <v>4652</v>
      </c>
      <c r="F205" s="140" t="s">
        <v>4653</v>
      </c>
      <c r="G205" s="141" t="s">
        <v>303</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441</v>
      </c>
    </row>
    <row r="206" spans="2:47" s="1" customFormat="1" ht="68.25">
      <c r="B206" s="32"/>
      <c r="D206" s="151" t="s">
        <v>708</v>
      </c>
      <c r="F206" s="187" t="s">
        <v>4654</v>
      </c>
      <c r="I206" s="188"/>
      <c r="L206" s="32"/>
      <c r="M206" s="189"/>
      <c r="T206" s="56"/>
      <c r="AT206" s="17" t="s">
        <v>708</v>
      </c>
      <c r="AU206" s="17" t="s">
        <v>87</v>
      </c>
    </row>
    <row r="207" spans="2:51" s="12" customFormat="1" ht="11.25">
      <c r="B207" s="150"/>
      <c r="D207" s="151" t="s">
        <v>270</v>
      </c>
      <c r="E207" s="152" t="s">
        <v>1</v>
      </c>
      <c r="F207" s="153" t="s">
        <v>4655</v>
      </c>
      <c r="H207" s="154">
        <v>5.45</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5.45</v>
      </c>
      <c r="I208" s="162"/>
      <c r="L208" s="158"/>
      <c r="M208" s="163"/>
      <c r="T208" s="164"/>
      <c r="AT208" s="159" t="s">
        <v>270</v>
      </c>
      <c r="AU208" s="159" t="s">
        <v>87</v>
      </c>
      <c r="AV208" s="13" t="s">
        <v>268</v>
      </c>
      <c r="AW208" s="13" t="s">
        <v>32</v>
      </c>
      <c r="AX208" s="13" t="s">
        <v>85</v>
      </c>
      <c r="AY208" s="159" t="s">
        <v>262</v>
      </c>
    </row>
    <row r="209" spans="2:63" s="11" customFormat="1" ht="22.9" customHeight="1">
      <c r="B209" s="126"/>
      <c r="D209" s="127" t="s">
        <v>76</v>
      </c>
      <c r="E209" s="136" t="s">
        <v>545</v>
      </c>
      <c r="F209" s="136" t="s">
        <v>4656</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4657</v>
      </c>
      <c r="F210" s="140" t="s">
        <v>4658</v>
      </c>
      <c r="G210" s="141" t="s">
        <v>552</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451</v>
      </c>
    </row>
    <row r="211" spans="2:51" s="12" customFormat="1" ht="11.25">
      <c r="B211" s="150"/>
      <c r="D211" s="151" t="s">
        <v>270</v>
      </c>
      <c r="E211" s="152" t="s">
        <v>1</v>
      </c>
      <c r="F211" s="153" t="s">
        <v>4659</v>
      </c>
      <c r="H211" s="154">
        <v>0.71</v>
      </c>
      <c r="I211" s="155"/>
      <c r="L211" s="150"/>
      <c r="M211" s="156"/>
      <c r="T211" s="157"/>
      <c r="AT211" s="152" t="s">
        <v>270</v>
      </c>
      <c r="AU211" s="152" t="s">
        <v>87</v>
      </c>
      <c r="AV211" s="12" t="s">
        <v>87</v>
      </c>
      <c r="AW211" s="12" t="s">
        <v>32</v>
      </c>
      <c r="AX211" s="12" t="s">
        <v>77</v>
      </c>
      <c r="AY211" s="152" t="s">
        <v>262</v>
      </c>
    </row>
    <row r="212" spans="2:51" s="12" customFormat="1" ht="11.25">
      <c r="B212" s="150"/>
      <c r="D212" s="151" t="s">
        <v>270</v>
      </c>
      <c r="E212" s="152" t="s">
        <v>1</v>
      </c>
      <c r="F212" s="153" t="s">
        <v>4660</v>
      </c>
      <c r="H212" s="154">
        <v>4.32</v>
      </c>
      <c r="I212" s="155"/>
      <c r="L212" s="150"/>
      <c r="M212" s="156"/>
      <c r="T212" s="157"/>
      <c r="AT212" s="152" t="s">
        <v>270</v>
      </c>
      <c r="AU212" s="152" t="s">
        <v>87</v>
      </c>
      <c r="AV212" s="12" t="s">
        <v>87</v>
      </c>
      <c r="AW212" s="12" t="s">
        <v>32</v>
      </c>
      <c r="AX212" s="12" t="s">
        <v>77</v>
      </c>
      <c r="AY212" s="152" t="s">
        <v>262</v>
      </c>
    </row>
    <row r="213" spans="2:51" s="13" customFormat="1" ht="11.25">
      <c r="B213" s="158"/>
      <c r="D213" s="151" t="s">
        <v>270</v>
      </c>
      <c r="E213" s="159" t="s">
        <v>1</v>
      </c>
      <c r="F213" s="160" t="s">
        <v>273</v>
      </c>
      <c r="H213" s="161">
        <v>5.03</v>
      </c>
      <c r="I213" s="162"/>
      <c r="L213" s="158"/>
      <c r="M213" s="163"/>
      <c r="T213" s="164"/>
      <c r="AT213" s="159" t="s">
        <v>270</v>
      </c>
      <c r="AU213" s="159" t="s">
        <v>87</v>
      </c>
      <c r="AV213" s="13" t="s">
        <v>268</v>
      </c>
      <c r="AW213" s="13" t="s">
        <v>32</v>
      </c>
      <c r="AX213" s="13" t="s">
        <v>85</v>
      </c>
      <c r="AY213" s="159" t="s">
        <v>262</v>
      </c>
    </row>
    <row r="214" spans="2:63" s="11" customFormat="1" ht="22.9" customHeight="1">
      <c r="B214" s="126"/>
      <c r="D214" s="127" t="s">
        <v>76</v>
      </c>
      <c r="E214" s="136" t="s">
        <v>295</v>
      </c>
      <c r="F214" s="136" t="s">
        <v>4661</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369</v>
      </c>
      <c r="D215" s="138" t="s">
        <v>264</v>
      </c>
      <c r="E215" s="139" t="s">
        <v>4662</v>
      </c>
      <c r="F215" s="140" t="s">
        <v>4663</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459</v>
      </c>
    </row>
    <row r="216" spans="2:51" s="12" customFormat="1" ht="11.25">
      <c r="B216" s="150"/>
      <c r="D216" s="151" t="s">
        <v>270</v>
      </c>
      <c r="E216" s="152" t="s">
        <v>1</v>
      </c>
      <c r="F216" s="153" t="s">
        <v>4664</v>
      </c>
      <c r="H216" s="154">
        <v>4</v>
      </c>
      <c r="I216" s="155"/>
      <c r="L216" s="150"/>
      <c r="M216" s="156"/>
      <c r="T216" s="157"/>
      <c r="AT216" s="152" t="s">
        <v>270</v>
      </c>
      <c r="AU216" s="152" t="s">
        <v>87</v>
      </c>
      <c r="AV216" s="12" t="s">
        <v>87</v>
      </c>
      <c r="AW216" s="12" t="s">
        <v>32</v>
      </c>
      <c r="AX216" s="12" t="s">
        <v>77</v>
      </c>
      <c r="AY216" s="152" t="s">
        <v>262</v>
      </c>
    </row>
    <row r="217" spans="2:51" s="13" customFormat="1" ht="11.25">
      <c r="B217" s="158"/>
      <c r="D217" s="151" t="s">
        <v>270</v>
      </c>
      <c r="E217" s="159" t="s">
        <v>1</v>
      </c>
      <c r="F217" s="160" t="s">
        <v>273</v>
      </c>
      <c r="H217" s="161">
        <v>4</v>
      </c>
      <c r="I217" s="162"/>
      <c r="L217" s="158"/>
      <c r="M217" s="163"/>
      <c r="T217" s="164"/>
      <c r="AT217" s="159" t="s">
        <v>270</v>
      </c>
      <c r="AU217" s="159" t="s">
        <v>87</v>
      </c>
      <c r="AV217" s="13" t="s">
        <v>268</v>
      </c>
      <c r="AW217" s="13" t="s">
        <v>32</v>
      </c>
      <c r="AX217" s="13" t="s">
        <v>85</v>
      </c>
      <c r="AY217" s="159" t="s">
        <v>262</v>
      </c>
    </row>
    <row r="218" spans="2:65" s="1" customFormat="1" ht="24.2" customHeight="1">
      <c r="B218" s="32"/>
      <c r="C218" s="138" t="s">
        <v>376</v>
      </c>
      <c r="D218" s="138" t="s">
        <v>264</v>
      </c>
      <c r="E218" s="139" t="s">
        <v>4665</v>
      </c>
      <c r="F218" s="140" t="s">
        <v>4666</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472</v>
      </c>
    </row>
    <row r="219" spans="2:51" s="12" customFormat="1" ht="11.25">
      <c r="B219" s="150"/>
      <c r="D219" s="151" t="s">
        <v>270</v>
      </c>
      <c r="E219" s="152" t="s">
        <v>1</v>
      </c>
      <c r="F219" s="153" t="s">
        <v>4667</v>
      </c>
      <c r="H219" s="154">
        <v>6</v>
      </c>
      <c r="I219" s="155"/>
      <c r="L219" s="150"/>
      <c r="M219" s="156"/>
      <c r="T219" s="157"/>
      <c r="AT219" s="152" t="s">
        <v>270</v>
      </c>
      <c r="AU219" s="152" t="s">
        <v>87</v>
      </c>
      <c r="AV219" s="12" t="s">
        <v>87</v>
      </c>
      <c r="AW219" s="12" t="s">
        <v>32</v>
      </c>
      <c r="AX219" s="12" t="s">
        <v>77</v>
      </c>
      <c r="AY219" s="152" t="s">
        <v>262</v>
      </c>
    </row>
    <row r="220" spans="2:51" s="13" customFormat="1" ht="11.25">
      <c r="B220" s="158"/>
      <c r="D220" s="151" t="s">
        <v>270</v>
      </c>
      <c r="E220" s="159" t="s">
        <v>1</v>
      </c>
      <c r="F220" s="160" t="s">
        <v>273</v>
      </c>
      <c r="H220" s="161">
        <v>6</v>
      </c>
      <c r="I220" s="162"/>
      <c r="L220" s="158"/>
      <c r="M220" s="163"/>
      <c r="T220" s="164"/>
      <c r="AT220" s="159" t="s">
        <v>270</v>
      </c>
      <c r="AU220" s="159" t="s">
        <v>87</v>
      </c>
      <c r="AV220" s="13" t="s">
        <v>268</v>
      </c>
      <c r="AW220" s="13" t="s">
        <v>32</v>
      </c>
      <c r="AX220" s="13" t="s">
        <v>85</v>
      </c>
      <c r="AY220" s="159" t="s">
        <v>262</v>
      </c>
    </row>
    <row r="221" spans="2:65" s="1" customFormat="1" ht="24.2" customHeight="1">
      <c r="B221" s="32"/>
      <c r="C221" s="138" t="s">
        <v>381</v>
      </c>
      <c r="D221" s="138" t="s">
        <v>264</v>
      </c>
      <c r="E221" s="139" t="s">
        <v>4668</v>
      </c>
      <c r="F221" s="140" t="s">
        <v>4669</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480</v>
      </c>
    </row>
    <row r="222" spans="2:51" s="12" customFormat="1" ht="11.25">
      <c r="B222" s="150"/>
      <c r="D222" s="151" t="s">
        <v>270</v>
      </c>
      <c r="E222" s="152" t="s">
        <v>1</v>
      </c>
      <c r="F222" s="153" t="s">
        <v>4670</v>
      </c>
      <c r="H222" s="154">
        <v>10</v>
      </c>
      <c r="I222" s="155"/>
      <c r="L222" s="150"/>
      <c r="M222" s="156"/>
      <c r="T222" s="157"/>
      <c r="AT222" s="152" t="s">
        <v>270</v>
      </c>
      <c r="AU222" s="152" t="s">
        <v>87</v>
      </c>
      <c r="AV222" s="12" t="s">
        <v>87</v>
      </c>
      <c r="AW222" s="12" t="s">
        <v>32</v>
      </c>
      <c r="AX222" s="12" t="s">
        <v>77</v>
      </c>
      <c r="AY222" s="152" t="s">
        <v>262</v>
      </c>
    </row>
    <row r="223" spans="2:51" s="13" customFormat="1" ht="11.25">
      <c r="B223" s="158"/>
      <c r="D223" s="151" t="s">
        <v>270</v>
      </c>
      <c r="E223" s="159" t="s">
        <v>1</v>
      </c>
      <c r="F223" s="160" t="s">
        <v>273</v>
      </c>
      <c r="H223" s="161">
        <v>10</v>
      </c>
      <c r="I223" s="162"/>
      <c r="L223" s="158"/>
      <c r="M223" s="163"/>
      <c r="T223" s="164"/>
      <c r="AT223" s="159" t="s">
        <v>270</v>
      </c>
      <c r="AU223" s="159" t="s">
        <v>87</v>
      </c>
      <c r="AV223" s="13" t="s">
        <v>268</v>
      </c>
      <c r="AW223" s="13" t="s">
        <v>32</v>
      </c>
      <c r="AX223" s="13" t="s">
        <v>85</v>
      </c>
      <c r="AY223" s="159" t="s">
        <v>262</v>
      </c>
    </row>
    <row r="224" spans="2:65" s="1" customFormat="1" ht="24.2" customHeight="1">
      <c r="B224" s="32"/>
      <c r="C224" s="138" t="s">
        <v>396</v>
      </c>
      <c r="D224" s="138" t="s">
        <v>264</v>
      </c>
      <c r="E224" s="139" t="s">
        <v>4671</v>
      </c>
      <c r="F224" s="140" t="s">
        <v>4672</v>
      </c>
      <c r="G224" s="141" t="s">
        <v>416</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492</v>
      </c>
    </row>
    <row r="225" spans="2:51" s="12" customFormat="1" ht="11.25">
      <c r="B225" s="150"/>
      <c r="D225" s="151" t="s">
        <v>270</v>
      </c>
      <c r="E225" s="152" t="s">
        <v>1</v>
      </c>
      <c r="F225" s="153" t="s">
        <v>4673</v>
      </c>
      <c r="H225" s="154">
        <v>2</v>
      </c>
      <c r="I225" s="155"/>
      <c r="L225" s="150"/>
      <c r="M225" s="156"/>
      <c r="T225" s="157"/>
      <c r="AT225" s="152" t="s">
        <v>270</v>
      </c>
      <c r="AU225" s="152" t="s">
        <v>87</v>
      </c>
      <c r="AV225" s="12" t="s">
        <v>87</v>
      </c>
      <c r="AW225" s="12" t="s">
        <v>32</v>
      </c>
      <c r="AX225" s="12" t="s">
        <v>77</v>
      </c>
      <c r="AY225" s="152" t="s">
        <v>262</v>
      </c>
    </row>
    <row r="226" spans="2:51" s="13" customFormat="1" ht="11.25">
      <c r="B226" s="158"/>
      <c r="D226" s="151" t="s">
        <v>270</v>
      </c>
      <c r="E226" s="159" t="s">
        <v>1</v>
      </c>
      <c r="F226" s="160" t="s">
        <v>273</v>
      </c>
      <c r="H226" s="161">
        <v>2</v>
      </c>
      <c r="I226" s="162"/>
      <c r="L226" s="158"/>
      <c r="M226" s="163"/>
      <c r="T226" s="164"/>
      <c r="AT226" s="159" t="s">
        <v>270</v>
      </c>
      <c r="AU226" s="159" t="s">
        <v>87</v>
      </c>
      <c r="AV226" s="13" t="s">
        <v>268</v>
      </c>
      <c r="AW226" s="13" t="s">
        <v>32</v>
      </c>
      <c r="AX226" s="13" t="s">
        <v>85</v>
      </c>
      <c r="AY226" s="159" t="s">
        <v>262</v>
      </c>
    </row>
    <row r="227" spans="2:65" s="1" customFormat="1" ht="24.2" customHeight="1">
      <c r="B227" s="32"/>
      <c r="C227" s="138" t="s">
        <v>400</v>
      </c>
      <c r="D227" s="138" t="s">
        <v>264</v>
      </c>
      <c r="E227" s="139" t="s">
        <v>4674</v>
      </c>
      <c r="F227" s="140" t="s">
        <v>4675</v>
      </c>
      <c r="G227" s="141" t="s">
        <v>303</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503</v>
      </c>
    </row>
    <row r="228" spans="2:51" s="12" customFormat="1" ht="11.25">
      <c r="B228" s="150"/>
      <c r="D228" s="151" t="s">
        <v>270</v>
      </c>
      <c r="E228" s="152" t="s">
        <v>1</v>
      </c>
      <c r="F228" s="153" t="s">
        <v>4676</v>
      </c>
      <c r="H228" s="154">
        <v>5.62</v>
      </c>
      <c r="I228" s="155"/>
      <c r="L228" s="150"/>
      <c r="M228" s="156"/>
      <c r="T228" s="157"/>
      <c r="AT228" s="152" t="s">
        <v>270</v>
      </c>
      <c r="AU228" s="152" t="s">
        <v>87</v>
      </c>
      <c r="AV228" s="12" t="s">
        <v>87</v>
      </c>
      <c r="AW228" s="12" t="s">
        <v>32</v>
      </c>
      <c r="AX228" s="12" t="s">
        <v>77</v>
      </c>
      <c r="AY228" s="152" t="s">
        <v>262</v>
      </c>
    </row>
    <row r="229" spans="2:51" s="13" customFormat="1" ht="11.25">
      <c r="B229" s="158"/>
      <c r="D229" s="151" t="s">
        <v>270</v>
      </c>
      <c r="E229" s="159" t="s">
        <v>1</v>
      </c>
      <c r="F229" s="160" t="s">
        <v>273</v>
      </c>
      <c r="H229" s="161">
        <v>5.62</v>
      </c>
      <c r="I229" s="162"/>
      <c r="L229" s="158"/>
      <c r="M229" s="163"/>
      <c r="T229" s="164"/>
      <c r="AT229" s="159" t="s">
        <v>270</v>
      </c>
      <c r="AU229" s="159" t="s">
        <v>87</v>
      </c>
      <c r="AV229" s="13" t="s">
        <v>268</v>
      </c>
      <c r="AW229" s="13" t="s">
        <v>32</v>
      </c>
      <c r="AX229" s="13" t="s">
        <v>85</v>
      </c>
      <c r="AY229" s="159" t="s">
        <v>262</v>
      </c>
    </row>
    <row r="230" spans="2:65" s="1" customFormat="1" ht="21.75" customHeight="1">
      <c r="B230" s="32"/>
      <c r="C230" s="138" t="s">
        <v>7</v>
      </c>
      <c r="D230" s="138" t="s">
        <v>264</v>
      </c>
      <c r="E230" s="139" t="s">
        <v>4677</v>
      </c>
      <c r="F230" s="140" t="s">
        <v>4678</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529</v>
      </c>
    </row>
    <row r="231" spans="2:47" s="1" customFormat="1" ht="19.5">
      <c r="B231" s="32"/>
      <c r="D231" s="151" t="s">
        <v>708</v>
      </c>
      <c r="F231" s="187" t="s">
        <v>4679</v>
      </c>
      <c r="I231" s="188"/>
      <c r="L231" s="32"/>
      <c r="M231" s="189"/>
      <c r="T231" s="56"/>
      <c r="AT231" s="17" t="s">
        <v>708</v>
      </c>
      <c r="AU231" s="17" t="s">
        <v>87</v>
      </c>
    </row>
    <row r="232" spans="2:51" s="12" customFormat="1" ht="11.25">
      <c r="B232" s="150"/>
      <c r="D232" s="151" t="s">
        <v>270</v>
      </c>
      <c r="E232" s="152" t="s">
        <v>1</v>
      </c>
      <c r="F232" s="153" t="s">
        <v>4667</v>
      </c>
      <c r="H232" s="154">
        <v>6</v>
      </c>
      <c r="I232" s="155"/>
      <c r="L232" s="150"/>
      <c r="M232" s="156"/>
      <c r="T232" s="157"/>
      <c r="AT232" s="152" t="s">
        <v>270</v>
      </c>
      <c r="AU232" s="152" t="s">
        <v>87</v>
      </c>
      <c r="AV232" s="12" t="s">
        <v>87</v>
      </c>
      <c r="AW232" s="12" t="s">
        <v>32</v>
      </c>
      <c r="AX232" s="12" t="s">
        <v>77</v>
      </c>
      <c r="AY232" s="152" t="s">
        <v>262</v>
      </c>
    </row>
    <row r="233" spans="2:51" s="13" customFormat="1" ht="11.25">
      <c r="B233" s="158"/>
      <c r="D233" s="151" t="s">
        <v>270</v>
      </c>
      <c r="E233" s="159" t="s">
        <v>1</v>
      </c>
      <c r="F233" s="160" t="s">
        <v>273</v>
      </c>
      <c r="H233" s="161">
        <v>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407</v>
      </c>
      <c r="D234" s="138" t="s">
        <v>264</v>
      </c>
      <c r="E234" s="139" t="s">
        <v>4680</v>
      </c>
      <c r="F234" s="140" t="s">
        <v>4681</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538</v>
      </c>
    </row>
    <row r="235" spans="2:47" s="1" customFormat="1" ht="19.5">
      <c r="B235" s="32"/>
      <c r="D235" s="151" t="s">
        <v>708</v>
      </c>
      <c r="F235" s="187" t="s">
        <v>4679</v>
      </c>
      <c r="I235" s="188"/>
      <c r="L235" s="32"/>
      <c r="M235" s="189"/>
      <c r="T235" s="56"/>
      <c r="AT235" s="17" t="s">
        <v>708</v>
      </c>
      <c r="AU235" s="17" t="s">
        <v>87</v>
      </c>
    </row>
    <row r="236" spans="2:51" s="12" customFormat="1" ht="11.25">
      <c r="B236" s="150"/>
      <c r="D236" s="151" t="s">
        <v>270</v>
      </c>
      <c r="E236" s="152" t="s">
        <v>1</v>
      </c>
      <c r="F236" s="153" t="s">
        <v>4664</v>
      </c>
      <c r="H236" s="154">
        <v>4</v>
      </c>
      <c r="I236" s="155"/>
      <c r="L236" s="150"/>
      <c r="M236" s="156"/>
      <c r="T236" s="157"/>
      <c r="AT236" s="152" t="s">
        <v>270</v>
      </c>
      <c r="AU236" s="152" t="s">
        <v>87</v>
      </c>
      <c r="AV236" s="12" t="s">
        <v>87</v>
      </c>
      <c r="AW236" s="12" t="s">
        <v>32</v>
      </c>
      <c r="AX236" s="12" t="s">
        <v>77</v>
      </c>
      <c r="AY236" s="152" t="s">
        <v>262</v>
      </c>
    </row>
    <row r="237" spans="2:51" s="13" customFormat="1" ht="11.25">
      <c r="B237" s="158"/>
      <c r="D237" s="151" t="s">
        <v>270</v>
      </c>
      <c r="E237" s="159" t="s">
        <v>1</v>
      </c>
      <c r="F237" s="160" t="s">
        <v>273</v>
      </c>
      <c r="H237" s="161">
        <v>4</v>
      </c>
      <c r="I237" s="162"/>
      <c r="L237" s="158"/>
      <c r="M237" s="163"/>
      <c r="T237" s="164"/>
      <c r="AT237" s="159" t="s">
        <v>270</v>
      </c>
      <c r="AU237" s="159" t="s">
        <v>87</v>
      </c>
      <c r="AV237" s="13" t="s">
        <v>268</v>
      </c>
      <c r="AW237" s="13" t="s">
        <v>32</v>
      </c>
      <c r="AX237" s="13" t="s">
        <v>85</v>
      </c>
      <c r="AY237" s="159" t="s">
        <v>262</v>
      </c>
    </row>
    <row r="238" spans="2:65" s="1" customFormat="1" ht="21.75" customHeight="1">
      <c r="B238" s="32"/>
      <c r="C238" s="138" t="s">
        <v>413</v>
      </c>
      <c r="D238" s="138" t="s">
        <v>264</v>
      </c>
      <c r="E238" s="139" t="s">
        <v>4682</v>
      </c>
      <c r="F238" s="140" t="s">
        <v>4683</v>
      </c>
      <c r="G238" s="141" t="s">
        <v>416</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549</v>
      </c>
    </row>
    <row r="239" spans="2:47" s="1" customFormat="1" ht="19.5">
      <c r="B239" s="32"/>
      <c r="D239" s="151" t="s">
        <v>708</v>
      </c>
      <c r="F239" s="187" t="s">
        <v>4684</v>
      </c>
      <c r="I239" s="188"/>
      <c r="L239" s="32"/>
      <c r="M239" s="189"/>
      <c r="T239" s="56"/>
      <c r="AT239" s="17" t="s">
        <v>708</v>
      </c>
      <c r="AU239" s="17" t="s">
        <v>87</v>
      </c>
    </row>
    <row r="240" spans="2:51" s="12" customFormat="1" ht="11.25">
      <c r="B240" s="150"/>
      <c r="D240" s="151" t="s">
        <v>270</v>
      </c>
      <c r="E240" s="152" t="s">
        <v>1</v>
      </c>
      <c r="F240" s="153" t="s">
        <v>4673</v>
      </c>
      <c r="H240" s="154">
        <v>2</v>
      </c>
      <c r="I240" s="155"/>
      <c r="L240" s="150"/>
      <c r="M240" s="156"/>
      <c r="T240" s="157"/>
      <c r="AT240" s="152" t="s">
        <v>270</v>
      </c>
      <c r="AU240" s="152" t="s">
        <v>87</v>
      </c>
      <c r="AV240" s="12" t="s">
        <v>87</v>
      </c>
      <c r="AW240" s="12" t="s">
        <v>32</v>
      </c>
      <c r="AX240" s="12" t="s">
        <v>77</v>
      </c>
      <c r="AY240" s="152" t="s">
        <v>262</v>
      </c>
    </row>
    <row r="241" spans="2:51" s="13" customFormat="1" ht="11.25">
      <c r="B241" s="158"/>
      <c r="D241" s="151" t="s">
        <v>270</v>
      </c>
      <c r="E241" s="159" t="s">
        <v>1</v>
      </c>
      <c r="F241" s="160" t="s">
        <v>273</v>
      </c>
      <c r="H241" s="161">
        <v>2</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423</v>
      </c>
      <c r="D242" s="138" t="s">
        <v>264</v>
      </c>
      <c r="E242" s="139" t="s">
        <v>4685</v>
      </c>
      <c r="F242" s="140" t="s">
        <v>4686</v>
      </c>
      <c r="G242" s="141" t="s">
        <v>416</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563</v>
      </c>
    </row>
    <row r="243" spans="2:51" s="12" customFormat="1" ht="11.25">
      <c r="B243" s="150"/>
      <c r="D243" s="151" t="s">
        <v>270</v>
      </c>
      <c r="E243" s="152" t="s">
        <v>1</v>
      </c>
      <c r="F243" s="153" t="s">
        <v>4673</v>
      </c>
      <c r="H243" s="154">
        <v>2</v>
      </c>
      <c r="I243" s="155"/>
      <c r="L243" s="150"/>
      <c r="M243" s="156"/>
      <c r="T243" s="157"/>
      <c r="AT243" s="152" t="s">
        <v>270</v>
      </c>
      <c r="AU243" s="152" t="s">
        <v>87</v>
      </c>
      <c r="AV243" s="12" t="s">
        <v>87</v>
      </c>
      <c r="AW243" s="12" t="s">
        <v>32</v>
      </c>
      <c r="AX243" s="12" t="s">
        <v>77</v>
      </c>
      <c r="AY243" s="152" t="s">
        <v>262</v>
      </c>
    </row>
    <row r="244" spans="2:51" s="13" customFormat="1" ht="11.25">
      <c r="B244" s="158"/>
      <c r="D244" s="151" t="s">
        <v>270</v>
      </c>
      <c r="E244" s="159" t="s">
        <v>1</v>
      </c>
      <c r="F244" s="160" t="s">
        <v>273</v>
      </c>
      <c r="H244" s="161">
        <v>2</v>
      </c>
      <c r="I244" s="162"/>
      <c r="L244" s="158"/>
      <c r="M244" s="163"/>
      <c r="T244" s="164"/>
      <c r="AT244" s="159" t="s">
        <v>270</v>
      </c>
      <c r="AU244" s="159" t="s">
        <v>87</v>
      </c>
      <c r="AV244" s="13" t="s">
        <v>268</v>
      </c>
      <c r="AW244" s="13" t="s">
        <v>32</v>
      </c>
      <c r="AX244" s="13" t="s">
        <v>85</v>
      </c>
      <c r="AY244" s="159" t="s">
        <v>262</v>
      </c>
    </row>
    <row r="245" spans="2:65" s="1" customFormat="1" ht="21.75" customHeight="1">
      <c r="B245" s="32"/>
      <c r="C245" s="138" t="s">
        <v>426</v>
      </c>
      <c r="D245" s="138" t="s">
        <v>264</v>
      </c>
      <c r="E245" s="139" t="s">
        <v>4687</v>
      </c>
      <c r="F245" s="140" t="s">
        <v>4688</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571</v>
      </c>
    </row>
    <row r="246" spans="2:51" s="12" customFormat="1" ht="11.25">
      <c r="B246" s="150"/>
      <c r="D246" s="151" t="s">
        <v>270</v>
      </c>
      <c r="E246" s="152" t="s">
        <v>1</v>
      </c>
      <c r="F246" s="153" t="s">
        <v>4667</v>
      </c>
      <c r="H246" s="154">
        <v>6</v>
      </c>
      <c r="I246" s="155"/>
      <c r="L246" s="150"/>
      <c r="M246" s="156"/>
      <c r="T246" s="157"/>
      <c r="AT246" s="152" t="s">
        <v>270</v>
      </c>
      <c r="AU246" s="152" t="s">
        <v>87</v>
      </c>
      <c r="AV246" s="12" t="s">
        <v>87</v>
      </c>
      <c r="AW246" s="12" t="s">
        <v>32</v>
      </c>
      <c r="AX246" s="12" t="s">
        <v>77</v>
      </c>
      <c r="AY246" s="152" t="s">
        <v>262</v>
      </c>
    </row>
    <row r="247" spans="2:51" s="13" customFormat="1" ht="11.25">
      <c r="B247" s="158"/>
      <c r="D247" s="151" t="s">
        <v>270</v>
      </c>
      <c r="E247" s="159" t="s">
        <v>1</v>
      </c>
      <c r="F247" s="160" t="s">
        <v>273</v>
      </c>
      <c r="H247" s="161">
        <v>6</v>
      </c>
      <c r="I247" s="162"/>
      <c r="L247" s="158"/>
      <c r="M247" s="163"/>
      <c r="T247" s="164"/>
      <c r="AT247" s="159" t="s">
        <v>270</v>
      </c>
      <c r="AU247" s="159" t="s">
        <v>87</v>
      </c>
      <c r="AV247" s="13" t="s">
        <v>268</v>
      </c>
      <c r="AW247" s="13" t="s">
        <v>32</v>
      </c>
      <c r="AX247" s="13" t="s">
        <v>85</v>
      </c>
      <c r="AY247" s="159" t="s">
        <v>262</v>
      </c>
    </row>
    <row r="248" spans="2:65" s="1" customFormat="1" ht="21.75" customHeight="1">
      <c r="B248" s="32"/>
      <c r="C248" s="138" t="s">
        <v>431</v>
      </c>
      <c r="D248" s="138" t="s">
        <v>264</v>
      </c>
      <c r="E248" s="139" t="s">
        <v>4689</v>
      </c>
      <c r="F248" s="140" t="s">
        <v>4690</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592</v>
      </c>
    </row>
    <row r="249" spans="2:51" s="12" customFormat="1" ht="11.25">
      <c r="B249" s="150"/>
      <c r="D249" s="151" t="s">
        <v>270</v>
      </c>
      <c r="E249" s="152" t="s">
        <v>1</v>
      </c>
      <c r="F249" s="153" t="s">
        <v>4664</v>
      </c>
      <c r="H249" s="154">
        <v>4</v>
      </c>
      <c r="I249" s="155"/>
      <c r="L249" s="150"/>
      <c r="M249" s="156"/>
      <c r="T249" s="157"/>
      <c r="AT249" s="152" t="s">
        <v>270</v>
      </c>
      <c r="AU249" s="152" t="s">
        <v>87</v>
      </c>
      <c r="AV249" s="12" t="s">
        <v>87</v>
      </c>
      <c r="AW249" s="12" t="s">
        <v>32</v>
      </c>
      <c r="AX249" s="12" t="s">
        <v>77</v>
      </c>
      <c r="AY249" s="152" t="s">
        <v>262</v>
      </c>
    </row>
    <row r="250" spans="2:51" s="13" customFormat="1" ht="11.25">
      <c r="B250" s="158"/>
      <c r="D250" s="151" t="s">
        <v>270</v>
      </c>
      <c r="E250" s="159" t="s">
        <v>1</v>
      </c>
      <c r="F250" s="160" t="s">
        <v>273</v>
      </c>
      <c r="H250" s="161">
        <v>4</v>
      </c>
      <c r="I250" s="162"/>
      <c r="L250" s="158"/>
      <c r="M250" s="163"/>
      <c r="T250" s="164"/>
      <c r="AT250" s="159" t="s">
        <v>270</v>
      </c>
      <c r="AU250" s="159" t="s">
        <v>87</v>
      </c>
      <c r="AV250" s="13" t="s">
        <v>268</v>
      </c>
      <c r="AW250" s="13" t="s">
        <v>32</v>
      </c>
      <c r="AX250" s="13" t="s">
        <v>85</v>
      </c>
      <c r="AY250" s="159" t="s">
        <v>262</v>
      </c>
    </row>
    <row r="251" spans="2:63" s="11" customFormat="1" ht="22.9" customHeight="1">
      <c r="B251" s="126"/>
      <c r="D251" s="127" t="s">
        <v>76</v>
      </c>
      <c r="E251" s="136" t="s">
        <v>304</v>
      </c>
      <c r="F251" s="136" t="s">
        <v>4691</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436</v>
      </c>
      <c r="D252" s="138" t="s">
        <v>264</v>
      </c>
      <c r="E252" s="139" t="s">
        <v>4692</v>
      </c>
      <c r="F252" s="140" t="s">
        <v>4693</v>
      </c>
      <c r="G252" s="141" t="s">
        <v>416</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615</v>
      </c>
    </row>
    <row r="253" spans="2:51" s="12" customFormat="1" ht="11.25">
      <c r="B253" s="150"/>
      <c r="D253" s="151" t="s">
        <v>270</v>
      </c>
      <c r="E253" s="152" t="s">
        <v>1</v>
      </c>
      <c r="F253" s="153" t="s">
        <v>4694</v>
      </c>
      <c r="H253" s="154">
        <v>6.8</v>
      </c>
      <c r="I253" s="155"/>
      <c r="L253" s="150"/>
      <c r="M253" s="156"/>
      <c r="T253" s="157"/>
      <c r="AT253" s="152" t="s">
        <v>270</v>
      </c>
      <c r="AU253" s="152" t="s">
        <v>87</v>
      </c>
      <c r="AV253" s="12" t="s">
        <v>87</v>
      </c>
      <c r="AW253" s="12" t="s">
        <v>32</v>
      </c>
      <c r="AX253" s="12" t="s">
        <v>77</v>
      </c>
      <c r="AY253" s="152" t="s">
        <v>262</v>
      </c>
    </row>
    <row r="254" spans="2:51" s="12" customFormat="1" ht="11.25">
      <c r="B254" s="150"/>
      <c r="D254" s="151" t="s">
        <v>270</v>
      </c>
      <c r="E254" s="152" t="s">
        <v>1</v>
      </c>
      <c r="F254" s="153" t="s">
        <v>4695</v>
      </c>
      <c r="H254" s="154">
        <v>41.1</v>
      </c>
      <c r="I254" s="155"/>
      <c r="L254" s="150"/>
      <c r="M254" s="156"/>
      <c r="T254" s="157"/>
      <c r="AT254" s="152" t="s">
        <v>270</v>
      </c>
      <c r="AU254" s="152" t="s">
        <v>87</v>
      </c>
      <c r="AV254" s="12" t="s">
        <v>87</v>
      </c>
      <c r="AW254" s="12" t="s">
        <v>32</v>
      </c>
      <c r="AX254" s="12" t="s">
        <v>77</v>
      </c>
      <c r="AY254" s="152" t="s">
        <v>262</v>
      </c>
    </row>
    <row r="255" spans="2:51" s="13" customFormat="1" ht="11.25">
      <c r="B255" s="158"/>
      <c r="D255" s="151" t="s">
        <v>270</v>
      </c>
      <c r="E255" s="159" t="s">
        <v>1</v>
      </c>
      <c r="F255" s="160" t="s">
        <v>273</v>
      </c>
      <c r="H255" s="161">
        <v>47.9</v>
      </c>
      <c r="I255" s="162"/>
      <c r="L255" s="158"/>
      <c r="M255" s="163"/>
      <c r="T255" s="164"/>
      <c r="AT255" s="159" t="s">
        <v>270</v>
      </c>
      <c r="AU255" s="159" t="s">
        <v>87</v>
      </c>
      <c r="AV255" s="13" t="s">
        <v>268</v>
      </c>
      <c r="AW255" s="13" t="s">
        <v>32</v>
      </c>
      <c r="AX255" s="13" t="s">
        <v>85</v>
      </c>
      <c r="AY255" s="159" t="s">
        <v>262</v>
      </c>
    </row>
    <row r="256" spans="2:65" s="1" customFormat="1" ht="16.5" customHeight="1">
      <c r="B256" s="32"/>
      <c r="C256" s="138" t="s">
        <v>441</v>
      </c>
      <c r="D256" s="138" t="s">
        <v>264</v>
      </c>
      <c r="E256" s="139" t="s">
        <v>4696</v>
      </c>
      <c r="F256" s="140" t="s">
        <v>4697</v>
      </c>
      <c r="G256" s="141" t="s">
        <v>684</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631</v>
      </c>
    </row>
    <row r="257" spans="2:51" s="14" customFormat="1" ht="11.25">
      <c r="B257" s="165"/>
      <c r="D257" s="151" t="s">
        <v>270</v>
      </c>
      <c r="E257" s="166" t="s">
        <v>1</v>
      </c>
      <c r="F257" s="167" t="s">
        <v>4698</v>
      </c>
      <c r="H257" s="166" t="s">
        <v>1</v>
      </c>
      <c r="I257" s="168"/>
      <c r="L257" s="165"/>
      <c r="M257" s="169"/>
      <c r="T257" s="170"/>
      <c r="AT257" s="166" t="s">
        <v>270</v>
      </c>
      <c r="AU257" s="166" t="s">
        <v>87</v>
      </c>
      <c r="AV257" s="14" t="s">
        <v>85</v>
      </c>
      <c r="AW257" s="14" t="s">
        <v>32</v>
      </c>
      <c r="AX257" s="14" t="s">
        <v>77</v>
      </c>
      <c r="AY257" s="166" t="s">
        <v>262</v>
      </c>
    </row>
    <row r="258" spans="2:51" s="12" customFormat="1" ht="11.25">
      <c r="B258" s="150"/>
      <c r="D258" s="151" t="s">
        <v>270</v>
      </c>
      <c r="E258" s="152" t="s">
        <v>1</v>
      </c>
      <c r="F258" s="153" t="s">
        <v>4699</v>
      </c>
      <c r="H258" s="154">
        <v>2</v>
      </c>
      <c r="I258" s="155"/>
      <c r="L258" s="150"/>
      <c r="M258" s="156"/>
      <c r="T258" s="157"/>
      <c r="AT258" s="152" t="s">
        <v>270</v>
      </c>
      <c r="AU258" s="152" t="s">
        <v>87</v>
      </c>
      <c r="AV258" s="12" t="s">
        <v>87</v>
      </c>
      <c r="AW258" s="12" t="s">
        <v>32</v>
      </c>
      <c r="AX258" s="12" t="s">
        <v>77</v>
      </c>
      <c r="AY258" s="152" t="s">
        <v>262</v>
      </c>
    </row>
    <row r="259" spans="2:51" s="13" customFormat="1" ht="11.25">
      <c r="B259" s="158"/>
      <c r="D259" s="151" t="s">
        <v>270</v>
      </c>
      <c r="E259" s="159" t="s">
        <v>1</v>
      </c>
      <c r="F259" s="160" t="s">
        <v>273</v>
      </c>
      <c r="H259" s="161">
        <v>2</v>
      </c>
      <c r="I259" s="162"/>
      <c r="L259" s="158"/>
      <c r="M259" s="163"/>
      <c r="T259" s="164"/>
      <c r="AT259" s="159" t="s">
        <v>270</v>
      </c>
      <c r="AU259" s="159" t="s">
        <v>87</v>
      </c>
      <c r="AV259" s="13" t="s">
        <v>268</v>
      </c>
      <c r="AW259" s="13" t="s">
        <v>32</v>
      </c>
      <c r="AX259" s="13" t="s">
        <v>85</v>
      </c>
      <c r="AY259" s="159" t="s">
        <v>262</v>
      </c>
    </row>
    <row r="260" spans="2:65" s="1" customFormat="1" ht="16.5" customHeight="1">
      <c r="B260" s="32"/>
      <c r="C260" s="138" t="s">
        <v>446</v>
      </c>
      <c r="D260" s="138" t="s">
        <v>264</v>
      </c>
      <c r="E260" s="139" t="s">
        <v>4700</v>
      </c>
      <c r="F260" s="140" t="s">
        <v>4701</v>
      </c>
      <c r="G260" s="141" t="s">
        <v>684</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646</v>
      </c>
    </row>
    <row r="261" spans="2:51" s="14" customFormat="1" ht="11.25">
      <c r="B261" s="165"/>
      <c r="D261" s="151" t="s">
        <v>270</v>
      </c>
      <c r="E261" s="166" t="s">
        <v>1</v>
      </c>
      <c r="F261" s="167" t="s">
        <v>4702</v>
      </c>
      <c r="H261" s="166" t="s">
        <v>1</v>
      </c>
      <c r="I261" s="168"/>
      <c r="L261" s="165"/>
      <c r="M261" s="169"/>
      <c r="T261" s="170"/>
      <c r="AT261" s="166" t="s">
        <v>270</v>
      </c>
      <c r="AU261" s="166" t="s">
        <v>87</v>
      </c>
      <c r="AV261" s="14" t="s">
        <v>85</v>
      </c>
      <c r="AW261" s="14" t="s">
        <v>32</v>
      </c>
      <c r="AX261" s="14" t="s">
        <v>77</v>
      </c>
      <c r="AY261" s="166" t="s">
        <v>262</v>
      </c>
    </row>
    <row r="262" spans="2:51" s="12" customFormat="1" ht="11.25">
      <c r="B262" s="150"/>
      <c r="D262" s="151" t="s">
        <v>270</v>
      </c>
      <c r="E262" s="152" t="s">
        <v>1</v>
      </c>
      <c r="F262" s="153" t="s">
        <v>4703</v>
      </c>
      <c r="H262" s="154">
        <v>1</v>
      </c>
      <c r="I262" s="155"/>
      <c r="L262" s="150"/>
      <c r="M262" s="156"/>
      <c r="T262" s="157"/>
      <c r="AT262" s="152" t="s">
        <v>270</v>
      </c>
      <c r="AU262" s="152" t="s">
        <v>87</v>
      </c>
      <c r="AV262" s="12" t="s">
        <v>87</v>
      </c>
      <c r="AW262" s="12" t="s">
        <v>32</v>
      </c>
      <c r="AX262" s="12" t="s">
        <v>77</v>
      </c>
      <c r="AY262" s="152" t="s">
        <v>262</v>
      </c>
    </row>
    <row r="263" spans="2:51" s="13" customFormat="1" ht="11.25">
      <c r="B263" s="158"/>
      <c r="D263" s="151" t="s">
        <v>270</v>
      </c>
      <c r="E263" s="159" t="s">
        <v>1</v>
      </c>
      <c r="F263" s="160" t="s">
        <v>273</v>
      </c>
      <c r="H263" s="161">
        <v>1</v>
      </c>
      <c r="I263" s="162"/>
      <c r="L263" s="158"/>
      <c r="M263" s="163"/>
      <c r="T263" s="164"/>
      <c r="AT263" s="159" t="s">
        <v>270</v>
      </c>
      <c r="AU263" s="159" t="s">
        <v>87</v>
      </c>
      <c r="AV263" s="13" t="s">
        <v>268</v>
      </c>
      <c r="AW263" s="13" t="s">
        <v>32</v>
      </c>
      <c r="AX263" s="13" t="s">
        <v>85</v>
      </c>
      <c r="AY263" s="159" t="s">
        <v>262</v>
      </c>
    </row>
    <row r="264" spans="2:65" s="1" customFormat="1" ht="16.5" customHeight="1">
      <c r="B264" s="32"/>
      <c r="C264" s="138" t="s">
        <v>451</v>
      </c>
      <c r="D264" s="138" t="s">
        <v>264</v>
      </c>
      <c r="E264" s="139" t="s">
        <v>4704</v>
      </c>
      <c r="F264" s="140" t="s">
        <v>4705</v>
      </c>
      <c r="G264" s="141" t="s">
        <v>684</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656</v>
      </c>
    </row>
    <row r="265" spans="2:47" s="1" customFormat="1" ht="39">
      <c r="B265" s="32"/>
      <c r="D265" s="151" t="s">
        <v>708</v>
      </c>
      <c r="F265" s="187" t="s">
        <v>4706</v>
      </c>
      <c r="I265" s="188"/>
      <c r="L265" s="32"/>
      <c r="M265" s="189"/>
      <c r="T265" s="56"/>
      <c r="AT265" s="17" t="s">
        <v>708</v>
      </c>
      <c r="AU265" s="17" t="s">
        <v>87</v>
      </c>
    </row>
    <row r="266" spans="2:51" s="14" customFormat="1" ht="11.25">
      <c r="B266" s="165"/>
      <c r="D266" s="151" t="s">
        <v>270</v>
      </c>
      <c r="E266" s="166" t="s">
        <v>1</v>
      </c>
      <c r="F266" s="167" t="s">
        <v>4702</v>
      </c>
      <c r="H266" s="166" t="s">
        <v>1</v>
      </c>
      <c r="I266" s="168"/>
      <c r="L266" s="165"/>
      <c r="M266" s="169"/>
      <c r="T266" s="170"/>
      <c r="AT266" s="166" t="s">
        <v>270</v>
      </c>
      <c r="AU266" s="166" t="s">
        <v>87</v>
      </c>
      <c r="AV266" s="14" t="s">
        <v>85</v>
      </c>
      <c r="AW266" s="14" t="s">
        <v>32</v>
      </c>
      <c r="AX266" s="14" t="s">
        <v>77</v>
      </c>
      <c r="AY266" s="166" t="s">
        <v>262</v>
      </c>
    </row>
    <row r="267" spans="2:51" s="12" customFormat="1" ht="11.25">
      <c r="B267" s="150"/>
      <c r="D267" s="151" t="s">
        <v>270</v>
      </c>
      <c r="E267" s="152" t="s">
        <v>1</v>
      </c>
      <c r="F267" s="153" t="s">
        <v>4707</v>
      </c>
      <c r="H267" s="154">
        <v>1</v>
      </c>
      <c r="I267" s="155"/>
      <c r="L267" s="150"/>
      <c r="M267" s="156"/>
      <c r="T267" s="157"/>
      <c r="AT267" s="152" t="s">
        <v>270</v>
      </c>
      <c r="AU267" s="152" t="s">
        <v>87</v>
      </c>
      <c r="AV267" s="12" t="s">
        <v>87</v>
      </c>
      <c r="AW267" s="12" t="s">
        <v>32</v>
      </c>
      <c r="AX267" s="12" t="s">
        <v>77</v>
      </c>
      <c r="AY267" s="152" t="s">
        <v>262</v>
      </c>
    </row>
    <row r="268" spans="2:51" s="13" customFormat="1" ht="11.25">
      <c r="B268" s="158"/>
      <c r="D268" s="151" t="s">
        <v>270</v>
      </c>
      <c r="E268" s="159" t="s">
        <v>1</v>
      </c>
      <c r="F268" s="160" t="s">
        <v>273</v>
      </c>
      <c r="H268" s="161">
        <v>1</v>
      </c>
      <c r="I268" s="162"/>
      <c r="L268" s="158"/>
      <c r="M268" s="163"/>
      <c r="T268" s="164"/>
      <c r="AT268" s="159" t="s">
        <v>270</v>
      </c>
      <c r="AU268" s="159" t="s">
        <v>87</v>
      </c>
      <c r="AV268" s="13" t="s">
        <v>268</v>
      </c>
      <c r="AW268" s="13" t="s">
        <v>32</v>
      </c>
      <c r="AX268" s="13" t="s">
        <v>85</v>
      </c>
      <c r="AY268" s="159" t="s">
        <v>262</v>
      </c>
    </row>
    <row r="269" spans="2:65" s="1" customFormat="1" ht="16.5" customHeight="1">
      <c r="B269" s="32"/>
      <c r="C269" s="138" t="s">
        <v>189</v>
      </c>
      <c r="D269" s="138" t="s">
        <v>264</v>
      </c>
      <c r="E269" s="139" t="s">
        <v>4708</v>
      </c>
      <c r="F269" s="140" t="s">
        <v>4709</v>
      </c>
      <c r="G269" s="141" t="s">
        <v>416</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664</v>
      </c>
    </row>
    <row r="270" spans="2:47" s="1" customFormat="1" ht="39">
      <c r="B270" s="32"/>
      <c r="D270" s="151" t="s">
        <v>708</v>
      </c>
      <c r="F270" s="187" t="s">
        <v>4710</v>
      </c>
      <c r="I270" s="188"/>
      <c r="L270" s="32"/>
      <c r="M270" s="189"/>
      <c r="T270" s="56"/>
      <c r="AT270" s="17" t="s">
        <v>708</v>
      </c>
      <c r="AU270" s="17" t="s">
        <v>87</v>
      </c>
    </row>
    <row r="271" spans="2:51" s="12" customFormat="1" ht="11.25">
      <c r="B271" s="150"/>
      <c r="D271" s="151" t="s">
        <v>270</v>
      </c>
      <c r="E271" s="152" t="s">
        <v>1</v>
      </c>
      <c r="F271" s="153" t="s">
        <v>4694</v>
      </c>
      <c r="H271" s="154">
        <v>6.8</v>
      </c>
      <c r="I271" s="155"/>
      <c r="L271" s="150"/>
      <c r="M271" s="156"/>
      <c r="T271" s="157"/>
      <c r="AT271" s="152" t="s">
        <v>270</v>
      </c>
      <c r="AU271" s="152" t="s">
        <v>87</v>
      </c>
      <c r="AV271" s="12" t="s">
        <v>87</v>
      </c>
      <c r="AW271" s="12" t="s">
        <v>32</v>
      </c>
      <c r="AX271" s="12" t="s">
        <v>77</v>
      </c>
      <c r="AY271" s="152" t="s">
        <v>262</v>
      </c>
    </row>
    <row r="272" spans="2:51" s="12" customFormat="1" ht="11.25">
      <c r="B272" s="150"/>
      <c r="D272" s="151" t="s">
        <v>270</v>
      </c>
      <c r="E272" s="152" t="s">
        <v>1</v>
      </c>
      <c r="F272" s="153" t="s">
        <v>4695</v>
      </c>
      <c r="H272" s="154">
        <v>41.1</v>
      </c>
      <c r="I272" s="155"/>
      <c r="L272" s="150"/>
      <c r="M272" s="156"/>
      <c r="T272" s="157"/>
      <c r="AT272" s="152" t="s">
        <v>270</v>
      </c>
      <c r="AU272" s="152" t="s">
        <v>87</v>
      </c>
      <c r="AV272" s="12" t="s">
        <v>87</v>
      </c>
      <c r="AW272" s="12" t="s">
        <v>32</v>
      </c>
      <c r="AX272" s="12" t="s">
        <v>77</v>
      </c>
      <c r="AY272" s="152" t="s">
        <v>262</v>
      </c>
    </row>
    <row r="273" spans="2:51" s="13" customFormat="1" ht="11.25">
      <c r="B273" s="158"/>
      <c r="D273" s="151" t="s">
        <v>270</v>
      </c>
      <c r="E273" s="159" t="s">
        <v>1</v>
      </c>
      <c r="F273" s="160" t="s">
        <v>273</v>
      </c>
      <c r="H273" s="161">
        <v>47.9</v>
      </c>
      <c r="I273" s="162"/>
      <c r="L273" s="158"/>
      <c r="M273" s="163"/>
      <c r="T273" s="164"/>
      <c r="AT273" s="159" t="s">
        <v>270</v>
      </c>
      <c r="AU273" s="159" t="s">
        <v>87</v>
      </c>
      <c r="AV273" s="13" t="s">
        <v>268</v>
      </c>
      <c r="AW273" s="13" t="s">
        <v>32</v>
      </c>
      <c r="AX273" s="13" t="s">
        <v>85</v>
      </c>
      <c r="AY273" s="159" t="s">
        <v>262</v>
      </c>
    </row>
    <row r="274" spans="2:65" s="1" customFormat="1" ht="24.2" customHeight="1">
      <c r="B274" s="32"/>
      <c r="C274" s="138" t="s">
        <v>459</v>
      </c>
      <c r="D274" s="138" t="s">
        <v>264</v>
      </c>
      <c r="E274" s="139" t="s">
        <v>4711</v>
      </c>
      <c r="F274" s="140" t="s">
        <v>4712</v>
      </c>
      <c r="G274" s="141" t="s">
        <v>416</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677</v>
      </c>
    </row>
    <row r="275" spans="2:47" s="1" customFormat="1" ht="39">
      <c r="B275" s="32"/>
      <c r="D275" s="151" t="s">
        <v>708</v>
      </c>
      <c r="F275" s="187" t="s">
        <v>4713</v>
      </c>
      <c r="I275" s="188"/>
      <c r="L275" s="32"/>
      <c r="M275" s="189"/>
      <c r="T275" s="56"/>
      <c r="AT275" s="17" t="s">
        <v>708</v>
      </c>
      <c r="AU275" s="17" t="s">
        <v>87</v>
      </c>
    </row>
    <row r="276" spans="2:51" s="12" customFormat="1" ht="11.25">
      <c r="B276" s="150"/>
      <c r="D276" s="151" t="s">
        <v>270</v>
      </c>
      <c r="E276" s="152" t="s">
        <v>1</v>
      </c>
      <c r="F276" s="153" t="s">
        <v>4694</v>
      </c>
      <c r="H276" s="154">
        <v>6.8</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4695</v>
      </c>
      <c r="H277" s="154">
        <v>41.1</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47.9</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467</v>
      </c>
      <c r="D279" s="138" t="s">
        <v>264</v>
      </c>
      <c r="E279" s="139" t="s">
        <v>4714</v>
      </c>
      <c r="F279" s="140" t="s">
        <v>4715</v>
      </c>
      <c r="G279" s="141" t="s">
        <v>684</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686</v>
      </c>
    </row>
    <row r="280" spans="2:47" s="1" customFormat="1" ht="107.25">
      <c r="B280" s="32"/>
      <c r="D280" s="151" t="s">
        <v>708</v>
      </c>
      <c r="F280" s="187" t="s">
        <v>4716</v>
      </c>
      <c r="I280" s="188"/>
      <c r="L280" s="32"/>
      <c r="M280" s="189"/>
      <c r="T280" s="56"/>
      <c r="AT280" s="17" t="s">
        <v>708</v>
      </c>
      <c r="AU280" s="17" t="s">
        <v>87</v>
      </c>
    </row>
    <row r="281" spans="2:65" s="1" customFormat="1" ht="24.2" customHeight="1">
      <c r="B281" s="32"/>
      <c r="C281" s="138" t="s">
        <v>472</v>
      </c>
      <c r="D281" s="138" t="s">
        <v>264</v>
      </c>
      <c r="E281" s="139" t="s">
        <v>4717</v>
      </c>
      <c r="F281" s="140" t="s">
        <v>4718</v>
      </c>
      <c r="G281" s="141" t="s">
        <v>684</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694</v>
      </c>
    </row>
    <row r="282" spans="2:47" s="1" customFormat="1" ht="29.25">
      <c r="B282" s="32"/>
      <c r="D282" s="151" t="s">
        <v>708</v>
      </c>
      <c r="F282" s="187" t="s">
        <v>4719</v>
      </c>
      <c r="I282" s="188"/>
      <c r="L282" s="32"/>
      <c r="M282" s="189"/>
      <c r="T282" s="56"/>
      <c r="AT282" s="17" t="s">
        <v>708</v>
      </c>
      <c r="AU282" s="17" t="s">
        <v>87</v>
      </c>
    </row>
    <row r="283" spans="2:65" s="1" customFormat="1" ht="16.5" customHeight="1">
      <c r="B283" s="32"/>
      <c r="C283" s="138" t="s">
        <v>476</v>
      </c>
      <c r="D283" s="138" t="s">
        <v>264</v>
      </c>
      <c r="E283" s="139" t="s">
        <v>4720</v>
      </c>
      <c r="F283" s="140" t="s">
        <v>4721</v>
      </c>
      <c r="G283" s="141" t="s">
        <v>684</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703</v>
      </c>
    </row>
    <row r="284" spans="2:47" s="1" customFormat="1" ht="29.25">
      <c r="B284" s="32"/>
      <c r="D284" s="151" t="s">
        <v>708</v>
      </c>
      <c r="F284" s="187" t="s">
        <v>4722</v>
      </c>
      <c r="I284" s="188"/>
      <c r="L284" s="32"/>
      <c r="M284" s="189"/>
      <c r="T284" s="56"/>
      <c r="AT284" s="17" t="s">
        <v>708</v>
      </c>
      <c r="AU284" s="17" t="s">
        <v>87</v>
      </c>
    </row>
    <row r="285" spans="2:51" s="12" customFormat="1" ht="11.25">
      <c r="B285" s="150"/>
      <c r="D285" s="151" t="s">
        <v>270</v>
      </c>
      <c r="E285" s="152" t="s">
        <v>1</v>
      </c>
      <c r="F285" s="153" t="s">
        <v>4723</v>
      </c>
      <c r="H285" s="154">
        <v>1</v>
      </c>
      <c r="I285" s="155"/>
      <c r="L285" s="150"/>
      <c r="M285" s="156"/>
      <c r="T285" s="157"/>
      <c r="AT285" s="152" t="s">
        <v>270</v>
      </c>
      <c r="AU285" s="152" t="s">
        <v>87</v>
      </c>
      <c r="AV285" s="12" t="s">
        <v>87</v>
      </c>
      <c r="AW285" s="12" t="s">
        <v>32</v>
      </c>
      <c r="AX285" s="12" t="s">
        <v>77</v>
      </c>
      <c r="AY285" s="152" t="s">
        <v>262</v>
      </c>
    </row>
    <row r="286" spans="2:51" s="13" customFormat="1" ht="11.25">
      <c r="B286" s="158"/>
      <c r="D286" s="151" t="s">
        <v>270</v>
      </c>
      <c r="E286" s="159" t="s">
        <v>1</v>
      </c>
      <c r="F286" s="160" t="s">
        <v>273</v>
      </c>
      <c r="H286" s="161">
        <v>1</v>
      </c>
      <c r="I286" s="162"/>
      <c r="L286" s="158"/>
      <c r="M286" s="163"/>
      <c r="T286" s="164"/>
      <c r="AT286" s="159" t="s">
        <v>270</v>
      </c>
      <c r="AU286" s="159" t="s">
        <v>87</v>
      </c>
      <c r="AV286" s="13" t="s">
        <v>268</v>
      </c>
      <c r="AW286" s="13" t="s">
        <v>32</v>
      </c>
      <c r="AX286" s="13" t="s">
        <v>85</v>
      </c>
      <c r="AY286" s="159" t="s">
        <v>262</v>
      </c>
    </row>
    <row r="287" spans="2:65" s="1" customFormat="1" ht="16.5" customHeight="1">
      <c r="B287" s="32"/>
      <c r="C287" s="138" t="s">
        <v>480</v>
      </c>
      <c r="D287" s="138" t="s">
        <v>264</v>
      </c>
      <c r="E287" s="139" t="s">
        <v>4724</v>
      </c>
      <c r="F287" s="140" t="s">
        <v>4725</v>
      </c>
      <c r="G287" s="141" t="s">
        <v>416</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715</v>
      </c>
    </row>
    <row r="288" spans="2:51" s="12" customFormat="1" ht="11.25">
      <c r="B288" s="150"/>
      <c r="D288" s="151" t="s">
        <v>270</v>
      </c>
      <c r="E288" s="152" t="s">
        <v>1</v>
      </c>
      <c r="F288" s="153" t="s">
        <v>4694</v>
      </c>
      <c r="H288" s="154">
        <v>6.8</v>
      </c>
      <c r="I288" s="155"/>
      <c r="L288" s="150"/>
      <c r="M288" s="156"/>
      <c r="T288" s="157"/>
      <c r="AT288" s="152" t="s">
        <v>270</v>
      </c>
      <c r="AU288" s="152" t="s">
        <v>87</v>
      </c>
      <c r="AV288" s="12" t="s">
        <v>87</v>
      </c>
      <c r="AW288" s="12" t="s">
        <v>32</v>
      </c>
      <c r="AX288" s="12" t="s">
        <v>77</v>
      </c>
      <c r="AY288" s="152" t="s">
        <v>262</v>
      </c>
    </row>
    <row r="289" spans="2:51" s="12" customFormat="1" ht="11.25">
      <c r="B289" s="150"/>
      <c r="D289" s="151" t="s">
        <v>270</v>
      </c>
      <c r="E289" s="152" t="s">
        <v>1</v>
      </c>
      <c r="F289" s="153" t="s">
        <v>4695</v>
      </c>
      <c r="H289" s="154">
        <v>41.1</v>
      </c>
      <c r="I289" s="155"/>
      <c r="L289" s="150"/>
      <c r="M289" s="156"/>
      <c r="T289" s="157"/>
      <c r="AT289" s="152" t="s">
        <v>270</v>
      </c>
      <c r="AU289" s="152" t="s">
        <v>87</v>
      </c>
      <c r="AV289" s="12" t="s">
        <v>87</v>
      </c>
      <c r="AW289" s="12" t="s">
        <v>32</v>
      </c>
      <c r="AX289" s="12" t="s">
        <v>77</v>
      </c>
      <c r="AY289" s="152" t="s">
        <v>262</v>
      </c>
    </row>
    <row r="290" spans="2:51" s="13" customFormat="1" ht="11.25">
      <c r="B290" s="158"/>
      <c r="D290" s="151" t="s">
        <v>270</v>
      </c>
      <c r="E290" s="159" t="s">
        <v>1</v>
      </c>
      <c r="F290" s="160" t="s">
        <v>273</v>
      </c>
      <c r="H290" s="161">
        <v>47.9</v>
      </c>
      <c r="I290" s="162"/>
      <c r="L290" s="158"/>
      <c r="M290" s="163"/>
      <c r="T290" s="164"/>
      <c r="AT290" s="159" t="s">
        <v>270</v>
      </c>
      <c r="AU290" s="159" t="s">
        <v>87</v>
      </c>
      <c r="AV290" s="13" t="s">
        <v>268</v>
      </c>
      <c r="AW290" s="13" t="s">
        <v>32</v>
      </c>
      <c r="AX290" s="13" t="s">
        <v>85</v>
      </c>
      <c r="AY290" s="159" t="s">
        <v>262</v>
      </c>
    </row>
    <row r="291" spans="2:65" s="1" customFormat="1" ht="16.5" customHeight="1">
      <c r="B291" s="32"/>
      <c r="C291" s="138" t="s">
        <v>484</v>
      </c>
      <c r="D291" s="138" t="s">
        <v>264</v>
      </c>
      <c r="E291" s="139" t="s">
        <v>4726</v>
      </c>
      <c r="F291" s="140" t="s">
        <v>4727</v>
      </c>
      <c r="G291" s="141" t="s">
        <v>416</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724</v>
      </c>
    </row>
    <row r="292" spans="2:47" s="1" customFormat="1" ht="19.5">
      <c r="B292" s="32"/>
      <c r="D292" s="151" t="s">
        <v>708</v>
      </c>
      <c r="F292" s="187" t="s">
        <v>4728</v>
      </c>
      <c r="I292" s="188"/>
      <c r="L292" s="32"/>
      <c r="M292" s="189"/>
      <c r="T292" s="56"/>
      <c r="AT292" s="17" t="s">
        <v>708</v>
      </c>
      <c r="AU292" s="17" t="s">
        <v>87</v>
      </c>
    </row>
    <row r="293" spans="2:51" s="12" customFormat="1" ht="11.25">
      <c r="B293" s="150"/>
      <c r="D293" s="151" t="s">
        <v>270</v>
      </c>
      <c r="E293" s="152" t="s">
        <v>1</v>
      </c>
      <c r="F293" s="153" t="s">
        <v>4694</v>
      </c>
      <c r="H293" s="154">
        <v>6.8</v>
      </c>
      <c r="I293" s="155"/>
      <c r="L293" s="150"/>
      <c r="M293" s="156"/>
      <c r="T293" s="157"/>
      <c r="AT293" s="152" t="s">
        <v>270</v>
      </c>
      <c r="AU293" s="152" t="s">
        <v>87</v>
      </c>
      <c r="AV293" s="12" t="s">
        <v>87</v>
      </c>
      <c r="AW293" s="12" t="s">
        <v>32</v>
      </c>
      <c r="AX293" s="12" t="s">
        <v>77</v>
      </c>
      <c r="AY293" s="152" t="s">
        <v>262</v>
      </c>
    </row>
    <row r="294" spans="2:51" s="12" customFormat="1" ht="11.25">
      <c r="B294" s="150"/>
      <c r="D294" s="151" t="s">
        <v>270</v>
      </c>
      <c r="E294" s="152" t="s">
        <v>1</v>
      </c>
      <c r="F294" s="153" t="s">
        <v>4729</v>
      </c>
      <c r="H294" s="154">
        <v>41.1</v>
      </c>
      <c r="I294" s="155"/>
      <c r="L294" s="150"/>
      <c r="M294" s="156"/>
      <c r="T294" s="157"/>
      <c r="AT294" s="152" t="s">
        <v>270</v>
      </c>
      <c r="AU294" s="152" t="s">
        <v>87</v>
      </c>
      <c r="AV294" s="12" t="s">
        <v>87</v>
      </c>
      <c r="AW294" s="12" t="s">
        <v>32</v>
      </c>
      <c r="AX294" s="12" t="s">
        <v>77</v>
      </c>
      <c r="AY294" s="152" t="s">
        <v>262</v>
      </c>
    </row>
    <row r="295" spans="2:51" s="12" customFormat="1" ht="11.25">
      <c r="B295" s="150"/>
      <c r="D295" s="151" t="s">
        <v>270</v>
      </c>
      <c r="E295" s="152" t="s">
        <v>1</v>
      </c>
      <c r="F295" s="153" t="s">
        <v>4730</v>
      </c>
      <c r="H295" s="154">
        <v>4</v>
      </c>
      <c r="I295" s="155"/>
      <c r="L295" s="150"/>
      <c r="M295" s="156"/>
      <c r="T295" s="157"/>
      <c r="AT295" s="152" t="s">
        <v>270</v>
      </c>
      <c r="AU295" s="152" t="s">
        <v>87</v>
      </c>
      <c r="AV295" s="12" t="s">
        <v>87</v>
      </c>
      <c r="AW295" s="12" t="s">
        <v>32</v>
      </c>
      <c r="AX295" s="12" t="s">
        <v>77</v>
      </c>
      <c r="AY295" s="152" t="s">
        <v>262</v>
      </c>
    </row>
    <row r="296" spans="2:51" s="13" customFormat="1" ht="11.25">
      <c r="B296" s="158"/>
      <c r="D296" s="151" t="s">
        <v>270</v>
      </c>
      <c r="E296" s="159" t="s">
        <v>1</v>
      </c>
      <c r="F296" s="160" t="s">
        <v>273</v>
      </c>
      <c r="H296" s="161">
        <v>51.9</v>
      </c>
      <c r="I296" s="162"/>
      <c r="L296" s="158"/>
      <c r="M296" s="163"/>
      <c r="T296" s="164"/>
      <c r="AT296" s="159" t="s">
        <v>270</v>
      </c>
      <c r="AU296" s="159" t="s">
        <v>87</v>
      </c>
      <c r="AV296" s="13" t="s">
        <v>268</v>
      </c>
      <c r="AW296" s="13" t="s">
        <v>32</v>
      </c>
      <c r="AX296" s="13" t="s">
        <v>85</v>
      </c>
      <c r="AY296" s="159" t="s">
        <v>262</v>
      </c>
    </row>
    <row r="297" spans="2:65" s="1" customFormat="1" ht="21.75" customHeight="1">
      <c r="B297" s="32"/>
      <c r="C297" s="138" t="s">
        <v>492</v>
      </c>
      <c r="D297" s="138" t="s">
        <v>264</v>
      </c>
      <c r="E297" s="139" t="s">
        <v>4731</v>
      </c>
      <c r="F297" s="140" t="s">
        <v>4732</v>
      </c>
      <c r="G297" s="141" t="s">
        <v>416</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733</v>
      </c>
    </row>
    <row r="298" spans="2:51" s="12" customFormat="1" ht="11.25">
      <c r="B298" s="150"/>
      <c r="D298" s="151" t="s">
        <v>270</v>
      </c>
      <c r="E298" s="152" t="s">
        <v>1</v>
      </c>
      <c r="F298" s="153" t="s">
        <v>4733</v>
      </c>
      <c r="H298" s="154">
        <v>6.9</v>
      </c>
      <c r="I298" s="155"/>
      <c r="L298" s="150"/>
      <c r="M298" s="156"/>
      <c r="T298" s="157"/>
      <c r="AT298" s="152" t="s">
        <v>270</v>
      </c>
      <c r="AU298" s="152" t="s">
        <v>87</v>
      </c>
      <c r="AV298" s="12" t="s">
        <v>87</v>
      </c>
      <c r="AW298" s="12" t="s">
        <v>32</v>
      </c>
      <c r="AX298" s="12" t="s">
        <v>77</v>
      </c>
      <c r="AY298" s="152" t="s">
        <v>262</v>
      </c>
    </row>
    <row r="299" spans="2:51" s="12" customFormat="1" ht="11.25">
      <c r="B299" s="150"/>
      <c r="D299" s="151" t="s">
        <v>270</v>
      </c>
      <c r="E299" s="152" t="s">
        <v>1</v>
      </c>
      <c r="F299" s="153" t="s">
        <v>4734</v>
      </c>
      <c r="H299" s="154">
        <v>41.72</v>
      </c>
      <c r="I299" s="155"/>
      <c r="L299" s="150"/>
      <c r="M299" s="156"/>
      <c r="T299" s="157"/>
      <c r="AT299" s="152" t="s">
        <v>270</v>
      </c>
      <c r="AU299" s="152" t="s">
        <v>87</v>
      </c>
      <c r="AV299" s="12" t="s">
        <v>87</v>
      </c>
      <c r="AW299" s="12" t="s">
        <v>32</v>
      </c>
      <c r="AX299" s="12" t="s">
        <v>77</v>
      </c>
      <c r="AY299" s="152" t="s">
        <v>262</v>
      </c>
    </row>
    <row r="300" spans="2:51" s="13" customFormat="1" ht="11.25">
      <c r="B300" s="158"/>
      <c r="D300" s="151" t="s">
        <v>270</v>
      </c>
      <c r="E300" s="159" t="s">
        <v>1</v>
      </c>
      <c r="F300" s="160" t="s">
        <v>273</v>
      </c>
      <c r="H300" s="161">
        <v>48.62</v>
      </c>
      <c r="I300" s="162"/>
      <c r="L300" s="158"/>
      <c r="M300" s="163"/>
      <c r="T300" s="164"/>
      <c r="AT300" s="159" t="s">
        <v>270</v>
      </c>
      <c r="AU300" s="159" t="s">
        <v>87</v>
      </c>
      <c r="AV300" s="13" t="s">
        <v>268</v>
      </c>
      <c r="AW300" s="13" t="s">
        <v>32</v>
      </c>
      <c r="AX300" s="13" t="s">
        <v>85</v>
      </c>
      <c r="AY300" s="159" t="s">
        <v>262</v>
      </c>
    </row>
    <row r="301" spans="2:65" s="1" customFormat="1" ht="16.5" customHeight="1">
      <c r="B301" s="32"/>
      <c r="C301" s="138" t="s">
        <v>498</v>
      </c>
      <c r="D301" s="138" t="s">
        <v>264</v>
      </c>
      <c r="E301" s="139" t="s">
        <v>4735</v>
      </c>
      <c r="F301" s="140" t="s">
        <v>4736</v>
      </c>
      <c r="G301" s="141" t="s">
        <v>684</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743</v>
      </c>
    </row>
    <row r="302" spans="2:51" s="14" customFormat="1" ht="11.25">
      <c r="B302" s="165"/>
      <c r="D302" s="151" t="s">
        <v>270</v>
      </c>
      <c r="E302" s="166" t="s">
        <v>1</v>
      </c>
      <c r="F302" s="167" t="s">
        <v>4698</v>
      </c>
      <c r="H302" s="166" t="s">
        <v>1</v>
      </c>
      <c r="I302" s="168"/>
      <c r="L302" s="165"/>
      <c r="M302" s="169"/>
      <c r="T302" s="170"/>
      <c r="AT302" s="166" t="s">
        <v>270</v>
      </c>
      <c r="AU302" s="166" t="s">
        <v>87</v>
      </c>
      <c r="AV302" s="14" t="s">
        <v>85</v>
      </c>
      <c r="AW302" s="14" t="s">
        <v>32</v>
      </c>
      <c r="AX302" s="14" t="s">
        <v>77</v>
      </c>
      <c r="AY302" s="166" t="s">
        <v>262</v>
      </c>
    </row>
    <row r="303" spans="2:51" s="12" customFormat="1" ht="11.25">
      <c r="B303" s="150"/>
      <c r="D303" s="151" t="s">
        <v>270</v>
      </c>
      <c r="E303" s="152" t="s">
        <v>1</v>
      </c>
      <c r="F303" s="153" t="s">
        <v>4737</v>
      </c>
      <c r="H303" s="154">
        <v>2.03</v>
      </c>
      <c r="I303" s="155"/>
      <c r="L303" s="150"/>
      <c r="M303" s="156"/>
      <c r="T303" s="157"/>
      <c r="AT303" s="152" t="s">
        <v>270</v>
      </c>
      <c r="AU303" s="152" t="s">
        <v>87</v>
      </c>
      <c r="AV303" s="12" t="s">
        <v>87</v>
      </c>
      <c r="AW303" s="12" t="s">
        <v>32</v>
      </c>
      <c r="AX303" s="12" t="s">
        <v>77</v>
      </c>
      <c r="AY303" s="152" t="s">
        <v>262</v>
      </c>
    </row>
    <row r="304" spans="2:51" s="13" customFormat="1" ht="11.25">
      <c r="B304" s="158"/>
      <c r="D304" s="151" t="s">
        <v>270</v>
      </c>
      <c r="E304" s="159" t="s">
        <v>1</v>
      </c>
      <c r="F304" s="160" t="s">
        <v>273</v>
      </c>
      <c r="H304" s="161">
        <v>2.03</v>
      </c>
      <c r="I304" s="162"/>
      <c r="L304" s="158"/>
      <c r="M304" s="163"/>
      <c r="T304" s="164"/>
      <c r="AT304" s="159" t="s">
        <v>270</v>
      </c>
      <c r="AU304" s="159" t="s">
        <v>87</v>
      </c>
      <c r="AV304" s="13" t="s">
        <v>268</v>
      </c>
      <c r="AW304" s="13" t="s">
        <v>32</v>
      </c>
      <c r="AX304" s="13" t="s">
        <v>85</v>
      </c>
      <c r="AY304" s="159" t="s">
        <v>262</v>
      </c>
    </row>
    <row r="305" spans="2:65" s="1" customFormat="1" ht="16.5" customHeight="1">
      <c r="B305" s="32"/>
      <c r="C305" s="138" t="s">
        <v>503</v>
      </c>
      <c r="D305" s="138" t="s">
        <v>264</v>
      </c>
      <c r="E305" s="139" t="s">
        <v>4738</v>
      </c>
      <c r="F305" s="140" t="s">
        <v>4739</v>
      </c>
      <c r="G305" s="141" t="s">
        <v>684</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755</v>
      </c>
    </row>
    <row r="306" spans="2:51" s="12" customFormat="1" ht="11.25">
      <c r="B306" s="150"/>
      <c r="D306" s="151" t="s">
        <v>270</v>
      </c>
      <c r="E306" s="152" t="s">
        <v>1</v>
      </c>
      <c r="F306" s="153" t="s">
        <v>4723</v>
      </c>
      <c r="H306" s="154">
        <v>1</v>
      </c>
      <c r="I306" s="155"/>
      <c r="L306" s="150"/>
      <c r="M306" s="156"/>
      <c r="T306" s="157"/>
      <c r="AT306" s="152" t="s">
        <v>270</v>
      </c>
      <c r="AU306" s="152" t="s">
        <v>87</v>
      </c>
      <c r="AV306" s="12" t="s">
        <v>87</v>
      </c>
      <c r="AW306" s="12" t="s">
        <v>32</v>
      </c>
      <c r="AX306" s="12" t="s">
        <v>77</v>
      </c>
      <c r="AY306" s="152" t="s">
        <v>262</v>
      </c>
    </row>
    <row r="307" spans="2:51" s="13" customFormat="1" ht="11.25">
      <c r="B307" s="158"/>
      <c r="D307" s="151" t="s">
        <v>270</v>
      </c>
      <c r="E307" s="159" t="s">
        <v>1</v>
      </c>
      <c r="F307" s="160" t="s">
        <v>273</v>
      </c>
      <c r="H307" s="161">
        <v>1</v>
      </c>
      <c r="I307" s="162"/>
      <c r="L307" s="158"/>
      <c r="M307" s="163"/>
      <c r="T307" s="164"/>
      <c r="AT307" s="159" t="s">
        <v>270</v>
      </c>
      <c r="AU307" s="159" t="s">
        <v>87</v>
      </c>
      <c r="AV307" s="13" t="s">
        <v>268</v>
      </c>
      <c r="AW307" s="13" t="s">
        <v>32</v>
      </c>
      <c r="AX307" s="13" t="s">
        <v>85</v>
      </c>
      <c r="AY307" s="159" t="s">
        <v>262</v>
      </c>
    </row>
    <row r="308" spans="2:65" s="1" customFormat="1" ht="16.5" customHeight="1">
      <c r="B308" s="32"/>
      <c r="C308" s="138" t="s">
        <v>511</v>
      </c>
      <c r="D308" s="138" t="s">
        <v>264</v>
      </c>
      <c r="E308" s="139" t="s">
        <v>4740</v>
      </c>
      <c r="F308" s="140" t="s">
        <v>4741</v>
      </c>
      <c r="G308" s="141" t="s">
        <v>684</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775</v>
      </c>
    </row>
    <row r="309" spans="2:51" s="14" customFormat="1" ht="11.25">
      <c r="B309" s="165"/>
      <c r="D309" s="151" t="s">
        <v>270</v>
      </c>
      <c r="E309" s="166" t="s">
        <v>1</v>
      </c>
      <c r="F309" s="167" t="s">
        <v>4702</v>
      </c>
      <c r="H309" s="166" t="s">
        <v>1</v>
      </c>
      <c r="I309" s="168"/>
      <c r="L309" s="165"/>
      <c r="M309" s="169"/>
      <c r="T309" s="170"/>
      <c r="AT309" s="166" t="s">
        <v>270</v>
      </c>
      <c r="AU309" s="166" t="s">
        <v>87</v>
      </c>
      <c r="AV309" s="14" t="s">
        <v>85</v>
      </c>
      <c r="AW309" s="14" t="s">
        <v>32</v>
      </c>
      <c r="AX309" s="14" t="s">
        <v>77</v>
      </c>
      <c r="AY309" s="166" t="s">
        <v>262</v>
      </c>
    </row>
    <row r="310" spans="2:51" s="12" customFormat="1" ht="11.25">
      <c r="B310" s="150"/>
      <c r="D310" s="151" t="s">
        <v>270</v>
      </c>
      <c r="E310" s="152" t="s">
        <v>1</v>
      </c>
      <c r="F310" s="153" t="s">
        <v>4703</v>
      </c>
      <c r="H310" s="154">
        <v>1</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1</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529</v>
      </c>
      <c r="D312" s="138" t="s">
        <v>264</v>
      </c>
      <c r="E312" s="139" t="s">
        <v>4742</v>
      </c>
      <c r="F312" s="140" t="s">
        <v>4743</v>
      </c>
      <c r="G312" s="141" t="s">
        <v>684</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785</v>
      </c>
    </row>
    <row r="313" spans="2:51" s="14" customFormat="1" ht="11.25">
      <c r="B313" s="165"/>
      <c r="D313" s="151" t="s">
        <v>270</v>
      </c>
      <c r="E313" s="166" t="s">
        <v>1</v>
      </c>
      <c r="F313" s="167" t="s">
        <v>4702</v>
      </c>
      <c r="H313" s="166" t="s">
        <v>1</v>
      </c>
      <c r="I313" s="168"/>
      <c r="L313" s="165"/>
      <c r="M313" s="169"/>
      <c r="T313" s="170"/>
      <c r="AT313" s="166" t="s">
        <v>270</v>
      </c>
      <c r="AU313" s="166" t="s">
        <v>87</v>
      </c>
      <c r="AV313" s="14" t="s">
        <v>85</v>
      </c>
      <c r="AW313" s="14" t="s">
        <v>32</v>
      </c>
      <c r="AX313" s="14" t="s">
        <v>77</v>
      </c>
      <c r="AY313" s="166" t="s">
        <v>262</v>
      </c>
    </row>
    <row r="314" spans="2:51" s="12" customFormat="1" ht="11.25">
      <c r="B314" s="150"/>
      <c r="D314" s="151" t="s">
        <v>270</v>
      </c>
      <c r="E314" s="152" t="s">
        <v>1</v>
      </c>
      <c r="F314" s="153" t="s">
        <v>4744</v>
      </c>
      <c r="H314" s="154">
        <v>1</v>
      </c>
      <c r="I314" s="155"/>
      <c r="L314" s="150"/>
      <c r="M314" s="156"/>
      <c r="T314" s="157"/>
      <c r="AT314" s="152" t="s">
        <v>270</v>
      </c>
      <c r="AU314" s="152" t="s">
        <v>87</v>
      </c>
      <c r="AV314" s="12" t="s">
        <v>87</v>
      </c>
      <c r="AW314" s="12" t="s">
        <v>32</v>
      </c>
      <c r="AX314" s="12" t="s">
        <v>77</v>
      </c>
      <c r="AY314" s="152" t="s">
        <v>262</v>
      </c>
    </row>
    <row r="315" spans="2:51" s="13" customFormat="1" ht="11.25">
      <c r="B315" s="158"/>
      <c r="D315" s="151" t="s">
        <v>270</v>
      </c>
      <c r="E315" s="159" t="s">
        <v>1</v>
      </c>
      <c r="F315" s="160" t="s">
        <v>273</v>
      </c>
      <c r="H315" s="161">
        <v>1</v>
      </c>
      <c r="I315" s="162"/>
      <c r="L315" s="158"/>
      <c r="M315" s="163"/>
      <c r="T315" s="164"/>
      <c r="AT315" s="159" t="s">
        <v>270</v>
      </c>
      <c r="AU315" s="159" t="s">
        <v>87</v>
      </c>
      <c r="AV315" s="13" t="s">
        <v>268</v>
      </c>
      <c r="AW315" s="13" t="s">
        <v>32</v>
      </c>
      <c r="AX315" s="13" t="s">
        <v>85</v>
      </c>
      <c r="AY315" s="159" t="s">
        <v>262</v>
      </c>
    </row>
    <row r="316" spans="2:65" s="1" customFormat="1" ht="16.5" customHeight="1">
      <c r="B316" s="32"/>
      <c r="C316" s="138" t="s">
        <v>534</v>
      </c>
      <c r="D316" s="138" t="s">
        <v>264</v>
      </c>
      <c r="E316" s="139" t="s">
        <v>4745</v>
      </c>
      <c r="F316" s="140" t="s">
        <v>4746</v>
      </c>
      <c r="G316" s="141" t="s">
        <v>684</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798</v>
      </c>
    </row>
    <row r="317" spans="2:51" s="12" customFormat="1" ht="11.25">
      <c r="B317" s="150"/>
      <c r="D317" s="151" t="s">
        <v>270</v>
      </c>
      <c r="E317" s="152" t="s">
        <v>1</v>
      </c>
      <c r="F317" s="153" t="s">
        <v>4723</v>
      </c>
      <c r="H317" s="154">
        <v>1</v>
      </c>
      <c r="I317" s="155"/>
      <c r="L317" s="150"/>
      <c r="M317" s="156"/>
      <c r="T317" s="157"/>
      <c r="AT317" s="152" t="s">
        <v>270</v>
      </c>
      <c r="AU317" s="152" t="s">
        <v>87</v>
      </c>
      <c r="AV317" s="12" t="s">
        <v>87</v>
      </c>
      <c r="AW317" s="12" t="s">
        <v>32</v>
      </c>
      <c r="AX317" s="12" t="s">
        <v>77</v>
      </c>
      <c r="AY317" s="152" t="s">
        <v>262</v>
      </c>
    </row>
    <row r="318" spans="2:51" s="13" customFormat="1" ht="11.25">
      <c r="B318" s="158"/>
      <c r="D318" s="151" t="s">
        <v>270</v>
      </c>
      <c r="E318" s="159" t="s">
        <v>1</v>
      </c>
      <c r="F318" s="160" t="s">
        <v>273</v>
      </c>
      <c r="H318" s="161">
        <v>1</v>
      </c>
      <c r="I318" s="162"/>
      <c r="L318" s="158"/>
      <c r="M318" s="163"/>
      <c r="T318" s="164"/>
      <c r="AT318" s="159" t="s">
        <v>270</v>
      </c>
      <c r="AU318" s="159" t="s">
        <v>87</v>
      </c>
      <c r="AV318" s="13" t="s">
        <v>268</v>
      </c>
      <c r="AW318" s="13" t="s">
        <v>32</v>
      </c>
      <c r="AX318" s="13" t="s">
        <v>85</v>
      </c>
      <c r="AY318" s="159" t="s">
        <v>262</v>
      </c>
    </row>
    <row r="319" spans="2:65" s="1" customFormat="1" ht="16.5" customHeight="1">
      <c r="B319" s="32"/>
      <c r="C319" s="138" t="s">
        <v>538</v>
      </c>
      <c r="D319" s="138" t="s">
        <v>264</v>
      </c>
      <c r="E319" s="139" t="s">
        <v>4747</v>
      </c>
      <c r="F319" s="140" t="s">
        <v>4748</v>
      </c>
      <c r="G319" s="141" t="s">
        <v>684</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819</v>
      </c>
    </row>
    <row r="320" spans="2:51" s="14" customFormat="1" ht="11.25">
      <c r="B320" s="165"/>
      <c r="D320" s="151" t="s">
        <v>270</v>
      </c>
      <c r="E320" s="166" t="s">
        <v>1</v>
      </c>
      <c r="F320" s="167" t="s">
        <v>4702</v>
      </c>
      <c r="H320" s="166" t="s">
        <v>1</v>
      </c>
      <c r="I320" s="168"/>
      <c r="L320" s="165"/>
      <c r="M320" s="169"/>
      <c r="T320" s="170"/>
      <c r="AT320" s="166" t="s">
        <v>270</v>
      </c>
      <c r="AU320" s="166" t="s">
        <v>87</v>
      </c>
      <c r="AV320" s="14" t="s">
        <v>85</v>
      </c>
      <c r="AW320" s="14" t="s">
        <v>32</v>
      </c>
      <c r="AX320" s="14" t="s">
        <v>77</v>
      </c>
      <c r="AY320" s="166" t="s">
        <v>262</v>
      </c>
    </row>
    <row r="321" spans="2:51" s="12" customFormat="1" ht="11.25">
      <c r="B321" s="150"/>
      <c r="D321" s="151" t="s">
        <v>270</v>
      </c>
      <c r="E321" s="152" t="s">
        <v>1</v>
      </c>
      <c r="F321" s="153" t="s">
        <v>4749</v>
      </c>
      <c r="H321" s="154">
        <v>1</v>
      </c>
      <c r="I321" s="155"/>
      <c r="L321" s="150"/>
      <c r="M321" s="156"/>
      <c r="T321" s="157"/>
      <c r="AT321" s="152" t="s">
        <v>270</v>
      </c>
      <c r="AU321" s="152" t="s">
        <v>87</v>
      </c>
      <c r="AV321" s="12" t="s">
        <v>87</v>
      </c>
      <c r="AW321" s="12" t="s">
        <v>32</v>
      </c>
      <c r="AX321" s="12" t="s">
        <v>77</v>
      </c>
      <c r="AY321" s="152" t="s">
        <v>262</v>
      </c>
    </row>
    <row r="322" spans="2:51" s="13" customFormat="1" ht="11.25">
      <c r="B322" s="158"/>
      <c r="D322" s="151" t="s">
        <v>270</v>
      </c>
      <c r="E322" s="159" t="s">
        <v>1</v>
      </c>
      <c r="F322" s="160" t="s">
        <v>273</v>
      </c>
      <c r="H322" s="161">
        <v>1</v>
      </c>
      <c r="I322" s="162"/>
      <c r="L322" s="158"/>
      <c r="M322" s="163"/>
      <c r="T322" s="164"/>
      <c r="AT322" s="159" t="s">
        <v>270</v>
      </c>
      <c r="AU322" s="159" t="s">
        <v>87</v>
      </c>
      <c r="AV322" s="13" t="s">
        <v>268</v>
      </c>
      <c r="AW322" s="13" t="s">
        <v>32</v>
      </c>
      <c r="AX322" s="13" t="s">
        <v>85</v>
      </c>
      <c r="AY322" s="159" t="s">
        <v>262</v>
      </c>
    </row>
    <row r="323" spans="2:65" s="1" customFormat="1" ht="24.2" customHeight="1">
      <c r="B323" s="32"/>
      <c r="C323" s="138" t="s">
        <v>545</v>
      </c>
      <c r="D323" s="138" t="s">
        <v>264</v>
      </c>
      <c r="E323" s="139" t="s">
        <v>4750</v>
      </c>
      <c r="F323" s="140" t="s">
        <v>4751</v>
      </c>
      <c r="G323" s="141" t="s">
        <v>684</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830</v>
      </c>
    </row>
    <row r="324" spans="2:47" s="1" customFormat="1" ht="19.5">
      <c r="B324" s="32"/>
      <c r="D324" s="151" t="s">
        <v>708</v>
      </c>
      <c r="F324" s="187" t="s">
        <v>4752</v>
      </c>
      <c r="I324" s="188"/>
      <c r="L324" s="32"/>
      <c r="M324" s="189"/>
      <c r="T324" s="56"/>
      <c r="AT324" s="17" t="s">
        <v>708</v>
      </c>
      <c r="AU324" s="17" t="s">
        <v>87</v>
      </c>
    </row>
    <row r="325" spans="2:63" s="11" customFormat="1" ht="22.9" customHeight="1">
      <c r="B325" s="126"/>
      <c r="D325" s="127" t="s">
        <v>76</v>
      </c>
      <c r="E325" s="136" t="s">
        <v>877</v>
      </c>
      <c r="F325" s="136" t="s">
        <v>4753</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549</v>
      </c>
      <c r="D326" s="138" t="s">
        <v>264</v>
      </c>
      <c r="E326" s="139" t="s">
        <v>4754</v>
      </c>
      <c r="F326" s="140" t="s">
        <v>4755</v>
      </c>
      <c r="G326" s="141" t="s">
        <v>303</v>
      </c>
      <c r="H326" s="142">
        <v>47.3</v>
      </c>
      <c r="I326" s="143"/>
      <c r="J326" s="142">
        <f>ROUND(I326*H326,2)</f>
        <v>0</v>
      </c>
      <c r="K326" s="140" t="s">
        <v>1</v>
      </c>
      <c r="L326" s="32"/>
      <c r="M326" s="193" t="s">
        <v>1</v>
      </c>
      <c r="N326" s="194" t="s">
        <v>42</v>
      </c>
      <c r="O326" s="191"/>
      <c r="P326" s="195">
        <f>O326*H326</f>
        <v>0</v>
      </c>
      <c r="Q326" s="195">
        <v>0</v>
      </c>
      <c r="R326" s="195">
        <f>Q326*H326</f>
        <v>0</v>
      </c>
      <c r="S326" s="195">
        <v>0</v>
      </c>
      <c r="T326" s="196">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839</v>
      </c>
    </row>
    <row r="327" spans="2:12" s="1" customFormat="1" ht="6.95" customHeight="1">
      <c r="B327" s="44"/>
      <c r="C327" s="45"/>
      <c r="D327" s="45"/>
      <c r="E327" s="45"/>
      <c r="F327" s="45"/>
      <c r="G327" s="45"/>
      <c r="H327" s="45"/>
      <c r="I327" s="45"/>
      <c r="J327" s="45"/>
      <c r="K327" s="45"/>
      <c r="L327" s="32"/>
    </row>
  </sheetData>
  <sheetProtection algorithmName="SHA-512" hashValue="W6uq83zsK3m3tj5DDNg+2UKXjKazPvRWd5khywOQt2fQ/9zzE1loqXsbckMlW6yLoh/QN0yTGJxb2ybAHwNzgQ==" saltValue="Tiu2SEnawZRljECzGqR0N3bh8qqbbuAhm83iPpcglb5O5RY8N8Yd/6j/aoNymMQyLC1MgYqa2Sc/C86vla9ClA=="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3511</v>
      </c>
      <c r="F9" s="241"/>
      <c r="G9" s="241"/>
      <c r="H9" s="241"/>
      <c r="L9" s="20"/>
    </row>
    <row r="10" spans="2:12" ht="12" customHeight="1">
      <c r="B10" s="20"/>
      <c r="D10" s="27" t="s">
        <v>3512</v>
      </c>
      <c r="L10" s="20"/>
    </row>
    <row r="11" spans="2:12" s="1" customFormat="1" ht="16.5" customHeight="1">
      <c r="B11" s="32"/>
      <c r="E11" s="219" t="s">
        <v>4597</v>
      </c>
      <c r="F11" s="258"/>
      <c r="G11" s="258"/>
      <c r="H11" s="258"/>
      <c r="L11" s="32"/>
    </row>
    <row r="12" spans="2:12" s="1" customFormat="1" ht="12" customHeight="1">
      <c r="B12" s="32"/>
      <c r="D12" s="27" t="s">
        <v>4065</v>
      </c>
      <c r="L12" s="32"/>
    </row>
    <row r="13" spans="2:12" s="1" customFormat="1" ht="16.5" customHeight="1">
      <c r="B13" s="32"/>
      <c r="E13" s="213" t="s">
        <v>4756</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3511</v>
      </c>
      <c r="F87" s="241"/>
      <c r="G87" s="241"/>
      <c r="H87" s="241"/>
      <c r="L87" s="20"/>
    </row>
    <row r="88" spans="2:12" ht="12" customHeight="1">
      <c r="B88" s="20"/>
      <c r="C88" s="27" t="s">
        <v>3512</v>
      </c>
      <c r="L88" s="20"/>
    </row>
    <row r="89" spans="2:12" s="1" customFormat="1" ht="16.5" customHeight="1">
      <c r="B89" s="32"/>
      <c r="E89" s="219" t="s">
        <v>4597</v>
      </c>
      <c r="F89" s="258"/>
      <c r="G89" s="258"/>
      <c r="H89" s="258"/>
      <c r="L89" s="32"/>
    </row>
    <row r="90" spans="2:12" s="1" customFormat="1" ht="12" customHeight="1">
      <c r="B90" s="32"/>
      <c r="C90" s="27" t="s">
        <v>4065</v>
      </c>
      <c r="L90" s="32"/>
    </row>
    <row r="91" spans="2:12" s="1" customFormat="1" ht="16.5" customHeight="1">
      <c r="B91" s="32"/>
      <c r="E91" s="213" t="str">
        <f>E13</f>
        <v>03 - Přípojka kanalizace</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25. 10. 2023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4756</v>
      </c>
      <c r="E101" s="112"/>
      <c r="F101" s="112"/>
      <c r="G101" s="112"/>
      <c r="H101" s="112"/>
      <c r="I101" s="112"/>
      <c r="J101" s="113">
        <f>J130</f>
        <v>0</v>
      </c>
      <c r="L101" s="110"/>
    </row>
    <row r="102" spans="2:12" s="9" customFormat="1" ht="19.9" customHeight="1">
      <c r="B102" s="114"/>
      <c r="D102" s="115" t="s">
        <v>2714</v>
      </c>
      <c r="E102" s="116"/>
      <c r="F102" s="116"/>
      <c r="G102" s="116"/>
      <c r="H102" s="116"/>
      <c r="I102" s="116"/>
      <c r="J102" s="117">
        <f>J131</f>
        <v>0</v>
      </c>
      <c r="L102" s="114"/>
    </row>
    <row r="103" spans="2:12" s="9" customFormat="1" ht="19.9" customHeight="1">
      <c r="B103" s="114"/>
      <c r="D103" s="115" t="s">
        <v>4599</v>
      </c>
      <c r="E103" s="116"/>
      <c r="F103" s="116"/>
      <c r="G103" s="116"/>
      <c r="H103" s="116"/>
      <c r="I103" s="116"/>
      <c r="J103" s="117">
        <f>J186</f>
        <v>0</v>
      </c>
      <c r="L103" s="114"/>
    </row>
    <row r="104" spans="2:12" s="9" customFormat="1" ht="19.9" customHeight="1">
      <c r="B104" s="114"/>
      <c r="D104" s="115" t="s">
        <v>4601</v>
      </c>
      <c r="E104" s="116"/>
      <c r="F104" s="116"/>
      <c r="G104" s="116"/>
      <c r="H104" s="116"/>
      <c r="I104" s="116"/>
      <c r="J104" s="117">
        <f>J204</f>
        <v>0</v>
      </c>
      <c r="L104" s="114"/>
    </row>
    <row r="105" spans="2:12" s="9" customFormat="1" ht="19.9" customHeight="1">
      <c r="B105" s="114"/>
      <c r="D105" s="115" t="s">
        <v>4602</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ht="16.5" customHeight="1">
      <c r="B117" s="20"/>
      <c r="E117" s="256" t="s">
        <v>3511</v>
      </c>
      <c r="F117" s="241"/>
      <c r="G117" s="241"/>
      <c r="H117" s="241"/>
      <c r="L117" s="20"/>
    </row>
    <row r="118" spans="2:12" ht="12" customHeight="1">
      <c r="B118" s="20"/>
      <c r="C118" s="27" t="s">
        <v>3512</v>
      </c>
      <c r="L118" s="20"/>
    </row>
    <row r="119" spans="2:12" s="1" customFormat="1" ht="16.5" customHeight="1">
      <c r="B119" s="32"/>
      <c r="E119" s="219" t="s">
        <v>4597</v>
      </c>
      <c r="F119" s="258"/>
      <c r="G119" s="258"/>
      <c r="H119" s="258"/>
      <c r="L119" s="32"/>
    </row>
    <row r="120" spans="2:12" s="1" customFormat="1" ht="12" customHeight="1">
      <c r="B120" s="32"/>
      <c r="C120" s="27" t="s">
        <v>4065</v>
      </c>
      <c r="L120" s="32"/>
    </row>
    <row r="121" spans="2:12" s="1" customFormat="1" ht="16.5" customHeight="1">
      <c r="B121" s="32"/>
      <c r="E121" s="213" t="str">
        <f>E13</f>
        <v>03 - Přípojka kanalizace</v>
      </c>
      <c r="F121" s="258"/>
      <c r="G121" s="258"/>
      <c r="H121" s="258"/>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25. 10. 2023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2718</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4607</v>
      </c>
      <c r="F132" s="140" t="s">
        <v>4608</v>
      </c>
      <c r="G132" s="141" t="s">
        <v>552</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1" t="s">
        <v>708</v>
      </c>
      <c r="F133" s="187" t="s">
        <v>4757</v>
      </c>
      <c r="I133" s="188"/>
      <c r="L133" s="32"/>
      <c r="M133" s="189"/>
      <c r="T133" s="56"/>
      <c r="AT133" s="17" t="s">
        <v>708</v>
      </c>
      <c r="AU133" s="17" t="s">
        <v>87</v>
      </c>
    </row>
    <row r="134" spans="2:51" s="12" customFormat="1" ht="11.25">
      <c r="B134" s="150"/>
      <c r="D134" s="151" t="s">
        <v>270</v>
      </c>
      <c r="E134" s="152" t="s">
        <v>1</v>
      </c>
      <c r="F134" s="153" t="s">
        <v>4758</v>
      </c>
      <c r="H134" s="154">
        <v>14.03</v>
      </c>
      <c r="I134" s="155"/>
      <c r="L134" s="150"/>
      <c r="M134" s="156"/>
      <c r="T134" s="157"/>
      <c r="AT134" s="152" t="s">
        <v>270</v>
      </c>
      <c r="AU134" s="152" t="s">
        <v>87</v>
      </c>
      <c r="AV134" s="12" t="s">
        <v>87</v>
      </c>
      <c r="AW134" s="12" t="s">
        <v>32</v>
      </c>
      <c r="AX134" s="12" t="s">
        <v>77</v>
      </c>
      <c r="AY134" s="152" t="s">
        <v>262</v>
      </c>
    </row>
    <row r="135" spans="2:51" s="12" customFormat="1" ht="11.25">
      <c r="B135" s="150"/>
      <c r="D135" s="151" t="s">
        <v>270</v>
      </c>
      <c r="E135" s="152" t="s">
        <v>1</v>
      </c>
      <c r="F135" s="153" t="s">
        <v>4759</v>
      </c>
      <c r="H135" s="154">
        <v>-1.51</v>
      </c>
      <c r="I135" s="155"/>
      <c r="L135" s="150"/>
      <c r="M135" s="156"/>
      <c r="T135" s="157"/>
      <c r="AT135" s="152" t="s">
        <v>270</v>
      </c>
      <c r="AU135" s="152" t="s">
        <v>87</v>
      </c>
      <c r="AV135" s="12" t="s">
        <v>87</v>
      </c>
      <c r="AW135" s="12" t="s">
        <v>32</v>
      </c>
      <c r="AX135" s="12" t="s">
        <v>77</v>
      </c>
      <c r="AY135" s="152" t="s">
        <v>262</v>
      </c>
    </row>
    <row r="136" spans="2:51" s="13" customFormat="1" ht="11.25">
      <c r="B136" s="158"/>
      <c r="D136" s="151" t="s">
        <v>270</v>
      </c>
      <c r="E136" s="159" t="s">
        <v>1</v>
      </c>
      <c r="F136" s="160" t="s">
        <v>273</v>
      </c>
      <c r="H136" s="161">
        <v>12.52</v>
      </c>
      <c r="I136" s="162"/>
      <c r="L136" s="158"/>
      <c r="M136" s="163"/>
      <c r="T136" s="164"/>
      <c r="AT136" s="159" t="s">
        <v>270</v>
      </c>
      <c r="AU136" s="159" t="s">
        <v>87</v>
      </c>
      <c r="AV136" s="13" t="s">
        <v>268</v>
      </c>
      <c r="AW136" s="13" t="s">
        <v>32</v>
      </c>
      <c r="AX136" s="13" t="s">
        <v>85</v>
      </c>
      <c r="AY136" s="159" t="s">
        <v>262</v>
      </c>
    </row>
    <row r="137" spans="2:65" s="1" customFormat="1" ht="24.2" customHeight="1">
      <c r="B137" s="32"/>
      <c r="C137" s="138" t="s">
        <v>87</v>
      </c>
      <c r="D137" s="138" t="s">
        <v>264</v>
      </c>
      <c r="E137" s="139" t="s">
        <v>4760</v>
      </c>
      <c r="F137" s="140" t="s">
        <v>4761</v>
      </c>
      <c r="G137" s="141" t="s">
        <v>552</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1" t="s">
        <v>708</v>
      </c>
      <c r="F138" s="187" t="s">
        <v>4762</v>
      </c>
      <c r="I138" s="188"/>
      <c r="L138" s="32"/>
      <c r="M138" s="189"/>
      <c r="T138" s="56"/>
      <c r="AT138" s="17" t="s">
        <v>708</v>
      </c>
      <c r="AU138" s="17" t="s">
        <v>87</v>
      </c>
    </row>
    <row r="139" spans="2:51" s="14" customFormat="1" ht="11.25">
      <c r="B139" s="165"/>
      <c r="D139" s="151" t="s">
        <v>270</v>
      </c>
      <c r="E139" s="166" t="s">
        <v>1</v>
      </c>
      <c r="F139" s="167" t="s">
        <v>4763</v>
      </c>
      <c r="H139" s="166" t="s">
        <v>1</v>
      </c>
      <c r="I139" s="168"/>
      <c r="L139" s="165"/>
      <c r="M139" s="169"/>
      <c r="T139" s="170"/>
      <c r="AT139" s="166" t="s">
        <v>270</v>
      </c>
      <c r="AU139" s="166" t="s">
        <v>87</v>
      </c>
      <c r="AV139" s="14" t="s">
        <v>85</v>
      </c>
      <c r="AW139" s="14" t="s">
        <v>32</v>
      </c>
      <c r="AX139" s="14" t="s">
        <v>77</v>
      </c>
      <c r="AY139" s="166" t="s">
        <v>262</v>
      </c>
    </row>
    <row r="140" spans="2:51" s="12" customFormat="1" ht="11.25">
      <c r="B140" s="150"/>
      <c r="D140" s="151" t="s">
        <v>270</v>
      </c>
      <c r="E140" s="152" t="s">
        <v>1</v>
      </c>
      <c r="F140" s="153" t="s">
        <v>4764</v>
      </c>
      <c r="H140" s="154">
        <v>1.25</v>
      </c>
      <c r="I140" s="155"/>
      <c r="L140" s="150"/>
      <c r="M140" s="156"/>
      <c r="T140" s="157"/>
      <c r="AT140" s="152" t="s">
        <v>270</v>
      </c>
      <c r="AU140" s="152" t="s">
        <v>87</v>
      </c>
      <c r="AV140" s="12" t="s">
        <v>87</v>
      </c>
      <c r="AW140" s="12" t="s">
        <v>32</v>
      </c>
      <c r="AX140" s="12" t="s">
        <v>77</v>
      </c>
      <c r="AY140" s="152" t="s">
        <v>262</v>
      </c>
    </row>
    <row r="141" spans="2:51" s="13" customFormat="1" ht="11.25">
      <c r="B141" s="158"/>
      <c r="D141" s="151" t="s">
        <v>270</v>
      </c>
      <c r="E141" s="159" t="s">
        <v>1</v>
      </c>
      <c r="F141" s="160" t="s">
        <v>273</v>
      </c>
      <c r="H141" s="161">
        <v>1.25</v>
      </c>
      <c r="I141" s="162"/>
      <c r="L141" s="158"/>
      <c r="M141" s="163"/>
      <c r="T141" s="164"/>
      <c r="AT141" s="159" t="s">
        <v>270</v>
      </c>
      <c r="AU141" s="159" t="s">
        <v>87</v>
      </c>
      <c r="AV141" s="13" t="s">
        <v>268</v>
      </c>
      <c r="AW141" s="13" t="s">
        <v>32</v>
      </c>
      <c r="AX141" s="13" t="s">
        <v>85</v>
      </c>
      <c r="AY141" s="159" t="s">
        <v>262</v>
      </c>
    </row>
    <row r="142" spans="2:65" s="1" customFormat="1" ht="21.75" customHeight="1">
      <c r="B142" s="32"/>
      <c r="C142" s="138" t="s">
        <v>103</v>
      </c>
      <c r="D142" s="138" t="s">
        <v>264</v>
      </c>
      <c r="E142" s="139" t="s">
        <v>4611</v>
      </c>
      <c r="F142" s="140" t="s">
        <v>4612</v>
      </c>
      <c r="G142" s="141" t="s">
        <v>552</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312</v>
      </c>
    </row>
    <row r="143" spans="2:47" s="1" customFormat="1" ht="78">
      <c r="B143" s="32"/>
      <c r="D143" s="151" t="s">
        <v>708</v>
      </c>
      <c r="F143" s="187" t="s">
        <v>4613</v>
      </c>
      <c r="I143" s="188"/>
      <c r="L143" s="32"/>
      <c r="M143" s="189"/>
      <c r="T143" s="56"/>
      <c r="AT143" s="17" t="s">
        <v>708</v>
      </c>
      <c r="AU143" s="17" t="s">
        <v>87</v>
      </c>
    </row>
    <row r="144" spans="2:51" s="12" customFormat="1" ht="11.25">
      <c r="B144" s="150"/>
      <c r="D144" s="151" t="s">
        <v>270</v>
      </c>
      <c r="E144" s="152" t="s">
        <v>1</v>
      </c>
      <c r="F144" s="153" t="s">
        <v>4765</v>
      </c>
      <c r="H144" s="154">
        <v>28.05</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4766</v>
      </c>
      <c r="H145" s="154">
        <v>-3.02</v>
      </c>
      <c r="I145" s="155"/>
      <c r="L145" s="150"/>
      <c r="M145" s="156"/>
      <c r="T145" s="157"/>
      <c r="AT145" s="152" t="s">
        <v>270</v>
      </c>
      <c r="AU145" s="152" t="s">
        <v>87</v>
      </c>
      <c r="AV145" s="12" t="s">
        <v>87</v>
      </c>
      <c r="AW145" s="12" t="s">
        <v>32</v>
      </c>
      <c r="AX145" s="12" t="s">
        <v>77</v>
      </c>
      <c r="AY145" s="152" t="s">
        <v>262</v>
      </c>
    </row>
    <row r="146" spans="2:51" s="13" customFormat="1" ht="11.25">
      <c r="B146" s="158"/>
      <c r="D146" s="151" t="s">
        <v>270</v>
      </c>
      <c r="E146" s="159" t="s">
        <v>1</v>
      </c>
      <c r="F146" s="160" t="s">
        <v>273</v>
      </c>
      <c r="H146" s="161">
        <v>25.03</v>
      </c>
      <c r="I146" s="162"/>
      <c r="L146" s="158"/>
      <c r="M146" s="163"/>
      <c r="T146" s="164"/>
      <c r="AT146" s="159" t="s">
        <v>270</v>
      </c>
      <c r="AU146" s="159" t="s">
        <v>87</v>
      </c>
      <c r="AV146" s="13" t="s">
        <v>268</v>
      </c>
      <c r="AW146" s="13" t="s">
        <v>32</v>
      </c>
      <c r="AX146" s="13" t="s">
        <v>85</v>
      </c>
      <c r="AY146" s="159" t="s">
        <v>262</v>
      </c>
    </row>
    <row r="147" spans="2:65" s="1" customFormat="1" ht="21.75" customHeight="1">
      <c r="B147" s="32"/>
      <c r="C147" s="138" t="s">
        <v>268</v>
      </c>
      <c r="D147" s="138" t="s">
        <v>264</v>
      </c>
      <c r="E147" s="139" t="s">
        <v>4619</v>
      </c>
      <c r="F147" s="140" t="s">
        <v>4620</v>
      </c>
      <c r="G147" s="141" t="s">
        <v>552</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304</v>
      </c>
    </row>
    <row r="148" spans="2:51" s="12" customFormat="1" ht="11.25">
      <c r="B148" s="150"/>
      <c r="D148" s="151" t="s">
        <v>270</v>
      </c>
      <c r="E148" s="152" t="s">
        <v>1</v>
      </c>
      <c r="F148" s="153" t="s">
        <v>4758</v>
      </c>
      <c r="H148" s="154">
        <v>14.03</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4759</v>
      </c>
      <c r="H149" s="154">
        <v>-1.51</v>
      </c>
      <c r="I149" s="155"/>
      <c r="L149" s="150"/>
      <c r="M149" s="156"/>
      <c r="T149" s="157"/>
      <c r="AT149" s="152" t="s">
        <v>270</v>
      </c>
      <c r="AU149" s="152" t="s">
        <v>87</v>
      </c>
      <c r="AV149" s="12" t="s">
        <v>87</v>
      </c>
      <c r="AW149" s="12" t="s">
        <v>32</v>
      </c>
      <c r="AX149" s="12" t="s">
        <v>77</v>
      </c>
      <c r="AY149" s="152" t="s">
        <v>262</v>
      </c>
    </row>
    <row r="150" spans="2:51" s="13" customFormat="1" ht="11.25">
      <c r="B150" s="158"/>
      <c r="D150" s="151" t="s">
        <v>270</v>
      </c>
      <c r="E150" s="159" t="s">
        <v>1</v>
      </c>
      <c r="F150" s="160" t="s">
        <v>273</v>
      </c>
      <c r="H150" s="161">
        <v>12.52</v>
      </c>
      <c r="I150" s="162"/>
      <c r="L150" s="158"/>
      <c r="M150" s="163"/>
      <c r="T150" s="164"/>
      <c r="AT150" s="159" t="s">
        <v>270</v>
      </c>
      <c r="AU150" s="159" t="s">
        <v>87</v>
      </c>
      <c r="AV150" s="13" t="s">
        <v>268</v>
      </c>
      <c r="AW150" s="13" t="s">
        <v>32</v>
      </c>
      <c r="AX150" s="13" t="s">
        <v>85</v>
      </c>
      <c r="AY150" s="159" t="s">
        <v>262</v>
      </c>
    </row>
    <row r="151" spans="2:65" s="1" customFormat="1" ht="21.75" customHeight="1">
      <c r="B151" s="32"/>
      <c r="C151" s="138" t="s">
        <v>295</v>
      </c>
      <c r="D151" s="138" t="s">
        <v>264</v>
      </c>
      <c r="E151" s="139" t="s">
        <v>4767</v>
      </c>
      <c r="F151" s="140" t="s">
        <v>4768</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342</v>
      </c>
    </row>
    <row r="152" spans="2:51" s="12" customFormat="1" ht="11.25">
      <c r="B152" s="150"/>
      <c r="D152" s="151" t="s">
        <v>270</v>
      </c>
      <c r="E152" s="152" t="s">
        <v>1</v>
      </c>
      <c r="F152" s="153" t="s">
        <v>4769</v>
      </c>
      <c r="H152" s="154">
        <v>28.05</v>
      </c>
      <c r="I152" s="155"/>
      <c r="L152" s="150"/>
      <c r="M152" s="156"/>
      <c r="T152" s="157"/>
      <c r="AT152" s="152" t="s">
        <v>270</v>
      </c>
      <c r="AU152" s="152" t="s">
        <v>87</v>
      </c>
      <c r="AV152" s="12" t="s">
        <v>87</v>
      </c>
      <c r="AW152" s="12" t="s">
        <v>32</v>
      </c>
      <c r="AX152" s="12" t="s">
        <v>77</v>
      </c>
      <c r="AY152" s="152" t="s">
        <v>262</v>
      </c>
    </row>
    <row r="153" spans="2:51" s="13" customFormat="1" ht="11.25">
      <c r="B153" s="158"/>
      <c r="D153" s="151" t="s">
        <v>270</v>
      </c>
      <c r="E153" s="159" t="s">
        <v>1</v>
      </c>
      <c r="F153" s="160" t="s">
        <v>273</v>
      </c>
      <c r="H153" s="161">
        <v>28.05</v>
      </c>
      <c r="I153" s="162"/>
      <c r="L153" s="158"/>
      <c r="M153" s="163"/>
      <c r="T153" s="164"/>
      <c r="AT153" s="159" t="s">
        <v>270</v>
      </c>
      <c r="AU153" s="159" t="s">
        <v>87</v>
      </c>
      <c r="AV153" s="13" t="s">
        <v>268</v>
      </c>
      <c r="AW153" s="13" t="s">
        <v>32</v>
      </c>
      <c r="AX153" s="13" t="s">
        <v>85</v>
      </c>
      <c r="AY153" s="159" t="s">
        <v>262</v>
      </c>
    </row>
    <row r="154" spans="2:65" s="1" customFormat="1" ht="21.75" customHeight="1">
      <c r="B154" s="32"/>
      <c r="C154" s="138" t="s">
        <v>312</v>
      </c>
      <c r="D154" s="138" t="s">
        <v>264</v>
      </c>
      <c r="E154" s="139" t="s">
        <v>4770</v>
      </c>
      <c r="F154" s="140" t="s">
        <v>4771</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351</v>
      </c>
    </row>
    <row r="155" spans="2:51" s="12" customFormat="1" ht="11.25">
      <c r="B155" s="150"/>
      <c r="D155" s="151" t="s">
        <v>270</v>
      </c>
      <c r="E155" s="152" t="s">
        <v>1</v>
      </c>
      <c r="F155" s="153" t="s">
        <v>4769</v>
      </c>
      <c r="H155" s="154">
        <v>28.05</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28.05</v>
      </c>
      <c r="I156" s="162"/>
      <c r="L156" s="158"/>
      <c r="M156" s="163"/>
      <c r="T156" s="164"/>
      <c r="AT156" s="159" t="s">
        <v>270</v>
      </c>
      <c r="AU156" s="159" t="s">
        <v>87</v>
      </c>
      <c r="AV156" s="13" t="s">
        <v>268</v>
      </c>
      <c r="AW156" s="13" t="s">
        <v>32</v>
      </c>
      <c r="AX156" s="13" t="s">
        <v>85</v>
      </c>
      <c r="AY156" s="159" t="s">
        <v>262</v>
      </c>
    </row>
    <row r="157" spans="2:65" s="1" customFormat="1" ht="24.2" customHeight="1">
      <c r="B157" s="32"/>
      <c r="C157" s="138" t="s">
        <v>317</v>
      </c>
      <c r="D157" s="138" t="s">
        <v>264</v>
      </c>
      <c r="E157" s="139" t="s">
        <v>4629</v>
      </c>
      <c r="F157" s="140" t="s">
        <v>4630</v>
      </c>
      <c r="G157" s="141" t="s">
        <v>552</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359</v>
      </c>
    </row>
    <row r="158" spans="2:51" s="12" customFormat="1" ht="11.25">
      <c r="B158" s="150"/>
      <c r="D158" s="151" t="s">
        <v>270</v>
      </c>
      <c r="E158" s="152" t="s">
        <v>1</v>
      </c>
      <c r="F158" s="153" t="s">
        <v>4765</v>
      </c>
      <c r="H158" s="154">
        <v>28.05</v>
      </c>
      <c r="I158" s="155"/>
      <c r="L158" s="150"/>
      <c r="M158" s="156"/>
      <c r="T158" s="157"/>
      <c r="AT158" s="152" t="s">
        <v>270</v>
      </c>
      <c r="AU158" s="152" t="s">
        <v>87</v>
      </c>
      <c r="AV158" s="12" t="s">
        <v>87</v>
      </c>
      <c r="AW158" s="12" t="s">
        <v>32</v>
      </c>
      <c r="AX158" s="12" t="s">
        <v>77</v>
      </c>
      <c r="AY158" s="152" t="s">
        <v>262</v>
      </c>
    </row>
    <row r="159" spans="2:51" s="12" customFormat="1" ht="11.25">
      <c r="B159" s="150"/>
      <c r="D159" s="151" t="s">
        <v>270</v>
      </c>
      <c r="E159" s="152" t="s">
        <v>1</v>
      </c>
      <c r="F159" s="153" t="s">
        <v>4766</v>
      </c>
      <c r="H159" s="154">
        <v>-3.02</v>
      </c>
      <c r="I159" s="155"/>
      <c r="L159" s="150"/>
      <c r="M159" s="156"/>
      <c r="T159" s="157"/>
      <c r="AT159" s="152" t="s">
        <v>270</v>
      </c>
      <c r="AU159" s="152" t="s">
        <v>87</v>
      </c>
      <c r="AV159" s="12" t="s">
        <v>87</v>
      </c>
      <c r="AW159" s="12" t="s">
        <v>32</v>
      </c>
      <c r="AX159" s="12" t="s">
        <v>77</v>
      </c>
      <c r="AY159" s="152" t="s">
        <v>262</v>
      </c>
    </row>
    <row r="160" spans="2:51" s="12" customFormat="1" ht="11.25">
      <c r="B160" s="150"/>
      <c r="D160" s="151" t="s">
        <v>270</v>
      </c>
      <c r="E160" s="152" t="s">
        <v>1</v>
      </c>
      <c r="F160" s="153" t="s">
        <v>4772</v>
      </c>
      <c r="H160" s="154">
        <v>-19.76</v>
      </c>
      <c r="I160" s="155"/>
      <c r="L160" s="150"/>
      <c r="M160" s="156"/>
      <c r="T160" s="157"/>
      <c r="AT160" s="152" t="s">
        <v>270</v>
      </c>
      <c r="AU160" s="152" t="s">
        <v>87</v>
      </c>
      <c r="AV160" s="12" t="s">
        <v>87</v>
      </c>
      <c r="AW160" s="12" t="s">
        <v>32</v>
      </c>
      <c r="AX160" s="12" t="s">
        <v>77</v>
      </c>
      <c r="AY160" s="152" t="s">
        <v>262</v>
      </c>
    </row>
    <row r="161" spans="2:51" s="13" customFormat="1" ht="11.25">
      <c r="B161" s="158"/>
      <c r="D161" s="151" t="s">
        <v>270</v>
      </c>
      <c r="E161" s="159" t="s">
        <v>1</v>
      </c>
      <c r="F161" s="160" t="s">
        <v>273</v>
      </c>
      <c r="H161" s="161">
        <v>5.27</v>
      </c>
      <c r="I161" s="162"/>
      <c r="L161" s="158"/>
      <c r="M161" s="163"/>
      <c r="T161" s="164"/>
      <c r="AT161" s="159" t="s">
        <v>270</v>
      </c>
      <c r="AU161" s="159" t="s">
        <v>87</v>
      </c>
      <c r="AV161" s="13" t="s">
        <v>268</v>
      </c>
      <c r="AW161" s="13" t="s">
        <v>32</v>
      </c>
      <c r="AX161" s="13" t="s">
        <v>85</v>
      </c>
      <c r="AY161" s="159" t="s">
        <v>262</v>
      </c>
    </row>
    <row r="162" spans="2:65" s="1" customFormat="1" ht="16.5" customHeight="1">
      <c r="B162" s="32"/>
      <c r="C162" s="138" t="s">
        <v>304</v>
      </c>
      <c r="D162" s="138" t="s">
        <v>264</v>
      </c>
      <c r="E162" s="139" t="s">
        <v>4637</v>
      </c>
      <c r="F162" s="140" t="s">
        <v>4638</v>
      </c>
      <c r="G162" s="141" t="s">
        <v>552</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369</v>
      </c>
    </row>
    <row r="163" spans="2:47" s="1" customFormat="1" ht="29.25">
      <c r="B163" s="32"/>
      <c r="D163" s="151" t="s">
        <v>708</v>
      </c>
      <c r="F163" s="187" t="s">
        <v>4773</v>
      </c>
      <c r="I163" s="188"/>
      <c r="L163" s="32"/>
      <c r="M163" s="189"/>
      <c r="T163" s="56"/>
      <c r="AT163" s="17" t="s">
        <v>708</v>
      </c>
      <c r="AU163" s="17" t="s">
        <v>87</v>
      </c>
    </row>
    <row r="164" spans="2:51" s="14" customFormat="1" ht="11.25">
      <c r="B164" s="165"/>
      <c r="D164" s="151" t="s">
        <v>270</v>
      </c>
      <c r="E164" s="166" t="s">
        <v>1</v>
      </c>
      <c r="F164" s="167" t="s">
        <v>4774</v>
      </c>
      <c r="H164" s="166" t="s">
        <v>1</v>
      </c>
      <c r="I164" s="168"/>
      <c r="L164" s="165"/>
      <c r="M164" s="169"/>
      <c r="T164" s="170"/>
      <c r="AT164" s="166" t="s">
        <v>270</v>
      </c>
      <c r="AU164" s="166" t="s">
        <v>87</v>
      </c>
      <c r="AV164" s="14" t="s">
        <v>85</v>
      </c>
      <c r="AW164" s="14" t="s">
        <v>32</v>
      </c>
      <c r="AX164" s="14" t="s">
        <v>77</v>
      </c>
      <c r="AY164" s="166" t="s">
        <v>262</v>
      </c>
    </row>
    <row r="165" spans="2:51" s="12" customFormat="1" ht="11.25">
      <c r="B165" s="150"/>
      <c r="D165" s="151" t="s">
        <v>270</v>
      </c>
      <c r="E165" s="152" t="s">
        <v>1</v>
      </c>
      <c r="F165" s="153" t="s">
        <v>4765</v>
      </c>
      <c r="H165" s="154">
        <v>28.05</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4775</v>
      </c>
      <c r="H166" s="154">
        <v>-0.6</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4776</v>
      </c>
      <c r="H167" s="154">
        <v>-1.65</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4777</v>
      </c>
      <c r="H168" s="154">
        <v>-6.04</v>
      </c>
      <c r="I168" s="155"/>
      <c r="L168" s="150"/>
      <c r="M168" s="156"/>
      <c r="T168" s="157"/>
      <c r="AT168" s="152" t="s">
        <v>270</v>
      </c>
      <c r="AU168" s="152" t="s">
        <v>87</v>
      </c>
      <c r="AV168" s="12" t="s">
        <v>87</v>
      </c>
      <c r="AW168" s="12" t="s">
        <v>32</v>
      </c>
      <c r="AX168" s="12" t="s">
        <v>77</v>
      </c>
      <c r="AY168" s="152" t="s">
        <v>262</v>
      </c>
    </row>
    <row r="169" spans="2:51" s="13" customFormat="1" ht="11.25">
      <c r="B169" s="158"/>
      <c r="D169" s="151" t="s">
        <v>270</v>
      </c>
      <c r="E169" s="159" t="s">
        <v>1</v>
      </c>
      <c r="F169" s="160" t="s">
        <v>273</v>
      </c>
      <c r="H169" s="161">
        <v>19.76</v>
      </c>
      <c r="I169" s="162"/>
      <c r="L169" s="158"/>
      <c r="M169" s="163"/>
      <c r="T169" s="164"/>
      <c r="AT169" s="159" t="s">
        <v>270</v>
      </c>
      <c r="AU169" s="159" t="s">
        <v>87</v>
      </c>
      <c r="AV169" s="13" t="s">
        <v>268</v>
      </c>
      <c r="AW169" s="13" t="s">
        <v>32</v>
      </c>
      <c r="AX169" s="13" t="s">
        <v>85</v>
      </c>
      <c r="AY169" s="159" t="s">
        <v>262</v>
      </c>
    </row>
    <row r="170" spans="2:65" s="1" customFormat="1" ht="16.5" customHeight="1">
      <c r="B170" s="32"/>
      <c r="C170" s="138" t="s">
        <v>325</v>
      </c>
      <c r="D170" s="138" t="s">
        <v>264</v>
      </c>
      <c r="E170" s="139" t="s">
        <v>4642</v>
      </c>
      <c r="F170" s="140" t="s">
        <v>4643</v>
      </c>
      <c r="G170" s="141" t="s">
        <v>552</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381</v>
      </c>
    </row>
    <row r="171" spans="2:51" s="12" customFormat="1" ht="22.5">
      <c r="B171" s="150"/>
      <c r="D171" s="151" t="s">
        <v>270</v>
      </c>
      <c r="E171" s="152" t="s">
        <v>1</v>
      </c>
      <c r="F171" s="153" t="s">
        <v>4778</v>
      </c>
      <c r="H171" s="154">
        <v>0.55</v>
      </c>
      <c r="I171" s="155"/>
      <c r="L171" s="150"/>
      <c r="M171" s="156"/>
      <c r="T171" s="157"/>
      <c r="AT171" s="152" t="s">
        <v>270</v>
      </c>
      <c r="AU171" s="152" t="s">
        <v>87</v>
      </c>
      <c r="AV171" s="12" t="s">
        <v>87</v>
      </c>
      <c r="AW171" s="12" t="s">
        <v>32</v>
      </c>
      <c r="AX171" s="12" t="s">
        <v>77</v>
      </c>
      <c r="AY171" s="152" t="s">
        <v>262</v>
      </c>
    </row>
    <row r="172" spans="2:51" s="12" customFormat="1" ht="22.5">
      <c r="B172" s="150"/>
      <c r="D172" s="151" t="s">
        <v>270</v>
      </c>
      <c r="E172" s="152" t="s">
        <v>1</v>
      </c>
      <c r="F172" s="153" t="s">
        <v>4779</v>
      </c>
      <c r="H172" s="154">
        <v>0.25</v>
      </c>
      <c r="I172" s="155"/>
      <c r="L172" s="150"/>
      <c r="M172" s="156"/>
      <c r="T172" s="157"/>
      <c r="AT172" s="152" t="s">
        <v>270</v>
      </c>
      <c r="AU172" s="152" t="s">
        <v>87</v>
      </c>
      <c r="AV172" s="12" t="s">
        <v>87</v>
      </c>
      <c r="AW172" s="12" t="s">
        <v>32</v>
      </c>
      <c r="AX172" s="12" t="s">
        <v>77</v>
      </c>
      <c r="AY172" s="152" t="s">
        <v>262</v>
      </c>
    </row>
    <row r="173" spans="2:51" s="13" customFormat="1" ht="11.25">
      <c r="B173" s="158"/>
      <c r="D173" s="151" t="s">
        <v>270</v>
      </c>
      <c r="E173" s="159" t="s">
        <v>1</v>
      </c>
      <c r="F173" s="160" t="s">
        <v>273</v>
      </c>
      <c r="H173" s="161">
        <v>0.8</v>
      </c>
      <c r="I173" s="162"/>
      <c r="L173" s="158"/>
      <c r="M173" s="163"/>
      <c r="T173" s="164"/>
      <c r="AT173" s="159" t="s">
        <v>270</v>
      </c>
      <c r="AU173" s="159" t="s">
        <v>87</v>
      </c>
      <c r="AV173" s="13" t="s">
        <v>268</v>
      </c>
      <c r="AW173" s="13" t="s">
        <v>32</v>
      </c>
      <c r="AX173" s="13" t="s">
        <v>85</v>
      </c>
      <c r="AY173" s="159" t="s">
        <v>262</v>
      </c>
    </row>
    <row r="174" spans="2:65" s="1" customFormat="1" ht="24.2" customHeight="1">
      <c r="B174" s="32"/>
      <c r="C174" s="138" t="s">
        <v>342</v>
      </c>
      <c r="D174" s="138" t="s">
        <v>264</v>
      </c>
      <c r="E174" s="139" t="s">
        <v>4646</v>
      </c>
      <c r="F174" s="140" t="s">
        <v>4647</v>
      </c>
      <c r="G174" s="141" t="s">
        <v>552</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400</v>
      </c>
    </row>
    <row r="175" spans="2:51" s="12" customFormat="1" ht="11.25">
      <c r="B175" s="150"/>
      <c r="D175" s="151" t="s">
        <v>270</v>
      </c>
      <c r="E175" s="152" t="s">
        <v>1</v>
      </c>
      <c r="F175" s="153" t="s">
        <v>4765</v>
      </c>
      <c r="H175" s="154">
        <v>28.05</v>
      </c>
      <c r="I175" s="155"/>
      <c r="L175" s="150"/>
      <c r="M175" s="156"/>
      <c r="T175" s="157"/>
      <c r="AT175" s="152" t="s">
        <v>270</v>
      </c>
      <c r="AU175" s="152" t="s">
        <v>87</v>
      </c>
      <c r="AV175" s="12" t="s">
        <v>87</v>
      </c>
      <c r="AW175" s="12" t="s">
        <v>32</v>
      </c>
      <c r="AX175" s="12" t="s">
        <v>77</v>
      </c>
      <c r="AY175" s="152" t="s">
        <v>262</v>
      </c>
    </row>
    <row r="176" spans="2:51" s="12" customFormat="1" ht="11.25">
      <c r="B176" s="150"/>
      <c r="D176" s="151" t="s">
        <v>270</v>
      </c>
      <c r="E176" s="152" t="s">
        <v>1</v>
      </c>
      <c r="F176" s="153" t="s">
        <v>4766</v>
      </c>
      <c r="H176" s="154">
        <v>-3.02</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4772</v>
      </c>
      <c r="H177" s="154">
        <v>-19.76</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5.27</v>
      </c>
      <c r="I178" s="162"/>
      <c r="L178" s="158"/>
      <c r="M178" s="163"/>
      <c r="T178" s="164"/>
      <c r="AT178" s="159" t="s">
        <v>270</v>
      </c>
      <c r="AU178" s="159" t="s">
        <v>87</v>
      </c>
      <c r="AV178" s="13" t="s">
        <v>268</v>
      </c>
      <c r="AW178" s="13" t="s">
        <v>32</v>
      </c>
      <c r="AX178" s="13" t="s">
        <v>85</v>
      </c>
      <c r="AY178" s="159" t="s">
        <v>262</v>
      </c>
    </row>
    <row r="179" spans="2:65" s="1" customFormat="1" ht="21.75" customHeight="1">
      <c r="B179" s="32"/>
      <c r="C179" s="138" t="s">
        <v>347</v>
      </c>
      <c r="D179" s="138" t="s">
        <v>264</v>
      </c>
      <c r="E179" s="139" t="s">
        <v>4780</v>
      </c>
      <c r="F179" s="140" t="s">
        <v>4781</v>
      </c>
      <c r="G179" s="141" t="s">
        <v>416</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407</v>
      </c>
    </row>
    <row r="180" spans="2:47" s="1" customFormat="1" ht="48.75">
      <c r="B180" s="32"/>
      <c r="D180" s="151" t="s">
        <v>708</v>
      </c>
      <c r="F180" s="187" t="s">
        <v>4782</v>
      </c>
      <c r="I180" s="188"/>
      <c r="L180" s="32"/>
      <c r="M180" s="189"/>
      <c r="T180" s="56"/>
      <c r="AT180" s="17" t="s">
        <v>708</v>
      </c>
      <c r="AU180" s="17" t="s">
        <v>87</v>
      </c>
    </row>
    <row r="181" spans="2:65" s="1" customFormat="1" ht="21.75" customHeight="1">
      <c r="B181" s="32"/>
      <c r="C181" s="138" t="s">
        <v>351</v>
      </c>
      <c r="D181" s="138" t="s">
        <v>264</v>
      </c>
      <c r="E181" s="139" t="s">
        <v>4783</v>
      </c>
      <c r="F181" s="140" t="s">
        <v>4784</v>
      </c>
      <c r="G181" s="141" t="s">
        <v>684</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423</v>
      </c>
    </row>
    <row r="182" spans="2:65" s="1" customFormat="1" ht="16.5" customHeight="1">
      <c r="B182" s="32"/>
      <c r="C182" s="138" t="s">
        <v>355</v>
      </c>
      <c r="D182" s="138" t="s">
        <v>264</v>
      </c>
      <c r="E182" s="139" t="s">
        <v>4648</v>
      </c>
      <c r="F182" s="140" t="s">
        <v>4649</v>
      </c>
      <c r="G182" s="141" t="s">
        <v>303</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431</v>
      </c>
    </row>
    <row r="183" spans="2:51" s="12" customFormat="1" ht="22.5">
      <c r="B183" s="150"/>
      <c r="D183" s="151" t="s">
        <v>270</v>
      </c>
      <c r="E183" s="152" t="s">
        <v>1</v>
      </c>
      <c r="F183" s="153" t="s">
        <v>4785</v>
      </c>
      <c r="H183" s="154">
        <v>1.09</v>
      </c>
      <c r="I183" s="155"/>
      <c r="L183" s="150"/>
      <c r="M183" s="156"/>
      <c r="T183" s="157"/>
      <c r="AT183" s="152" t="s">
        <v>270</v>
      </c>
      <c r="AU183" s="152" t="s">
        <v>87</v>
      </c>
      <c r="AV183" s="12" t="s">
        <v>87</v>
      </c>
      <c r="AW183" s="12" t="s">
        <v>32</v>
      </c>
      <c r="AX183" s="12" t="s">
        <v>77</v>
      </c>
      <c r="AY183" s="152" t="s">
        <v>262</v>
      </c>
    </row>
    <row r="184" spans="2:51" s="12" customFormat="1" ht="22.5">
      <c r="B184" s="150"/>
      <c r="D184" s="151" t="s">
        <v>270</v>
      </c>
      <c r="E184" s="152" t="s">
        <v>1</v>
      </c>
      <c r="F184" s="153" t="s">
        <v>4786</v>
      </c>
      <c r="H184" s="154">
        <v>0.48</v>
      </c>
      <c r="I184" s="155"/>
      <c r="L184" s="150"/>
      <c r="M184" s="156"/>
      <c r="T184" s="157"/>
      <c r="AT184" s="152" t="s">
        <v>270</v>
      </c>
      <c r="AU184" s="152" t="s">
        <v>87</v>
      </c>
      <c r="AV184" s="12" t="s">
        <v>87</v>
      </c>
      <c r="AW184" s="12" t="s">
        <v>32</v>
      </c>
      <c r="AX184" s="12" t="s">
        <v>77</v>
      </c>
      <c r="AY184" s="152" t="s">
        <v>262</v>
      </c>
    </row>
    <row r="185" spans="2:51" s="13" customFormat="1" ht="11.25">
      <c r="B185" s="158"/>
      <c r="D185" s="151" t="s">
        <v>270</v>
      </c>
      <c r="E185" s="159" t="s">
        <v>1</v>
      </c>
      <c r="F185" s="160" t="s">
        <v>273</v>
      </c>
      <c r="H185" s="161">
        <v>1.57</v>
      </c>
      <c r="I185" s="162"/>
      <c r="L185" s="158"/>
      <c r="M185" s="163"/>
      <c r="T185" s="164"/>
      <c r="AT185" s="159" t="s">
        <v>270</v>
      </c>
      <c r="AU185" s="159" t="s">
        <v>87</v>
      </c>
      <c r="AV185" s="13" t="s">
        <v>268</v>
      </c>
      <c r="AW185" s="13" t="s">
        <v>32</v>
      </c>
      <c r="AX185" s="13" t="s">
        <v>85</v>
      </c>
      <c r="AY185" s="159" t="s">
        <v>262</v>
      </c>
    </row>
    <row r="186" spans="2:63" s="11" customFormat="1" ht="22.9" customHeight="1">
      <c r="B186" s="126"/>
      <c r="D186" s="127" t="s">
        <v>76</v>
      </c>
      <c r="E186" s="136" t="s">
        <v>545</v>
      </c>
      <c r="F186" s="136" t="s">
        <v>4656</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359</v>
      </c>
      <c r="D187" s="138" t="s">
        <v>264</v>
      </c>
      <c r="E187" s="139" t="s">
        <v>4657</v>
      </c>
      <c r="F187" s="140" t="s">
        <v>4658</v>
      </c>
      <c r="G187" s="141" t="s">
        <v>552</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441</v>
      </c>
    </row>
    <row r="188" spans="2:51" s="12" customFormat="1" ht="11.25">
      <c r="B188" s="150"/>
      <c r="D188" s="151" t="s">
        <v>270</v>
      </c>
      <c r="E188" s="152" t="s">
        <v>1</v>
      </c>
      <c r="F188" s="153" t="s">
        <v>4787</v>
      </c>
      <c r="H188" s="154">
        <v>1.65</v>
      </c>
      <c r="I188" s="155"/>
      <c r="L188" s="150"/>
      <c r="M188" s="156"/>
      <c r="T188" s="157"/>
      <c r="AT188" s="152" t="s">
        <v>270</v>
      </c>
      <c r="AU188" s="152" t="s">
        <v>87</v>
      </c>
      <c r="AV188" s="12" t="s">
        <v>87</v>
      </c>
      <c r="AW188" s="12" t="s">
        <v>32</v>
      </c>
      <c r="AX188" s="12" t="s">
        <v>77</v>
      </c>
      <c r="AY188" s="152" t="s">
        <v>262</v>
      </c>
    </row>
    <row r="189" spans="2:51" s="13" customFormat="1" ht="11.25">
      <c r="B189" s="158"/>
      <c r="D189" s="151" t="s">
        <v>270</v>
      </c>
      <c r="E189" s="159" t="s">
        <v>1</v>
      </c>
      <c r="F189" s="160" t="s">
        <v>273</v>
      </c>
      <c r="H189" s="161">
        <v>1.65</v>
      </c>
      <c r="I189" s="162"/>
      <c r="L189" s="158"/>
      <c r="M189" s="163"/>
      <c r="T189" s="164"/>
      <c r="AT189" s="159" t="s">
        <v>270</v>
      </c>
      <c r="AU189" s="159" t="s">
        <v>87</v>
      </c>
      <c r="AV189" s="13" t="s">
        <v>268</v>
      </c>
      <c r="AW189" s="13" t="s">
        <v>32</v>
      </c>
      <c r="AX189" s="13" t="s">
        <v>85</v>
      </c>
      <c r="AY189" s="159" t="s">
        <v>262</v>
      </c>
    </row>
    <row r="190" spans="2:65" s="1" customFormat="1" ht="21.75" customHeight="1">
      <c r="B190" s="32"/>
      <c r="C190" s="138" t="s">
        <v>9</v>
      </c>
      <c r="D190" s="138" t="s">
        <v>264</v>
      </c>
      <c r="E190" s="139" t="s">
        <v>4788</v>
      </c>
      <c r="F190" s="140" t="s">
        <v>4789</v>
      </c>
      <c r="G190" s="141" t="s">
        <v>684</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451</v>
      </c>
    </row>
    <row r="191" spans="2:47" s="1" customFormat="1" ht="29.25">
      <c r="B191" s="32"/>
      <c r="D191" s="151" t="s">
        <v>708</v>
      </c>
      <c r="F191" s="187" t="s">
        <v>4790</v>
      </c>
      <c r="I191" s="188"/>
      <c r="L191" s="32"/>
      <c r="M191" s="189"/>
      <c r="T191" s="56"/>
      <c r="AT191" s="17" t="s">
        <v>708</v>
      </c>
      <c r="AU191" s="17" t="s">
        <v>87</v>
      </c>
    </row>
    <row r="192" spans="2:51" s="14" customFormat="1" ht="11.25">
      <c r="B192" s="165"/>
      <c r="D192" s="151" t="s">
        <v>270</v>
      </c>
      <c r="E192" s="166" t="s">
        <v>1</v>
      </c>
      <c r="F192" s="167" t="s">
        <v>4763</v>
      </c>
      <c r="H192" s="166" t="s">
        <v>1</v>
      </c>
      <c r="I192" s="168"/>
      <c r="L192" s="165"/>
      <c r="M192" s="169"/>
      <c r="T192" s="170"/>
      <c r="AT192" s="166" t="s">
        <v>270</v>
      </c>
      <c r="AU192" s="166" t="s">
        <v>87</v>
      </c>
      <c r="AV192" s="14" t="s">
        <v>85</v>
      </c>
      <c r="AW192" s="14" t="s">
        <v>32</v>
      </c>
      <c r="AX192" s="14" t="s">
        <v>77</v>
      </c>
      <c r="AY192" s="166" t="s">
        <v>262</v>
      </c>
    </row>
    <row r="193" spans="2:51" s="12" customFormat="1" ht="11.25">
      <c r="B193" s="150"/>
      <c r="D193" s="151" t="s">
        <v>270</v>
      </c>
      <c r="E193" s="152" t="s">
        <v>1</v>
      </c>
      <c r="F193" s="153" t="s">
        <v>4791</v>
      </c>
      <c r="H193" s="154">
        <v>1</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4792</v>
      </c>
      <c r="H194" s="154">
        <v>2</v>
      </c>
      <c r="I194" s="155"/>
      <c r="L194" s="150"/>
      <c r="M194" s="156"/>
      <c r="T194" s="157"/>
      <c r="AT194" s="152" t="s">
        <v>270</v>
      </c>
      <c r="AU194" s="152" t="s">
        <v>87</v>
      </c>
      <c r="AV194" s="12" t="s">
        <v>87</v>
      </c>
      <c r="AW194" s="12" t="s">
        <v>32</v>
      </c>
      <c r="AX194" s="12" t="s">
        <v>77</v>
      </c>
      <c r="AY194" s="152" t="s">
        <v>262</v>
      </c>
    </row>
    <row r="195" spans="2:51" s="13" customFormat="1" ht="11.25">
      <c r="B195" s="158"/>
      <c r="D195" s="151" t="s">
        <v>270</v>
      </c>
      <c r="E195" s="159" t="s">
        <v>1</v>
      </c>
      <c r="F195" s="160" t="s">
        <v>273</v>
      </c>
      <c r="H195" s="161">
        <v>3</v>
      </c>
      <c r="I195" s="162"/>
      <c r="L195" s="158"/>
      <c r="M195" s="163"/>
      <c r="T195" s="164"/>
      <c r="AT195" s="159" t="s">
        <v>270</v>
      </c>
      <c r="AU195" s="159" t="s">
        <v>87</v>
      </c>
      <c r="AV195" s="13" t="s">
        <v>268</v>
      </c>
      <c r="AW195" s="13" t="s">
        <v>32</v>
      </c>
      <c r="AX195" s="13" t="s">
        <v>85</v>
      </c>
      <c r="AY195" s="159" t="s">
        <v>262</v>
      </c>
    </row>
    <row r="196" spans="2:65" s="1" customFormat="1" ht="16.5" customHeight="1">
      <c r="B196" s="32"/>
      <c r="C196" s="138" t="s">
        <v>369</v>
      </c>
      <c r="D196" s="138" t="s">
        <v>264</v>
      </c>
      <c r="E196" s="139" t="s">
        <v>4793</v>
      </c>
      <c r="F196" s="140" t="s">
        <v>4794</v>
      </c>
      <c r="G196" s="141" t="s">
        <v>684</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459</v>
      </c>
    </row>
    <row r="197" spans="2:51" s="14" customFormat="1" ht="11.25">
      <c r="B197" s="165"/>
      <c r="D197" s="151" t="s">
        <v>270</v>
      </c>
      <c r="E197" s="166" t="s">
        <v>1</v>
      </c>
      <c r="F197" s="167" t="s">
        <v>4763</v>
      </c>
      <c r="H197" s="166" t="s">
        <v>1</v>
      </c>
      <c r="I197" s="168"/>
      <c r="L197" s="165"/>
      <c r="M197" s="169"/>
      <c r="T197" s="170"/>
      <c r="AT197" s="166" t="s">
        <v>270</v>
      </c>
      <c r="AU197" s="166" t="s">
        <v>87</v>
      </c>
      <c r="AV197" s="14" t="s">
        <v>85</v>
      </c>
      <c r="AW197" s="14" t="s">
        <v>32</v>
      </c>
      <c r="AX197" s="14" t="s">
        <v>77</v>
      </c>
      <c r="AY197" s="166" t="s">
        <v>262</v>
      </c>
    </row>
    <row r="198" spans="2:51" s="12" customFormat="1" ht="11.25">
      <c r="B198" s="150"/>
      <c r="D198" s="151" t="s">
        <v>270</v>
      </c>
      <c r="E198" s="152" t="s">
        <v>1</v>
      </c>
      <c r="F198" s="153" t="s">
        <v>4795</v>
      </c>
      <c r="H198" s="154">
        <v>1.01</v>
      </c>
      <c r="I198" s="155"/>
      <c r="L198" s="150"/>
      <c r="M198" s="156"/>
      <c r="T198" s="157"/>
      <c r="AT198" s="152" t="s">
        <v>270</v>
      </c>
      <c r="AU198" s="152" t="s">
        <v>87</v>
      </c>
      <c r="AV198" s="12" t="s">
        <v>87</v>
      </c>
      <c r="AW198" s="12" t="s">
        <v>32</v>
      </c>
      <c r="AX198" s="12" t="s">
        <v>77</v>
      </c>
      <c r="AY198" s="152" t="s">
        <v>262</v>
      </c>
    </row>
    <row r="199" spans="2:51" s="13" customFormat="1" ht="11.25">
      <c r="B199" s="158"/>
      <c r="D199" s="151" t="s">
        <v>270</v>
      </c>
      <c r="E199" s="159" t="s">
        <v>1</v>
      </c>
      <c r="F199" s="160" t="s">
        <v>273</v>
      </c>
      <c r="H199" s="161">
        <v>1.01</v>
      </c>
      <c r="I199" s="162"/>
      <c r="L199" s="158"/>
      <c r="M199" s="163"/>
      <c r="T199" s="164"/>
      <c r="AT199" s="159" t="s">
        <v>270</v>
      </c>
      <c r="AU199" s="159" t="s">
        <v>87</v>
      </c>
      <c r="AV199" s="13" t="s">
        <v>268</v>
      </c>
      <c r="AW199" s="13" t="s">
        <v>32</v>
      </c>
      <c r="AX199" s="13" t="s">
        <v>85</v>
      </c>
      <c r="AY199" s="159" t="s">
        <v>262</v>
      </c>
    </row>
    <row r="200" spans="2:65" s="1" customFormat="1" ht="16.5" customHeight="1">
      <c r="B200" s="32"/>
      <c r="C200" s="138" t="s">
        <v>376</v>
      </c>
      <c r="D200" s="138" t="s">
        <v>264</v>
      </c>
      <c r="E200" s="139" t="s">
        <v>4796</v>
      </c>
      <c r="F200" s="140" t="s">
        <v>4797</v>
      </c>
      <c r="G200" s="141" t="s">
        <v>684</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472</v>
      </c>
    </row>
    <row r="201" spans="2:51" s="14" customFormat="1" ht="11.25">
      <c r="B201" s="165"/>
      <c r="D201" s="151" t="s">
        <v>270</v>
      </c>
      <c r="E201" s="166" t="s">
        <v>1</v>
      </c>
      <c r="F201" s="167" t="s">
        <v>4763</v>
      </c>
      <c r="H201" s="166" t="s">
        <v>1</v>
      </c>
      <c r="I201" s="168"/>
      <c r="L201" s="165"/>
      <c r="M201" s="169"/>
      <c r="T201" s="170"/>
      <c r="AT201" s="166" t="s">
        <v>270</v>
      </c>
      <c r="AU201" s="166" t="s">
        <v>87</v>
      </c>
      <c r="AV201" s="14" t="s">
        <v>85</v>
      </c>
      <c r="AW201" s="14" t="s">
        <v>32</v>
      </c>
      <c r="AX201" s="14" t="s">
        <v>77</v>
      </c>
      <c r="AY201" s="166" t="s">
        <v>262</v>
      </c>
    </row>
    <row r="202" spans="2:51" s="12" customFormat="1" ht="11.25">
      <c r="B202" s="150"/>
      <c r="D202" s="151" t="s">
        <v>270</v>
      </c>
      <c r="E202" s="152" t="s">
        <v>1</v>
      </c>
      <c r="F202" s="153" t="s">
        <v>4798</v>
      </c>
      <c r="H202" s="154">
        <v>2.02</v>
      </c>
      <c r="I202" s="155"/>
      <c r="L202" s="150"/>
      <c r="M202" s="156"/>
      <c r="T202" s="157"/>
      <c r="AT202" s="152" t="s">
        <v>270</v>
      </c>
      <c r="AU202" s="152" t="s">
        <v>87</v>
      </c>
      <c r="AV202" s="12" t="s">
        <v>87</v>
      </c>
      <c r="AW202" s="12" t="s">
        <v>32</v>
      </c>
      <c r="AX202" s="12" t="s">
        <v>77</v>
      </c>
      <c r="AY202" s="152" t="s">
        <v>262</v>
      </c>
    </row>
    <row r="203" spans="2:51" s="13" customFormat="1" ht="11.25">
      <c r="B203" s="158"/>
      <c r="D203" s="151" t="s">
        <v>270</v>
      </c>
      <c r="E203" s="159" t="s">
        <v>1</v>
      </c>
      <c r="F203" s="160" t="s">
        <v>273</v>
      </c>
      <c r="H203" s="161">
        <v>2.02</v>
      </c>
      <c r="I203" s="162"/>
      <c r="L203" s="158"/>
      <c r="M203" s="163"/>
      <c r="T203" s="164"/>
      <c r="AT203" s="159" t="s">
        <v>270</v>
      </c>
      <c r="AU203" s="159" t="s">
        <v>87</v>
      </c>
      <c r="AV203" s="13" t="s">
        <v>268</v>
      </c>
      <c r="AW203" s="13" t="s">
        <v>32</v>
      </c>
      <c r="AX203" s="13" t="s">
        <v>85</v>
      </c>
      <c r="AY203" s="159" t="s">
        <v>262</v>
      </c>
    </row>
    <row r="204" spans="2:63" s="11" customFormat="1" ht="22.9" customHeight="1">
      <c r="B204" s="126"/>
      <c r="D204" s="127" t="s">
        <v>76</v>
      </c>
      <c r="E204" s="136" t="s">
        <v>304</v>
      </c>
      <c r="F204" s="136" t="s">
        <v>4691</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381</v>
      </c>
      <c r="D205" s="138" t="s">
        <v>264</v>
      </c>
      <c r="E205" s="139" t="s">
        <v>4799</v>
      </c>
      <c r="F205" s="140" t="s">
        <v>4800</v>
      </c>
      <c r="G205" s="141" t="s">
        <v>416</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480</v>
      </c>
    </row>
    <row r="206" spans="2:47" s="1" customFormat="1" ht="39">
      <c r="B206" s="32"/>
      <c r="D206" s="151" t="s">
        <v>708</v>
      </c>
      <c r="F206" s="187" t="s">
        <v>4801</v>
      </c>
      <c r="I206" s="188"/>
      <c r="L206" s="32"/>
      <c r="M206" s="189"/>
      <c r="T206" s="56"/>
      <c r="AT206" s="17" t="s">
        <v>708</v>
      </c>
      <c r="AU206" s="17" t="s">
        <v>87</v>
      </c>
    </row>
    <row r="207" spans="2:51" s="14" customFormat="1" ht="11.25">
      <c r="B207" s="165"/>
      <c r="D207" s="151" t="s">
        <v>270</v>
      </c>
      <c r="E207" s="166" t="s">
        <v>1</v>
      </c>
      <c r="F207" s="167" t="s">
        <v>4763</v>
      </c>
      <c r="H207" s="166" t="s">
        <v>1</v>
      </c>
      <c r="I207" s="168"/>
      <c r="L207" s="165"/>
      <c r="M207" s="169"/>
      <c r="T207" s="170"/>
      <c r="AT207" s="166" t="s">
        <v>270</v>
      </c>
      <c r="AU207" s="166" t="s">
        <v>87</v>
      </c>
      <c r="AV207" s="14" t="s">
        <v>85</v>
      </c>
      <c r="AW207" s="14" t="s">
        <v>32</v>
      </c>
      <c r="AX207" s="14" t="s">
        <v>77</v>
      </c>
      <c r="AY207" s="166" t="s">
        <v>262</v>
      </c>
    </row>
    <row r="208" spans="2:51" s="12" customFormat="1" ht="11.25">
      <c r="B208" s="150"/>
      <c r="D208" s="151" t="s">
        <v>270</v>
      </c>
      <c r="E208" s="152" t="s">
        <v>1</v>
      </c>
      <c r="F208" s="153" t="s">
        <v>4802</v>
      </c>
      <c r="H208" s="154">
        <v>1.5</v>
      </c>
      <c r="I208" s="155"/>
      <c r="L208" s="150"/>
      <c r="M208" s="156"/>
      <c r="T208" s="157"/>
      <c r="AT208" s="152" t="s">
        <v>270</v>
      </c>
      <c r="AU208" s="152" t="s">
        <v>87</v>
      </c>
      <c r="AV208" s="12" t="s">
        <v>87</v>
      </c>
      <c r="AW208" s="12" t="s">
        <v>32</v>
      </c>
      <c r="AX208" s="12" t="s">
        <v>77</v>
      </c>
      <c r="AY208" s="152" t="s">
        <v>262</v>
      </c>
    </row>
    <row r="209" spans="2:51" s="13" customFormat="1" ht="11.25">
      <c r="B209" s="158"/>
      <c r="D209" s="151" t="s">
        <v>270</v>
      </c>
      <c r="E209" s="159" t="s">
        <v>1</v>
      </c>
      <c r="F209" s="160" t="s">
        <v>273</v>
      </c>
      <c r="H209" s="161">
        <v>1.5</v>
      </c>
      <c r="I209" s="162"/>
      <c r="L209" s="158"/>
      <c r="M209" s="163"/>
      <c r="T209" s="164"/>
      <c r="AT209" s="159" t="s">
        <v>270</v>
      </c>
      <c r="AU209" s="159" t="s">
        <v>87</v>
      </c>
      <c r="AV209" s="13" t="s">
        <v>268</v>
      </c>
      <c r="AW209" s="13" t="s">
        <v>32</v>
      </c>
      <c r="AX209" s="13" t="s">
        <v>85</v>
      </c>
      <c r="AY209" s="159" t="s">
        <v>262</v>
      </c>
    </row>
    <row r="210" spans="2:65" s="1" customFormat="1" ht="16.5" customHeight="1">
      <c r="B210" s="32"/>
      <c r="C210" s="138" t="s">
        <v>396</v>
      </c>
      <c r="D210" s="138" t="s">
        <v>264</v>
      </c>
      <c r="E210" s="139" t="s">
        <v>4803</v>
      </c>
      <c r="F210" s="140" t="s">
        <v>4804</v>
      </c>
      <c r="G210" s="141" t="s">
        <v>416</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492</v>
      </c>
    </row>
    <row r="211" spans="2:47" s="1" customFormat="1" ht="39">
      <c r="B211" s="32"/>
      <c r="D211" s="151" t="s">
        <v>708</v>
      </c>
      <c r="F211" s="187" t="s">
        <v>4805</v>
      </c>
      <c r="I211" s="188"/>
      <c r="L211" s="32"/>
      <c r="M211" s="189"/>
      <c r="T211" s="56"/>
      <c r="AT211" s="17" t="s">
        <v>708</v>
      </c>
      <c r="AU211" s="17" t="s">
        <v>87</v>
      </c>
    </row>
    <row r="212" spans="2:51" s="14" customFormat="1" ht="11.25">
      <c r="B212" s="165"/>
      <c r="D212" s="151" t="s">
        <v>270</v>
      </c>
      <c r="E212" s="166" t="s">
        <v>1</v>
      </c>
      <c r="F212" s="167" t="s">
        <v>4763</v>
      </c>
      <c r="H212" s="166" t="s">
        <v>1</v>
      </c>
      <c r="I212" s="168"/>
      <c r="L212" s="165"/>
      <c r="M212" s="169"/>
      <c r="T212" s="170"/>
      <c r="AT212" s="166" t="s">
        <v>270</v>
      </c>
      <c r="AU212" s="166" t="s">
        <v>87</v>
      </c>
      <c r="AV212" s="14" t="s">
        <v>85</v>
      </c>
      <c r="AW212" s="14" t="s">
        <v>32</v>
      </c>
      <c r="AX212" s="14" t="s">
        <v>77</v>
      </c>
      <c r="AY212" s="166" t="s">
        <v>262</v>
      </c>
    </row>
    <row r="213" spans="2:51" s="12" customFormat="1" ht="11.25">
      <c r="B213" s="150"/>
      <c r="D213" s="151" t="s">
        <v>270</v>
      </c>
      <c r="E213" s="152" t="s">
        <v>1</v>
      </c>
      <c r="F213" s="153" t="s">
        <v>4802</v>
      </c>
      <c r="H213" s="154">
        <v>1.5</v>
      </c>
      <c r="I213" s="155"/>
      <c r="L213" s="150"/>
      <c r="M213" s="156"/>
      <c r="T213" s="157"/>
      <c r="AT213" s="152" t="s">
        <v>270</v>
      </c>
      <c r="AU213" s="152" t="s">
        <v>87</v>
      </c>
      <c r="AV213" s="12" t="s">
        <v>87</v>
      </c>
      <c r="AW213" s="12" t="s">
        <v>32</v>
      </c>
      <c r="AX213" s="12" t="s">
        <v>77</v>
      </c>
      <c r="AY213" s="152" t="s">
        <v>262</v>
      </c>
    </row>
    <row r="214" spans="2:51" s="13" customFormat="1" ht="11.25">
      <c r="B214" s="158"/>
      <c r="D214" s="151" t="s">
        <v>270</v>
      </c>
      <c r="E214" s="159" t="s">
        <v>1</v>
      </c>
      <c r="F214" s="160" t="s">
        <v>273</v>
      </c>
      <c r="H214" s="161">
        <v>1.5</v>
      </c>
      <c r="I214" s="162"/>
      <c r="L214" s="158"/>
      <c r="M214" s="163"/>
      <c r="T214" s="164"/>
      <c r="AT214" s="159" t="s">
        <v>270</v>
      </c>
      <c r="AU214" s="159" t="s">
        <v>87</v>
      </c>
      <c r="AV214" s="13" t="s">
        <v>268</v>
      </c>
      <c r="AW214" s="13" t="s">
        <v>32</v>
      </c>
      <c r="AX214" s="13" t="s">
        <v>85</v>
      </c>
      <c r="AY214" s="159" t="s">
        <v>262</v>
      </c>
    </row>
    <row r="215" spans="2:65" s="1" customFormat="1" ht="24.2" customHeight="1">
      <c r="B215" s="32"/>
      <c r="C215" s="138" t="s">
        <v>400</v>
      </c>
      <c r="D215" s="138" t="s">
        <v>264</v>
      </c>
      <c r="E215" s="139" t="s">
        <v>4806</v>
      </c>
      <c r="F215" s="140" t="s">
        <v>4807</v>
      </c>
      <c r="G215" s="141" t="s">
        <v>684</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503</v>
      </c>
    </row>
    <row r="216" spans="2:47" s="1" customFormat="1" ht="48.75">
      <c r="B216" s="32"/>
      <c r="D216" s="151" t="s">
        <v>708</v>
      </c>
      <c r="F216" s="187" t="s">
        <v>4808</v>
      </c>
      <c r="I216" s="188"/>
      <c r="L216" s="32"/>
      <c r="M216" s="189"/>
      <c r="T216" s="56"/>
      <c r="AT216" s="17" t="s">
        <v>708</v>
      </c>
      <c r="AU216" s="17" t="s">
        <v>87</v>
      </c>
    </row>
    <row r="217" spans="2:51" s="14" customFormat="1" ht="11.25">
      <c r="B217" s="165"/>
      <c r="D217" s="151" t="s">
        <v>270</v>
      </c>
      <c r="E217" s="166" t="s">
        <v>1</v>
      </c>
      <c r="F217" s="167" t="s">
        <v>4763</v>
      </c>
      <c r="H217" s="166" t="s">
        <v>1</v>
      </c>
      <c r="I217" s="168"/>
      <c r="L217" s="165"/>
      <c r="M217" s="169"/>
      <c r="T217" s="170"/>
      <c r="AT217" s="166" t="s">
        <v>270</v>
      </c>
      <c r="AU217" s="166" t="s">
        <v>87</v>
      </c>
      <c r="AV217" s="14" t="s">
        <v>85</v>
      </c>
      <c r="AW217" s="14" t="s">
        <v>32</v>
      </c>
      <c r="AX217" s="14" t="s">
        <v>77</v>
      </c>
      <c r="AY217" s="166" t="s">
        <v>262</v>
      </c>
    </row>
    <row r="218" spans="2:51" s="12" customFormat="1" ht="11.25">
      <c r="B218" s="150"/>
      <c r="D218" s="151" t="s">
        <v>270</v>
      </c>
      <c r="E218" s="152" t="s">
        <v>1</v>
      </c>
      <c r="F218" s="153" t="s">
        <v>4809</v>
      </c>
      <c r="H218" s="154">
        <v>2</v>
      </c>
      <c r="I218" s="155"/>
      <c r="L218" s="150"/>
      <c r="M218" s="156"/>
      <c r="T218" s="157"/>
      <c r="AT218" s="152" t="s">
        <v>270</v>
      </c>
      <c r="AU218" s="152" t="s">
        <v>87</v>
      </c>
      <c r="AV218" s="12" t="s">
        <v>87</v>
      </c>
      <c r="AW218" s="12" t="s">
        <v>32</v>
      </c>
      <c r="AX218" s="12" t="s">
        <v>77</v>
      </c>
      <c r="AY218" s="152" t="s">
        <v>262</v>
      </c>
    </row>
    <row r="219" spans="2:51" s="13" customFormat="1" ht="11.25">
      <c r="B219" s="158"/>
      <c r="D219" s="151" t="s">
        <v>270</v>
      </c>
      <c r="E219" s="159" t="s">
        <v>1</v>
      </c>
      <c r="F219" s="160" t="s">
        <v>273</v>
      </c>
      <c r="H219" s="161">
        <v>2</v>
      </c>
      <c r="I219" s="162"/>
      <c r="L219" s="158"/>
      <c r="M219" s="163"/>
      <c r="T219" s="164"/>
      <c r="AT219" s="159" t="s">
        <v>270</v>
      </c>
      <c r="AU219" s="159" t="s">
        <v>87</v>
      </c>
      <c r="AV219" s="13" t="s">
        <v>268</v>
      </c>
      <c r="AW219" s="13" t="s">
        <v>32</v>
      </c>
      <c r="AX219" s="13" t="s">
        <v>85</v>
      </c>
      <c r="AY219" s="159" t="s">
        <v>262</v>
      </c>
    </row>
    <row r="220" spans="2:65" s="1" customFormat="1" ht="24.2" customHeight="1">
      <c r="B220" s="32"/>
      <c r="C220" s="138" t="s">
        <v>7</v>
      </c>
      <c r="D220" s="138" t="s">
        <v>264</v>
      </c>
      <c r="E220" s="139" t="s">
        <v>4810</v>
      </c>
      <c r="F220" s="140" t="s">
        <v>4811</v>
      </c>
      <c r="G220" s="141" t="s">
        <v>684</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529</v>
      </c>
    </row>
    <row r="221" spans="2:47" s="1" customFormat="1" ht="39">
      <c r="B221" s="32"/>
      <c r="D221" s="151" t="s">
        <v>708</v>
      </c>
      <c r="F221" s="187" t="s">
        <v>4812</v>
      </c>
      <c r="I221" s="188"/>
      <c r="L221" s="32"/>
      <c r="M221" s="189"/>
      <c r="T221" s="56"/>
      <c r="AT221" s="17" t="s">
        <v>708</v>
      </c>
      <c r="AU221" s="17" t="s">
        <v>87</v>
      </c>
    </row>
    <row r="222" spans="2:51" s="14" customFormat="1" ht="11.25">
      <c r="B222" s="165"/>
      <c r="D222" s="151" t="s">
        <v>270</v>
      </c>
      <c r="E222" s="166" t="s">
        <v>1</v>
      </c>
      <c r="F222" s="167" t="s">
        <v>4763</v>
      </c>
      <c r="H222" s="166" t="s">
        <v>1</v>
      </c>
      <c r="I222" s="168"/>
      <c r="L222" s="165"/>
      <c r="M222" s="169"/>
      <c r="T222" s="170"/>
      <c r="AT222" s="166" t="s">
        <v>270</v>
      </c>
      <c r="AU222" s="166" t="s">
        <v>87</v>
      </c>
      <c r="AV222" s="14" t="s">
        <v>85</v>
      </c>
      <c r="AW222" s="14" t="s">
        <v>32</v>
      </c>
      <c r="AX222" s="14" t="s">
        <v>77</v>
      </c>
      <c r="AY222" s="166" t="s">
        <v>262</v>
      </c>
    </row>
    <row r="223" spans="2:51" s="12" customFormat="1" ht="11.25">
      <c r="B223" s="150"/>
      <c r="D223" s="151" t="s">
        <v>270</v>
      </c>
      <c r="E223" s="152" t="s">
        <v>1</v>
      </c>
      <c r="F223" s="153" t="s">
        <v>4813</v>
      </c>
      <c r="H223" s="154">
        <v>2</v>
      </c>
      <c r="I223" s="155"/>
      <c r="L223" s="150"/>
      <c r="M223" s="156"/>
      <c r="T223" s="157"/>
      <c r="AT223" s="152" t="s">
        <v>270</v>
      </c>
      <c r="AU223" s="152" t="s">
        <v>87</v>
      </c>
      <c r="AV223" s="12" t="s">
        <v>87</v>
      </c>
      <c r="AW223" s="12" t="s">
        <v>32</v>
      </c>
      <c r="AX223" s="12" t="s">
        <v>77</v>
      </c>
      <c r="AY223" s="152" t="s">
        <v>262</v>
      </c>
    </row>
    <row r="224" spans="2:51" s="13" customFormat="1" ht="11.25">
      <c r="B224" s="158"/>
      <c r="D224" s="151" t="s">
        <v>270</v>
      </c>
      <c r="E224" s="159" t="s">
        <v>1</v>
      </c>
      <c r="F224" s="160" t="s">
        <v>273</v>
      </c>
      <c r="H224" s="161">
        <v>2</v>
      </c>
      <c r="I224" s="162"/>
      <c r="L224" s="158"/>
      <c r="M224" s="163"/>
      <c r="T224" s="164"/>
      <c r="AT224" s="159" t="s">
        <v>270</v>
      </c>
      <c r="AU224" s="159" t="s">
        <v>87</v>
      </c>
      <c r="AV224" s="13" t="s">
        <v>268</v>
      </c>
      <c r="AW224" s="13" t="s">
        <v>32</v>
      </c>
      <c r="AX224" s="13" t="s">
        <v>85</v>
      </c>
      <c r="AY224" s="159" t="s">
        <v>262</v>
      </c>
    </row>
    <row r="225" spans="2:65" s="1" customFormat="1" ht="24.2" customHeight="1">
      <c r="B225" s="32"/>
      <c r="C225" s="138" t="s">
        <v>407</v>
      </c>
      <c r="D225" s="138" t="s">
        <v>264</v>
      </c>
      <c r="E225" s="139" t="s">
        <v>4814</v>
      </c>
      <c r="F225" s="140" t="s">
        <v>4815</v>
      </c>
      <c r="G225" s="141" t="s">
        <v>684</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538</v>
      </c>
    </row>
    <row r="226" spans="2:47" s="1" customFormat="1" ht="39">
      <c r="B226" s="32"/>
      <c r="D226" s="151" t="s">
        <v>708</v>
      </c>
      <c r="F226" s="187" t="s">
        <v>4816</v>
      </c>
      <c r="I226" s="188"/>
      <c r="L226" s="32"/>
      <c r="M226" s="189"/>
      <c r="T226" s="56"/>
      <c r="AT226" s="17" t="s">
        <v>708</v>
      </c>
      <c r="AU226" s="17" t="s">
        <v>87</v>
      </c>
    </row>
    <row r="227" spans="2:51" s="14" customFormat="1" ht="11.25">
      <c r="B227" s="165"/>
      <c r="D227" s="151" t="s">
        <v>270</v>
      </c>
      <c r="E227" s="166" t="s">
        <v>1</v>
      </c>
      <c r="F227" s="167" t="s">
        <v>4763</v>
      </c>
      <c r="H227" s="166" t="s">
        <v>1</v>
      </c>
      <c r="I227" s="168"/>
      <c r="L227" s="165"/>
      <c r="M227" s="169"/>
      <c r="T227" s="170"/>
      <c r="AT227" s="166" t="s">
        <v>270</v>
      </c>
      <c r="AU227" s="166" t="s">
        <v>87</v>
      </c>
      <c r="AV227" s="14" t="s">
        <v>85</v>
      </c>
      <c r="AW227" s="14" t="s">
        <v>32</v>
      </c>
      <c r="AX227" s="14" t="s">
        <v>77</v>
      </c>
      <c r="AY227" s="166" t="s">
        <v>262</v>
      </c>
    </row>
    <row r="228" spans="2:51" s="12" customFormat="1" ht="11.25">
      <c r="B228" s="150"/>
      <c r="D228" s="151" t="s">
        <v>270</v>
      </c>
      <c r="E228" s="152" t="s">
        <v>1</v>
      </c>
      <c r="F228" s="153" t="s">
        <v>4817</v>
      </c>
      <c r="H228" s="154">
        <v>1</v>
      </c>
      <c r="I228" s="155"/>
      <c r="L228" s="150"/>
      <c r="M228" s="156"/>
      <c r="T228" s="157"/>
      <c r="AT228" s="152" t="s">
        <v>270</v>
      </c>
      <c r="AU228" s="152" t="s">
        <v>87</v>
      </c>
      <c r="AV228" s="12" t="s">
        <v>87</v>
      </c>
      <c r="AW228" s="12" t="s">
        <v>32</v>
      </c>
      <c r="AX228" s="12" t="s">
        <v>77</v>
      </c>
      <c r="AY228" s="152" t="s">
        <v>262</v>
      </c>
    </row>
    <row r="229" spans="2:51" s="12" customFormat="1" ht="11.25">
      <c r="B229" s="150"/>
      <c r="D229" s="151" t="s">
        <v>270</v>
      </c>
      <c r="E229" s="152" t="s">
        <v>1</v>
      </c>
      <c r="F229" s="153" t="s">
        <v>4818</v>
      </c>
      <c r="H229" s="154">
        <v>1</v>
      </c>
      <c r="I229" s="155"/>
      <c r="L229" s="150"/>
      <c r="M229" s="156"/>
      <c r="T229" s="157"/>
      <c r="AT229" s="152" t="s">
        <v>270</v>
      </c>
      <c r="AU229" s="152" t="s">
        <v>87</v>
      </c>
      <c r="AV229" s="12" t="s">
        <v>87</v>
      </c>
      <c r="AW229" s="12" t="s">
        <v>32</v>
      </c>
      <c r="AX229" s="12" t="s">
        <v>77</v>
      </c>
      <c r="AY229" s="152" t="s">
        <v>262</v>
      </c>
    </row>
    <row r="230" spans="2:51" s="13" customFormat="1" ht="11.25">
      <c r="B230" s="158"/>
      <c r="D230" s="151" t="s">
        <v>270</v>
      </c>
      <c r="E230" s="159" t="s">
        <v>1</v>
      </c>
      <c r="F230" s="160" t="s">
        <v>273</v>
      </c>
      <c r="H230" s="161">
        <v>2</v>
      </c>
      <c r="I230" s="162"/>
      <c r="L230" s="158"/>
      <c r="M230" s="163"/>
      <c r="T230" s="164"/>
      <c r="AT230" s="159" t="s">
        <v>270</v>
      </c>
      <c r="AU230" s="159" t="s">
        <v>87</v>
      </c>
      <c r="AV230" s="13" t="s">
        <v>268</v>
      </c>
      <c r="AW230" s="13" t="s">
        <v>32</v>
      </c>
      <c r="AX230" s="13" t="s">
        <v>85</v>
      </c>
      <c r="AY230" s="159" t="s">
        <v>262</v>
      </c>
    </row>
    <row r="231" spans="2:65" s="1" customFormat="1" ht="16.5" customHeight="1">
      <c r="B231" s="32"/>
      <c r="C231" s="138" t="s">
        <v>413</v>
      </c>
      <c r="D231" s="138" t="s">
        <v>264</v>
      </c>
      <c r="E231" s="139" t="s">
        <v>4819</v>
      </c>
      <c r="F231" s="140" t="s">
        <v>4820</v>
      </c>
      <c r="G231" s="141" t="s">
        <v>684</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549</v>
      </c>
    </row>
    <row r="232" spans="2:65" s="1" customFormat="1" ht="16.5" customHeight="1">
      <c r="B232" s="32"/>
      <c r="C232" s="138" t="s">
        <v>423</v>
      </c>
      <c r="D232" s="138" t="s">
        <v>264</v>
      </c>
      <c r="E232" s="139" t="s">
        <v>4821</v>
      </c>
      <c r="F232" s="140" t="s">
        <v>4822</v>
      </c>
      <c r="G232" s="141" t="s">
        <v>684</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563</v>
      </c>
    </row>
    <row r="233" spans="2:51" s="14" customFormat="1" ht="11.25">
      <c r="B233" s="165"/>
      <c r="D233" s="151" t="s">
        <v>270</v>
      </c>
      <c r="E233" s="166" t="s">
        <v>1</v>
      </c>
      <c r="F233" s="167" t="s">
        <v>4763</v>
      </c>
      <c r="H233" s="166" t="s">
        <v>1</v>
      </c>
      <c r="I233" s="168"/>
      <c r="L233" s="165"/>
      <c r="M233" s="169"/>
      <c r="T233" s="170"/>
      <c r="AT233" s="166" t="s">
        <v>270</v>
      </c>
      <c r="AU233" s="166" t="s">
        <v>87</v>
      </c>
      <c r="AV233" s="14" t="s">
        <v>85</v>
      </c>
      <c r="AW233" s="14" t="s">
        <v>32</v>
      </c>
      <c r="AX233" s="14" t="s">
        <v>77</v>
      </c>
      <c r="AY233" s="166" t="s">
        <v>262</v>
      </c>
    </row>
    <row r="234" spans="2:51" s="12" customFormat="1" ht="11.25">
      <c r="B234" s="150"/>
      <c r="D234" s="151" t="s">
        <v>270</v>
      </c>
      <c r="E234" s="152" t="s">
        <v>1</v>
      </c>
      <c r="F234" s="153" t="s">
        <v>4823</v>
      </c>
      <c r="H234" s="154">
        <v>1.55</v>
      </c>
      <c r="I234" s="155"/>
      <c r="L234" s="150"/>
      <c r="M234" s="156"/>
      <c r="T234" s="157"/>
      <c r="AT234" s="152" t="s">
        <v>270</v>
      </c>
      <c r="AU234" s="152" t="s">
        <v>87</v>
      </c>
      <c r="AV234" s="12" t="s">
        <v>87</v>
      </c>
      <c r="AW234" s="12" t="s">
        <v>32</v>
      </c>
      <c r="AX234" s="12" t="s">
        <v>77</v>
      </c>
      <c r="AY234" s="152" t="s">
        <v>262</v>
      </c>
    </row>
    <row r="235" spans="2:51" s="13" customFormat="1" ht="11.25">
      <c r="B235" s="158"/>
      <c r="D235" s="151" t="s">
        <v>270</v>
      </c>
      <c r="E235" s="159" t="s">
        <v>1</v>
      </c>
      <c r="F235" s="160" t="s">
        <v>273</v>
      </c>
      <c r="H235" s="161">
        <v>1.55</v>
      </c>
      <c r="I235" s="162"/>
      <c r="L235" s="158"/>
      <c r="M235" s="163"/>
      <c r="T235" s="164"/>
      <c r="AT235" s="159" t="s">
        <v>270</v>
      </c>
      <c r="AU235" s="159" t="s">
        <v>87</v>
      </c>
      <c r="AV235" s="13" t="s">
        <v>268</v>
      </c>
      <c r="AW235" s="13" t="s">
        <v>32</v>
      </c>
      <c r="AX235" s="13" t="s">
        <v>85</v>
      </c>
      <c r="AY235" s="159" t="s">
        <v>262</v>
      </c>
    </row>
    <row r="236" spans="2:65" s="1" customFormat="1" ht="24.2" customHeight="1">
      <c r="B236" s="32"/>
      <c r="C236" s="138" t="s">
        <v>426</v>
      </c>
      <c r="D236" s="138" t="s">
        <v>264</v>
      </c>
      <c r="E236" s="139" t="s">
        <v>4824</v>
      </c>
      <c r="F236" s="140" t="s">
        <v>4825</v>
      </c>
      <c r="G236" s="141" t="s">
        <v>684</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571</v>
      </c>
    </row>
    <row r="237" spans="2:65" s="1" customFormat="1" ht="16.5" customHeight="1">
      <c r="B237" s="32"/>
      <c r="C237" s="138" t="s">
        <v>431</v>
      </c>
      <c r="D237" s="138" t="s">
        <v>264</v>
      </c>
      <c r="E237" s="139" t="s">
        <v>4826</v>
      </c>
      <c r="F237" s="140" t="s">
        <v>4827</v>
      </c>
      <c r="G237" s="141" t="s">
        <v>684</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592</v>
      </c>
    </row>
    <row r="238" spans="2:51" s="14" customFormat="1" ht="11.25">
      <c r="B238" s="165"/>
      <c r="D238" s="151" t="s">
        <v>270</v>
      </c>
      <c r="E238" s="166" t="s">
        <v>1</v>
      </c>
      <c r="F238" s="167" t="s">
        <v>4763</v>
      </c>
      <c r="H238" s="166" t="s">
        <v>1</v>
      </c>
      <c r="I238" s="168"/>
      <c r="L238" s="165"/>
      <c r="M238" s="169"/>
      <c r="T238" s="170"/>
      <c r="AT238" s="166" t="s">
        <v>270</v>
      </c>
      <c r="AU238" s="166" t="s">
        <v>87</v>
      </c>
      <c r="AV238" s="14" t="s">
        <v>85</v>
      </c>
      <c r="AW238" s="14" t="s">
        <v>32</v>
      </c>
      <c r="AX238" s="14" t="s">
        <v>77</v>
      </c>
      <c r="AY238" s="166" t="s">
        <v>262</v>
      </c>
    </row>
    <row r="239" spans="2:51" s="12" customFormat="1" ht="11.25">
      <c r="B239" s="150"/>
      <c r="D239" s="151" t="s">
        <v>270</v>
      </c>
      <c r="E239" s="152" t="s">
        <v>1</v>
      </c>
      <c r="F239" s="153" t="s">
        <v>4828</v>
      </c>
      <c r="H239" s="154">
        <v>2.02</v>
      </c>
      <c r="I239" s="155"/>
      <c r="L239" s="150"/>
      <c r="M239" s="156"/>
      <c r="T239" s="157"/>
      <c r="AT239" s="152" t="s">
        <v>270</v>
      </c>
      <c r="AU239" s="152" t="s">
        <v>87</v>
      </c>
      <c r="AV239" s="12" t="s">
        <v>87</v>
      </c>
      <c r="AW239" s="12" t="s">
        <v>32</v>
      </c>
      <c r="AX239" s="12" t="s">
        <v>77</v>
      </c>
      <c r="AY239" s="152" t="s">
        <v>262</v>
      </c>
    </row>
    <row r="240" spans="2:51" s="13" customFormat="1" ht="11.25">
      <c r="B240" s="158"/>
      <c r="D240" s="151" t="s">
        <v>270</v>
      </c>
      <c r="E240" s="159" t="s">
        <v>1</v>
      </c>
      <c r="F240" s="160" t="s">
        <v>273</v>
      </c>
      <c r="H240" s="161">
        <v>2.02</v>
      </c>
      <c r="I240" s="162"/>
      <c r="L240" s="158"/>
      <c r="M240" s="163"/>
      <c r="T240" s="164"/>
      <c r="AT240" s="159" t="s">
        <v>270</v>
      </c>
      <c r="AU240" s="159" t="s">
        <v>87</v>
      </c>
      <c r="AV240" s="13" t="s">
        <v>268</v>
      </c>
      <c r="AW240" s="13" t="s">
        <v>32</v>
      </c>
      <c r="AX240" s="13" t="s">
        <v>85</v>
      </c>
      <c r="AY240" s="159" t="s">
        <v>262</v>
      </c>
    </row>
    <row r="241" spans="2:65" s="1" customFormat="1" ht="16.5" customHeight="1">
      <c r="B241" s="32"/>
      <c r="C241" s="138" t="s">
        <v>436</v>
      </c>
      <c r="D241" s="138" t="s">
        <v>264</v>
      </c>
      <c r="E241" s="139" t="s">
        <v>4829</v>
      </c>
      <c r="F241" s="140" t="s">
        <v>4830</v>
      </c>
      <c r="G241" s="141" t="s">
        <v>684</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615</v>
      </c>
    </row>
    <row r="242" spans="2:51" s="14" customFormat="1" ht="11.25">
      <c r="B242" s="165"/>
      <c r="D242" s="151" t="s">
        <v>270</v>
      </c>
      <c r="E242" s="166" t="s">
        <v>1</v>
      </c>
      <c r="F242" s="167" t="s">
        <v>4763</v>
      </c>
      <c r="H242" s="166" t="s">
        <v>1</v>
      </c>
      <c r="I242" s="168"/>
      <c r="L242" s="165"/>
      <c r="M242" s="169"/>
      <c r="T242" s="170"/>
      <c r="AT242" s="166" t="s">
        <v>270</v>
      </c>
      <c r="AU242" s="166" t="s">
        <v>87</v>
      </c>
      <c r="AV242" s="14" t="s">
        <v>85</v>
      </c>
      <c r="AW242" s="14" t="s">
        <v>32</v>
      </c>
      <c r="AX242" s="14" t="s">
        <v>77</v>
      </c>
      <c r="AY242" s="166" t="s">
        <v>262</v>
      </c>
    </row>
    <row r="243" spans="2:51" s="12" customFormat="1" ht="11.25">
      <c r="B243" s="150"/>
      <c r="D243" s="151" t="s">
        <v>270</v>
      </c>
      <c r="E243" s="152" t="s">
        <v>1</v>
      </c>
      <c r="F243" s="153" t="s">
        <v>4831</v>
      </c>
      <c r="H243" s="154">
        <v>2.02</v>
      </c>
      <c r="I243" s="155"/>
      <c r="L243" s="150"/>
      <c r="M243" s="156"/>
      <c r="T243" s="157"/>
      <c r="AT243" s="152" t="s">
        <v>270</v>
      </c>
      <c r="AU243" s="152" t="s">
        <v>87</v>
      </c>
      <c r="AV243" s="12" t="s">
        <v>87</v>
      </c>
      <c r="AW243" s="12" t="s">
        <v>32</v>
      </c>
      <c r="AX243" s="12" t="s">
        <v>77</v>
      </c>
      <c r="AY243" s="152" t="s">
        <v>262</v>
      </c>
    </row>
    <row r="244" spans="2:51" s="13" customFormat="1" ht="11.25">
      <c r="B244" s="158"/>
      <c r="D244" s="151" t="s">
        <v>270</v>
      </c>
      <c r="E244" s="159" t="s">
        <v>1</v>
      </c>
      <c r="F244" s="160" t="s">
        <v>273</v>
      </c>
      <c r="H244" s="161">
        <v>2.02</v>
      </c>
      <c r="I244" s="162"/>
      <c r="L244" s="158"/>
      <c r="M244" s="163"/>
      <c r="T244" s="164"/>
      <c r="AT244" s="159" t="s">
        <v>270</v>
      </c>
      <c r="AU244" s="159" t="s">
        <v>87</v>
      </c>
      <c r="AV244" s="13" t="s">
        <v>268</v>
      </c>
      <c r="AW244" s="13" t="s">
        <v>32</v>
      </c>
      <c r="AX244" s="13" t="s">
        <v>85</v>
      </c>
      <c r="AY244" s="159" t="s">
        <v>262</v>
      </c>
    </row>
    <row r="245" spans="2:65" s="1" customFormat="1" ht="24.2" customHeight="1">
      <c r="B245" s="32"/>
      <c r="C245" s="138" t="s">
        <v>441</v>
      </c>
      <c r="D245" s="138" t="s">
        <v>264</v>
      </c>
      <c r="E245" s="139" t="s">
        <v>4832</v>
      </c>
      <c r="F245" s="140" t="s">
        <v>4833</v>
      </c>
      <c r="G245" s="141" t="s">
        <v>684</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631</v>
      </c>
    </row>
    <row r="246" spans="2:51" s="14" customFormat="1" ht="11.25">
      <c r="B246" s="165"/>
      <c r="D246" s="151" t="s">
        <v>270</v>
      </c>
      <c r="E246" s="166" t="s">
        <v>1</v>
      </c>
      <c r="F246" s="167" t="s">
        <v>4763</v>
      </c>
      <c r="H246" s="166" t="s">
        <v>1</v>
      </c>
      <c r="I246" s="168"/>
      <c r="L246" s="165"/>
      <c r="M246" s="169"/>
      <c r="T246" s="170"/>
      <c r="AT246" s="166" t="s">
        <v>270</v>
      </c>
      <c r="AU246" s="166" t="s">
        <v>87</v>
      </c>
      <c r="AV246" s="14" t="s">
        <v>85</v>
      </c>
      <c r="AW246" s="14" t="s">
        <v>32</v>
      </c>
      <c r="AX246" s="14" t="s">
        <v>77</v>
      </c>
      <c r="AY246" s="166" t="s">
        <v>262</v>
      </c>
    </row>
    <row r="247" spans="2:51" s="12" customFormat="1" ht="11.25">
      <c r="B247" s="150"/>
      <c r="D247" s="151" t="s">
        <v>270</v>
      </c>
      <c r="E247" s="152" t="s">
        <v>1</v>
      </c>
      <c r="F247" s="153" t="s">
        <v>4834</v>
      </c>
      <c r="H247" s="154">
        <v>1.01</v>
      </c>
      <c r="I247" s="155"/>
      <c r="L247" s="150"/>
      <c r="M247" s="156"/>
      <c r="T247" s="157"/>
      <c r="AT247" s="152" t="s">
        <v>270</v>
      </c>
      <c r="AU247" s="152" t="s">
        <v>87</v>
      </c>
      <c r="AV247" s="12" t="s">
        <v>87</v>
      </c>
      <c r="AW247" s="12" t="s">
        <v>32</v>
      </c>
      <c r="AX247" s="12" t="s">
        <v>77</v>
      </c>
      <c r="AY247" s="152" t="s">
        <v>262</v>
      </c>
    </row>
    <row r="248" spans="2:51" s="13" customFormat="1" ht="11.25">
      <c r="B248" s="158"/>
      <c r="D248" s="151" t="s">
        <v>270</v>
      </c>
      <c r="E248" s="159" t="s">
        <v>1</v>
      </c>
      <c r="F248" s="160" t="s">
        <v>273</v>
      </c>
      <c r="H248" s="161">
        <v>1.01</v>
      </c>
      <c r="I248" s="162"/>
      <c r="L248" s="158"/>
      <c r="M248" s="163"/>
      <c r="T248" s="164"/>
      <c r="AT248" s="159" t="s">
        <v>270</v>
      </c>
      <c r="AU248" s="159" t="s">
        <v>87</v>
      </c>
      <c r="AV248" s="13" t="s">
        <v>268</v>
      </c>
      <c r="AW248" s="13" t="s">
        <v>32</v>
      </c>
      <c r="AX248" s="13" t="s">
        <v>85</v>
      </c>
      <c r="AY248" s="159" t="s">
        <v>262</v>
      </c>
    </row>
    <row r="249" spans="2:65" s="1" customFormat="1" ht="24.2" customHeight="1">
      <c r="B249" s="32"/>
      <c r="C249" s="138" t="s">
        <v>446</v>
      </c>
      <c r="D249" s="138" t="s">
        <v>264</v>
      </c>
      <c r="E249" s="139" t="s">
        <v>4835</v>
      </c>
      <c r="F249" s="140" t="s">
        <v>4836</v>
      </c>
      <c r="G249" s="141" t="s">
        <v>684</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646</v>
      </c>
    </row>
    <row r="250" spans="2:51" s="14" customFormat="1" ht="11.25">
      <c r="B250" s="165"/>
      <c r="D250" s="151" t="s">
        <v>270</v>
      </c>
      <c r="E250" s="166" t="s">
        <v>1</v>
      </c>
      <c r="F250" s="167" t="s">
        <v>4763</v>
      </c>
      <c r="H250" s="166" t="s">
        <v>1</v>
      </c>
      <c r="I250" s="168"/>
      <c r="L250" s="165"/>
      <c r="M250" s="169"/>
      <c r="T250" s="170"/>
      <c r="AT250" s="166" t="s">
        <v>270</v>
      </c>
      <c r="AU250" s="166" t="s">
        <v>87</v>
      </c>
      <c r="AV250" s="14" t="s">
        <v>85</v>
      </c>
      <c r="AW250" s="14" t="s">
        <v>32</v>
      </c>
      <c r="AX250" s="14" t="s">
        <v>77</v>
      </c>
      <c r="AY250" s="166" t="s">
        <v>262</v>
      </c>
    </row>
    <row r="251" spans="2:51" s="12" customFormat="1" ht="11.25">
      <c r="B251" s="150"/>
      <c r="D251" s="151" t="s">
        <v>270</v>
      </c>
      <c r="E251" s="152" t="s">
        <v>1</v>
      </c>
      <c r="F251" s="153" t="s">
        <v>4837</v>
      </c>
      <c r="H251" s="154">
        <v>1.01</v>
      </c>
      <c r="I251" s="155"/>
      <c r="L251" s="150"/>
      <c r="M251" s="156"/>
      <c r="T251" s="157"/>
      <c r="AT251" s="152" t="s">
        <v>270</v>
      </c>
      <c r="AU251" s="152" t="s">
        <v>87</v>
      </c>
      <c r="AV251" s="12" t="s">
        <v>87</v>
      </c>
      <c r="AW251" s="12" t="s">
        <v>32</v>
      </c>
      <c r="AX251" s="12" t="s">
        <v>77</v>
      </c>
      <c r="AY251" s="152" t="s">
        <v>262</v>
      </c>
    </row>
    <row r="252" spans="2:51" s="13" customFormat="1" ht="11.25">
      <c r="B252" s="158"/>
      <c r="D252" s="151" t="s">
        <v>270</v>
      </c>
      <c r="E252" s="159" t="s">
        <v>1</v>
      </c>
      <c r="F252" s="160" t="s">
        <v>273</v>
      </c>
      <c r="H252" s="161">
        <v>1.01</v>
      </c>
      <c r="I252" s="162"/>
      <c r="L252" s="158"/>
      <c r="M252" s="163"/>
      <c r="T252" s="164"/>
      <c r="AT252" s="159" t="s">
        <v>270</v>
      </c>
      <c r="AU252" s="159" t="s">
        <v>87</v>
      </c>
      <c r="AV252" s="13" t="s">
        <v>268</v>
      </c>
      <c r="AW252" s="13" t="s">
        <v>32</v>
      </c>
      <c r="AX252" s="13" t="s">
        <v>85</v>
      </c>
      <c r="AY252" s="159" t="s">
        <v>262</v>
      </c>
    </row>
    <row r="253" spans="2:65" s="1" customFormat="1" ht="21.75" customHeight="1">
      <c r="B253" s="32"/>
      <c r="C253" s="138" t="s">
        <v>451</v>
      </c>
      <c r="D253" s="138" t="s">
        <v>264</v>
      </c>
      <c r="E253" s="139" t="s">
        <v>4838</v>
      </c>
      <c r="F253" s="140" t="s">
        <v>4839</v>
      </c>
      <c r="G253" s="141" t="s">
        <v>684</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656</v>
      </c>
    </row>
    <row r="254" spans="2:51" s="14" customFormat="1" ht="11.25">
      <c r="B254" s="165"/>
      <c r="D254" s="151" t="s">
        <v>270</v>
      </c>
      <c r="E254" s="166" t="s">
        <v>1</v>
      </c>
      <c r="F254" s="167" t="s">
        <v>4763</v>
      </c>
      <c r="H254" s="166" t="s">
        <v>1</v>
      </c>
      <c r="I254" s="168"/>
      <c r="L254" s="165"/>
      <c r="M254" s="169"/>
      <c r="T254" s="170"/>
      <c r="AT254" s="166" t="s">
        <v>270</v>
      </c>
      <c r="AU254" s="166" t="s">
        <v>87</v>
      </c>
      <c r="AV254" s="14" t="s">
        <v>85</v>
      </c>
      <c r="AW254" s="14" t="s">
        <v>32</v>
      </c>
      <c r="AX254" s="14" t="s">
        <v>77</v>
      </c>
      <c r="AY254" s="166" t="s">
        <v>262</v>
      </c>
    </row>
    <row r="255" spans="2:51" s="12" customFormat="1" ht="11.25">
      <c r="B255" s="150"/>
      <c r="D255" s="151" t="s">
        <v>270</v>
      </c>
      <c r="E255" s="152" t="s">
        <v>1</v>
      </c>
      <c r="F255" s="153" t="s">
        <v>4840</v>
      </c>
      <c r="H255" s="154">
        <v>4.04</v>
      </c>
      <c r="I255" s="155"/>
      <c r="L255" s="150"/>
      <c r="M255" s="156"/>
      <c r="T255" s="157"/>
      <c r="AT255" s="152" t="s">
        <v>270</v>
      </c>
      <c r="AU255" s="152" t="s">
        <v>87</v>
      </c>
      <c r="AV255" s="12" t="s">
        <v>87</v>
      </c>
      <c r="AW255" s="12" t="s">
        <v>32</v>
      </c>
      <c r="AX255" s="12" t="s">
        <v>77</v>
      </c>
      <c r="AY255" s="152" t="s">
        <v>262</v>
      </c>
    </row>
    <row r="256" spans="2:51" s="13" customFormat="1" ht="11.25">
      <c r="B256" s="158"/>
      <c r="D256" s="151" t="s">
        <v>270</v>
      </c>
      <c r="E256" s="159" t="s">
        <v>1</v>
      </c>
      <c r="F256" s="160" t="s">
        <v>273</v>
      </c>
      <c r="H256" s="161">
        <v>4.04</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877</v>
      </c>
      <c r="F257" s="136" t="s">
        <v>4753</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4754</v>
      </c>
      <c r="F258" s="140" t="s">
        <v>4755</v>
      </c>
      <c r="G258" s="141" t="s">
        <v>303</v>
      </c>
      <c r="H258" s="142">
        <v>11.35</v>
      </c>
      <c r="I258" s="143"/>
      <c r="J258" s="142">
        <f>ROUND(I258*H258,2)</f>
        <v>0</v>
      </c>
      <c r="K258" s="140" t="s">
        <v>1</v>
      </c>
      <c r="L258" s="32"/>
      <c r="M258" s="193" t="s">
        <v>1</v>
      </c>
      <c r="N258" s="194" t="s">
        <v>42</v>
      </c>
      <c r="O258" s="191"/>
      <c r="P258" s="195">
        <f>O258*H258</f>
        <v>0</v>
      </c>
      <c r="Q258" s="195">
        <v>0</v>
      </c>
      <c r="R258" s="195">
        <f>Q258*H258</f>
        <v>0</v>
      </c>
      <c r="S258" s="195">
        <v>0</v>
      </c>
      <c r="T258" s="196">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664</v>
      </c>
    </row>
    <row r="259" spans="2:12" s="1" customFormat="1" ht="6.95" customHeight="1">
      <c r="B259" s="44"/>
      <c r="C259" s="45"/>
      <c r="D259" s="45"/>
      <c r="E259" s="45"/>
      <c r="F259" s="45"/>
      <c r="G259" s="45"/>
      <c r="H259" s="45"/>
      <c r="I259" s="45"/>
      <c r="J259" s="45"/>
      <c r="K259" s="45"/>
      <c r="L259" s="32"/>
    </row>
  </sheetData>
  <sheetProtection algorithmName="SHA-512" hashValue="tnR5L82xoB9C3+JamVX9DEd3tBu3rXxthQbxkfbqGVimvXpjOw369pVge7nGUowjo9UKATITh+VDf2wqh+HOHw==" saltValue="0nXVuekZmRgTvqW3y7C91M3RMIhIzh0RQpKcg2q4iuNayKeMX5uhnrdKdyWQdAxNZ8CTXg2Kc5IkxJgNiLvbRQ=="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Vénos</dc:creator>
  <cp:keywords/>
  <dc:description/>
  <cp:lastModifiedBy>Vénos, Martin</cp:lastModifiedBy>
  <dcterms:created xsi:type="dcterms:W3CDTF">2023-10-25T13:53:55Z</dcterms:created>
  <dcterms:modified xsi:type="dcterms:W3CDTF">2023-10-25T13:56:11Z</dcterms:modified>
  <cp:category/>
  <cp:version/>
  <cp:contentType/>
  <cp:contentStatus/>
</cp:coreProperties>
</file>