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vel\Desktop\Parčík Hruborohozecká 2023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Pol'!$A$1:$Y$202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53" i="1"/>
  <c r="G42" i="1"/>
  <c r="F42" i="1"/>
  <c r="G41" i="1"/>
  <c r="F41" i="1"/>
  <c r="G39" i="1"/>
  <c r="F39" i="1"/>
  <c r="F43" i="1" s="1"/>
  <c r="G201" i="12"/>
  <c r="BA199" i="12"/>
  <c r="BA197" i="12"/>
  <c r="BA195" i="12"/>
  <c r="BA191" i="12"/>
  <c r="BA96" i="12"/>
  <c r="BA91" i="12"/>
  <c r="BA87" i="12"/>
  <c r="BA67" i="12"/>
  <c r="BA30" i="12"/>
  <c r="BA25" i="12"/>
  <c r="G9" i="12"/>
  <c r="I9" i="12"/>
  <c r="I8" i="12" s="1"/>
  <c r="K9" i="12"/>
  <c r="K8" i="12" s="1"/>
  <c r="M9" i="12"/>
  <c r="O9" i="12"/>
  <c r="Q9" i="12"/>
  <c r="Q8" i="12" s="1"/>
  <c r="V9" i="12"/>
  <c r="V8" i="12" s="1"/>
  <c r="G12" i="12"/>
  <c r="M12" i="12" s="1"/>
  <c r="I12" i="12"/>
  <c r="K12" i="12"/>
  <c r="O12" i="12"/>
  <c r="Q12" i="12"/>
  <c r="V12" i="12"/>
  <c r="G16" i="12"/>
  <c r="I16" i="12"/>
  <c r="K16" i="12"/>
  <c r="M16" i="12"/>
  <c r="O16" i="12"/>
  <c r="Q16" i="12"/>
  <c r="V16" i="12"/>
  <c r="G19" i="12"/>
  <c r="M19" i="12" s="1"/>
  <c r="I19" i="12"/>
  <c r="K19" i="12"/>
  <c r="O19" i="12"/>
  <c r="O8" i="12" s="1"/>
  <c r="Q19" i="12"/>
  <c r="V19" i="12"/>
  <c r="G24" i="12"/>
  <c r="I24" i="12"/>
  <c r="K24" i="12"/>
  <c r="M24" i="12"/>
  <c r="O24" i="12"/>
  <c r="Q24" i="12"/>
  <c r="V24" i="12"/>
  <c r="G29" i="12"/>
  <c r="M29" i="12" s="1"/>
  <c r="I29" i="12"/>
  <c r="K29" i="12"/>
  <c r="O29" i="12"/>
  <c r="Q29" i="12"/>
  <c r="V29" i="12"/>
  <c r="G37" i="12"/>
  <c r="I37" i="12"/>
  <c r="K37" i="12"/>
  <c r="M37" i="12"/>
  <c r="O37" i="12"/>
  <c r="Q37" i="12"/>
  <c r="V37" i="12"/>
  <c r="G40" i="12"/>
  <c r="M40" i="12" s="1"/>
  <c r="I40" i="12"/>
  <c r="K40" i="12"/>
  <c r="O40" i="12"/>
  <c r="Q40" i="12"/>
  <c r="V40" i="12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Q46" i="12"/>
  <c r="V46" i="12"/>
  <c r="G47" i="12"/>
  <c r="I47" i="12"/>
  <c r="K47" i="12"/>
  <c r="M47" i="12"/>
  <c r="O47" i="12"/>
  <c r="Q47" i="12"/>
  <c r="V47" i="12"/>
  <c r="G52" i="12"/>
  <c r="M52" i="12" s="1"/>
  <c r="I52" i="12"/>
  <c r="K52" i="12"/>
  <c r="O52" i="12"/>
  <c r="Q52" i="12"/>
  <c r="V52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3" i="12"/>
  <c r="M63" i="12" s="1"/>
  <c r="I63" i="12"/>
  <c r="I62" i="12" s="1"/>
  <c r="K63" i="12"/>
  <c r="K62" i="12" s="1"/>
  <c r="O63" i="12"/>
  <c r="O62" i="12" s="1"/>
  <c r="Q63" i="12"/>
  <c r="Q62" i="12" s="1"/>
  <c r="V63" i="12"/>
  <c r="V62" i="12" s="1"/>
  <c r="G66" i="12"/>
  <c r="I66" i="12"/>
  <c r="K66" i="12"/>
  <c r="M66" i="12"/>
  <c r="O66" i="12"/>
  <c r="Q66" i="12"/>
  <c r="V66" i="12"/>
  <c r="G71" i="12"/>
  <c r="I71" i="12"/>
  <c r="K71" i="12"/>
  <c r="M71" i="12"/>
  <c r="O71" i="12"/>
  <c r="Q71" i="12"/>
  <c r="V71" i="12"/>
  <c r="G78" i="12"/>
  <c r="I78" i="12"/>
  <c r="K78" i="12"/>
  <c r="M78" i="12"/>
  <c r="O78" i="12"/>
  <c r="Q78" i="12"/>
  <c r="V78" i="12"/>
  <c r="G82" i="12"/>
  <c r="M82" i="12" s="1"/>
  <c r="I82" i="12"/>
  <c r="K82" i="12"/>
  <c r="O82" i="12"/>
  <c r="Q82" i="12"/>
  <c r="V82" i="12"/>
  <c r="G86" i="12"/>
  <c r="I86" i="12"/>
  <c r="K86" i="12"/>
  <c r="M86" i="12"/>
  <c r="O86" i="12"/>
  <c r="Q86" i="12"/>
  <c r="V86" i="12"/>
  <c r="G90" i="12"/>
  <c r="I90" i="12"/>
  <c r="K90" i="12"/>
  <c r="M90" i="12"/>
  <c r="O90" i="12"/>
  <c r="Q90" i="12"/>
  <c r="V90" i="12"/>
  <c r="G95" i="12"/>
  <c r="I95" i="12"/>
  <c r="K95" i="12"/>
  <c r="M95" i="12"/>
  <c r="O95" i="12"/>
  <c r="Q95" i="12"/>
  <c r="V95" i="12"/>
  <c r="G99" i="12"/>
  <c r="M99" i="12" s="1"/>
  <c r="I99" i="12"/>
  <c r="K99" i="12"/>
  <c r="O99" i="12"/>
  <c r="Q99" i="12"/>
  <c r="V99" i="12"/>
  <c r="G103" i="12"/>
  <c r="I103" i="12"/>
  <c r="K103" i="12"/>
  <c r="M103" i="12"/>
  <c r="O103" i="12"/>
  <c r="Q103" i="12"/>
  <c r="V103" i="12"/>
  <c r="G106" i="12"/>
  <c r="I106" i="12"/>
  <c r="K106" i="12"/>
  <c r="M106" i="12"/>
  <c r="O106" i="12"/>
  <c r="Q106" i="12"/>
  <c r="V106" i="12"/>
  <c r="G108" i="12"/>
  <c r="I108" i="12"/>
  <c r="K108" i="12"/>
  <c r="M108" i="12"/>
  <c r="O108" i="12"/>
  <c r="Q108" i="12"/>
  <c r="V108" i="12"/>
  <c r="G111" i="12"/>
  <c r="M111" i="12" s="1"/>
  <c r="I111" i="12"/>
  <c r="K111" i="12"/>
  <c r="O111" i="12"/>
  <c r="Q111" i="12"/>
  <c r="V111" i="12"/>
  <c r="G114" i="12"/>
  <c r="I114" i="12"/>
  <c r="K114" i="12"/>
  <c r="M114" i="12"/>
  <c r="O114" i="12"/>
  <c r="Q114" i="12"/>
  <c r="V114" i="12"/>
  <c r="G117" i="12"/>
  <c r="M117" i="12" s="1"/>
  <c r="I117" i="12"/>
  <c r="K117" i="12"/>
  <c r="O117" i="12"/>
  <c r="Q117" i="12"/>
  <c r="V117" i="12"/>
  <c r="G121" i="12"/>
  <c r="I121" i="12"/>
  <c r="K121" i="12"/>
  <c r="M121" i="12"/>
  <c r="O121" i="12"/>
  <c r="Q121" i="12"/>
  <c r="V121" i="12"/>
  <c r="G126" i="12"/>
  <c r="I126" i="12"/>
  <c r="I125" i="12" s="1"/>
  <c r="K126" i="12"/>
  <c r="M126" i="12"/>
  <c r="O126" i="12"/>
  <c r="Q126" i="12"/>
  <c r="Q125" i="12" s="1"/>
  <c r="V126" i="12"/>
  <c r="G130" i="12"/>
  <c r="M130" i="12" s="1"/>
  <c r="I130" i="12"/>
  <c r="K130" i="12"/>
  <c r="K125" i="12" s="1"/>
  <c r="O130" i="12"/>
  <c r="Q130" i="12"/>
  <c r="V130" i="12"/>
  <c r="V125" i="12" s="1"/>
  <c r="G133" i="12"/>
  <c r="I133" i="12"/>
  <c r="K133" i="12"/>
  <c r="M133" i="12"/>
  <c r="O133" i="12"/>
  <c r="Q133" i="12"/>
  <c r="V133" i="12"/>
  <c r="G141" i="12"/>
  <c r="M141" i="12" s="1"/>
  <c r="I141" i="12"/>
  <c r="K141" i="12"/>
  <c r="O141" i="12"/>
  <c r="O125" i="12" s="1"/>
  <c r="Q141" i="12"/>
  <c r="V141" i="12"/>
  <c r="G147" i="12"/>
  <c r="I147" i="12"/>
  <c r="K147" i="12"/>
  <c r="M147" i="12"/>
  <c r="O147" i="12"/>
  <c r="Q147" i="12"/>
  <c r="V147" i="12"/>
  <c r="G150" i="12"/>
  <c r="M150" i="12" s="1"/>
  <c r="I150" i="12"/>
  <c r="K150" i="12"/>
  <c r="O150" i="12"/>
  <c r="Q150" i="12"/>
  <c r="V150" i="12"/>
  <c r="G152" i="12"/>
  <c r="I152" i="12"/>
  <c r="K152" i="12"/>
  <c r="M152" i="12"/>
  <c r="O152" i="12"/>
  <c r="Q152" i="12"/>
  <c r="V152" i="12"/>
  <c r="G154" i="12"/>
  <c r="M154" i="12" s="1"/>
  <c r="I154" i="12"/>
  <c r="K154" i="12"/>
  <c r="O154" i="12"/>
  <c r="Q154" i="12"/>
  <c r="V154" i="12"/>
  <c r="G156" i="12"/>
  <c r="I156" i="12"/>
  <c r="K156" i="12"/>
  <c r="M156" i="12"/>
  <c r="O156" i="12"/>
  <c r="Q156" i="12"/>
  <c r="V156" i="12"/>
  <c r="G157" i="12"/>
  <c r="M157" i="12" s="1"/>
  <c r="I157" i="12"/>
  <c r="K157" i="12"/>
  <c r="O157" i="12"/>
  <c r="Q157" i="12"/>
  <c r="V157" i="12"/>
  <c r="I158" i="12"/>
  <c r="Q158" i="12"/>
  <c r="G159" i="12"/>
  <c r="M159" i="12" s="1"/>
  <c r="M158" i="12" s="1"/>
  <c r="I159" i="12"/>
  <c r="K159" i="12"/>
  <c r="K158" i="12" s="1"/>
  <c r="O159" i="12"/>
  <c r="O158" i="12" s="1"/>
  <c r="Q159" i="12"/>
  <c r="V159" i="12"/>
  <c r="V158" i="12" s="1"/>
  <c r="G162" i="12"/>
  <c r="G161" i="12" s="1"/>
  <c r="I162" i="12"/>
  <c r="K162" i="12"/>
  <c r="K161" i="12" s="1"/>
  <c r="O162" i="12"/>
  <c r="O161" i="12" s="1"/>
  <c r="Q162" i="12"/>
  <c r="V162" i="12"/>
  <c r="V161" i="12" s="1"/>
  <c r="G165" i="12"/>
  <c r="I165" i="12"/>
  <c r="K165" i="12"/>
  <c r="M165" i="12"/>
  <c r="O165" i="12"/>
  <c r="Q165" i="12"/>
  <c r="V165" i="12"/>
  <c r="G168" i="12"/>
  <c r="M168" i="12" s="1"/>
  <c r="I168" i="12"/>
  <c r="K168" i="12"/>
  <c r="O168" i="12"/>
  <c r="Q168" i="12"/>
  <c r="V168" i="12"/>
  <c r="G171" i="12"/>
  <c r="I171" i="12"/>
  <c r="I161" i="12" s="1"/>
  <c r="K171" i="12"/>
  <c r="M171" i="12"/>
  <c r="O171" i="12"/>
  <c r="Q171" i="12"/>
  <c r="Q161" i="12" s="1"/>
  <c r="V171" i="12"/>
  <c r="G174" i="12"/>
  <c r="M174" i="12" s="1"/>
  <c r="I174" i="12"/>
  <c r="K174" i="12"/>
  <c r="O174" i="12"/>
  <c r="Q174" i="12"/>
  <c r="V174" i="12"/>
  <c r="G177" i="12"/>
  <c r="M177" i="12" s="1"/>
  <c r="M176" i="12" s="1"/>
  <c r="I177" i="12"/>
  <c r="K177" i="12"/>
  <c r="K176" i="12" s="1"/>
  <c r="O177" i="12"/>
  <c r="O176" i="12" s="1"/>
  <c r="Q177" i="12"/>
  <c r="V177" i="12"/>
  <c r="V176" i="12" s="1"/>
  <c r="G180" i="12"/>
  <c r="I180" i="12"/>
  <c r="I176" i="12" s="1"/>
  <c r="K180" i="12"/>
  <c r="M180" i="12"/>
  <c r="O180" i="12"/>
  <c r="Q180" i="12"/>
  <c r="Q176" i="12" s="1"/>
  <c r="V180" i="12"/>
  <c r="G182" i="12"/>
  <c r="M182" i="12" s="1"/>
  <c r="I182" i="12"/>
  <c r="K182" i="12"/>
  <c r="O182" i="12"/>
  <c r="Q182" i="12"/>
  <c r="V182" i="12"/>
  <c r="G183" i="12"/>
  <c r="I183" i="12"/>
  <c r="K183" i="12"/>
  <c r="M183" i="12"/>
  <c r="O183" i="12"/>
  <c r="Q183" i="12"/>
  <c r="V183" i="12"/>
  <c r="G184" i="12"/>
  <c r="M184" i="12" s="1"/>
  <c r="I184" i="12"/>
  <c r="K184" i="12"/>
  <c r="O184" i="12"/>
  <c r="Q184" i="12"/>
  <c r="V184" i="12"/>
  <c r="G186" i="12"/>
  <c r="I186" i="12"/>
  <c r="K186" i="12"/>
  <c r="M186" i="12"/>
  <c r="O186" i="12"/>
  <c r="Q186" i="12"/>
  <c r="V186" i="12"/>
  <c r="G187" i="12"/>
  <c r="M187" i="12" s="1"/>
  <c r="I187" i="12"/>
  <c r="K187" i="12"/>
  <c r="O187" i="12"/>
  <c r="Q187" i="12"/>
  <c r="V187" i="12"/>
  <c r="G189" i="12"/>
  <c r="M189" i="12" s="1"/>
  <c r="M188" i="12" s="1"/>
  <c r="I189" i="12"/>
  <c r="K189" i="12"/>
  <c r="K188" i="12" s="1"/>
  <c r="O189" i="12"/>
  <c r="O188" i="12" s="1"/>
  <c r="Q189" i="12"/>
  <c r="V189" i="12"/>
  <c r="V188" i="12" s="1"/>
  <c r="G192" i="12"/>
  <c r="I192" i="12"/>
  <c r="I188" i="12" s="1"/>
  <c r="K192" i="12"/>
  <c r="M192" i="12"/>
  <c r="O192" i="12"/>
  <c r="Q192" i="12"/>
  <c r="Q188" i="12" s="1"/>
  <c r="V192" i="12"/>
  <c r="G194" i="12"/>
  <c r="M194" i="12" s="1"/>
  <c r="I194" i="12"/>
  <c r="K194" i="12"/>
  <c r="O194" i="12"/>
  <c r="Q194" i="12"/>
  <c r="V194" i="12"/>
  <c r="G196" i="12"/>
  <c r="I196" i="12"/>
  <c r="K196" i="12"/>
  <c r="M196" i="12"/>
  <c r="O196" i="12"/>
  <c r="Q196" i="12"/>
  <c r="V196" i="12"/>
  <c r="G198" i="12"/>
  <c r="M198" i="12" s="1"/>
  <c r="I198" i="12"/>
  <c r="K198" i="12"/>
  <c r="O198" i="12"/>
  <c r="Q198" i="12"/>
  <c r="V198" i="12"/>
  <c r="AE201" i="12"/>
  <c r="AF201" i="12"/>
  <c r="I20" i="1"/>
  <c r="I19" i="1"/>
  <c r="I18" i="1"/>
  <c r="I17" i="1"/>
  <c r="I16" i="1"/>
  <c r="I60" i="1"/>
  <c r="J59" i="1" s="1"/>
  <c r="G43" i="1"/>
  <c r="G25" i="1" s="1"/>
  <c r="A25" i="1" s="1"/>
  <c r="H42" i="1"/>
  <c r="I42" i="1" s="1"/>
  <c r="H41" i="1"/>
  <c r="I41" i="1" s="1"/>
  <c r="H40" i="1"/>
  <c r="J53" i="1" l="1"/>
  <c r="J57" i="1"/>
  <c r="J55" i="1"/>
  <c r="J54" i="1"/>
  <c r="J56" i="1"/>
  <c r="J58" i="1"/>
  <c r="G26" i="1"/>
  <c r="A26" i="1"/>
  <c r="G23" i="1"/>
  <c r="G28" i="1"/>
  <c r="H39" i="1"/>
  <c r="I39" i="1" s="1"/>
  <c r="I43" i="1" s="1"/>
  <c r="J42" i="1" s="1"/>
  <c r="M125" i="12"/>
  <c r="M62" i="12"/>
  <c r="M8" i="12"/>
  <c r="G188" i="12"/>
  <c r="G176" i="12"/>
  <c r="M162" i="12"/>
  <c r="M161" i="12" s="1"/>
  <c r="G158" i="12"/>
  <c r="G62" i="12"/>
  <c r="G125" i="12"/>
  <c r="G8" i="12"/>
  <c r="H43" i="1"/>
  <c r="I21" i="1"/>
  <c r="J28" i="1"/>
  <c r="J26" i="1"/>
  <c r="G38" i="1"/>
  <c r="F38" i="1"/>
  <c r="J23" i="1"/>
  <c r="J24" i="1"/>
  <c r="J25" i="1"/>
  <c r="J27" i="1"/>
  <c r="E24" i="1"/>
  <c r="E26" i="1"/>
  <c r="J60" i="1" l="1"/>
  <c r="J39" i="1"/>
  <c r="J43" i="1" s="1"/>
  <c r="J41" i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Pavel Šafář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<sst xmlns="http://schemas.openxmlformats.org/spreadsheetml/2006/main" count="947" uniqueCount="333">
  <si>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</si>
  <si>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</si>
  <si>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</si>
  <si>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</si>
  <si>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</si>
  <si>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</si>
  <si>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</si>
  <si>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</si>
  <si>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</si>
  <si>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</si>
  <si>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</si>
  <si>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</si>
  <si>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</si>
  <si>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</si>
  <si>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</si>
  <si>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</si>
  <si>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</si>
  <si>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</si>
  <si>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</si>
  <si>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</si>
  <si>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</si>
  <si>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</si>
  <si>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</si>
  <si>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</si>
  <si>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</si>
  <si>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</si>
  <si>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</si>
  <si>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</si>
  <si>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</si>
  <si>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</si>
  <si>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</si>
  <si>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</si>
  <si>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</si>
  <si>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</si>
  <si>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</si>
  <si>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</si>
  <si>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</si>
  <si>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</si>
  <si>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</si>
  <si>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</si>
  <si>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</si>
  <si>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</si>
  <si>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</si>
  <si>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</si>
  <si>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Stavební řešení</t>
  </si>
  <si>
    <t>Objekt:</t>
  </si>
  <si>
    <t>Rozpočet:</t>
  </si>
  <si>
    <t>1323</t>
  </si>
  <si>
    <t>Úprava parčíku Turnov, Hruborohozecká</t>
  </si>
  <si>
    <t>MĚSTO TURNOV</t>
  </si>
  <si>
    <t>Antonína Dvořáka 335</t>
  </si>
  <si>
    <t>Turnov</t>
  </si>
  <si>
    <t>51101</t>
  </si>
  <si>
    <t>00276227</t>
  </si>
  <si>
    <t>CZ00276227</t>
  </si>
  <si>
    <t>Stavba</t>
  </si>
  <si>
    <t>Stavební objekt</t>
  </si>
  <si>
    <t>Celkem za stavbu</t>
  </si>
  <si>
    <t>CZK</t>
  </si>
  <si>
    <t>#POPS</t>
  </si>
  <si>
    <t>Popis stavby: 1323 - Úprava parčíku Turnov, Hruborohozecká</t>
  </si>
  <si>
    <t>#POPO</t>
  </si>
  <si>
    <t>Popis objektu: 1 - Stavební řešení</t>
  </si>
  <si>
    <t>#POPR</t>
  </si>
  <si>
    <t>Popis rozpočtu: 1 - Stavební řešení</t>
  </si>
  <si>
    <t>Rekapitulace dílů</t>
  </si>
  <si>
    <t>Typ dílu</t>
  </si>
  <si>
    <t>Zemní práce</t>
  </si>
  <si>
    <t>5</t>
  </si>
  <si>
    <t>Komunikace</t>
  </si>
  <si>
    <t>91</t>
  </si>
  <si>
    <t>Doplňující práce na komunikaci</t>
  </si>
  <si>
    <t>99</t>
  </si>
  <si>
    <t>Staveništní přesun hmot</t>
  </si>
  <si>
    <t>767</t>
  </si>
  <si>
    <t>Konstrukce zámečnické</t>
  </si>
  <si>
    <t>D96</t>
  </si>
  <si>
    <t>Přesuny suti a vybouraných hmot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</si>
  <si>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</si>
  <si>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</si>
  <si>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</si>
  <si>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</si>
  <si>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</si>
  <si>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</si>
  <si>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</si>
  <si>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</si>
  <si>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</si>
  <si>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</si>
  <si>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</si>
  <si>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</si>
  <si>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</si>
  <si>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</si>
  <si>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</si>
  <si>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</si>
  <si>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</si>
  <si>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</si>
  <si>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</si>
  <si>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</si>
  <si>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</si>
  <si>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</si>
  <si>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</si>
  <si>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</si>
  <si>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</si>
  <si>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</si>
  <si>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</si>
  <si>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</si>
  <si>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</si>
  <si>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</si>
  <si>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</si>
  <si>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</si>
  <si>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113107515R00</t>
  </si>
  <si>
    <t>Odstranění podkladů nebo krytů z kameniva hrubého drceného, v ploše jednotlivě do 50 m2, tloušťka vrstvy 150 mm</t>
  </si>
  <si>
    <t>m2</t>
  </si>
  <si>
    <t>822-1</t>
  </si>
  <si>
    <t>RTS 23/ II</t>
  </si>
  <si>
    <t>Práce</t>
  </si>
  <si>
    <t>Běžná</t>
  </si>
  <si>
    <t>POL1_</t>
  </si>
  <si>
    <t xml:space="preserve">výměra změřena kreslícím programem : </t>
  </si>
  <si>
    <t>VV</t>
  </si>
  <si>
    <t>zámková dlažba pochozí : 8</t>
  </si>
  <si>
    <t>113107540R00</t>
  </si>
  <si>
    <t>Odstranění podkladů nebo krytů z kameniva hrubého drceného, v ploše jednotlivě do 50 m2, tloušťka vrstvy 400 mm</t>
  </si>
  <si>
    <t>zámková dlažba pojezdová : 42</t>
  </si>
  <si>
    <t>kostka žula : 54</t>
  </si>
  <si>
    <t>113107625R00</t>
  </si>
  <si>
    <t>Odstranění podkladů nebo krytů z kameniva hrubého drceného, v ploše jednotlivě nad 50 m2, tloušťka vrstvy 250 mm</t>
  </si>
  <si>
    <t>zámková dlažba pochozí - původní štěrková cesta : 115*1,1</t>
  </si>
  <si>
    <t>113108310R00</t>
  </si>
  <si>
    <t>Odstranění podkladů nebo krytů živičných, v ploše jednotlivě do 50 m2, tloušťka vrstvy 100 mm</t>
  </si>
  <si>
    <t>122202201R00</t>
  </si>
  <si>
    <t>Odkopávky a prokopávky pro silnice v hornině 3 do 100 m3</t>
  </si>
  <si>
    <t>m3</t>
  </si>
  <si>
    <t>800-1</t>
  </si>
  <si>
    <t>s přemístěním výkopku v příčných profilech na vzdálenost do 15 m nebo s naložením na dopravní prostředek.</t>
  </si>
  <si>
    <t>SPI</t>
  </si>
  <si>
    <t>mlatový povrch : 114,2*0,25*1,1</t>
  </si>
  <si>
    <t>kačírek : 60,2*0,3</t>
  </si>
  <si>
    <t>122202209R00</t>
  </si>
  <si>
    <t>Odkopávky a prokopávky pro silnice v hornině 3 příplatek za lepivost horniny</t>
  </si>
  <si>
    <t>Začátek provozního součtu</t>
  </si>
  <si>
    <t xml:space="preserve">  mlatový povrch : 114,2*0,25*1,1</t>
  </si>
  <si>
    <t xml:space="preserve">  kačírek : 60,2*0,3</t>
  </si>
  <si>
    <t>Konec provozního součtu</t>
  </si>
  <si>
    <t>30 % : 49,465*0,3</t>
  </si>
  <si>
    <t>139601102R00</t>
  </si>
  <si>
    <t>Ruční výkop jam, rýh a šachet v hornině 3</t>
  </si>
  <si>
    <t>s přehozením na vzdálenost do 5 m nebo s naložením na ruční dopravní prostředek</t>
  </si>
  <si>
    <t>ruční dokopy : 2</t>
  </si>
  <si>
    <t>162501102R00</t>
  </si>
  <si>
    <t>Vodorovné přemístění výkopku z horniny 1 až 4, na vzdálenost přes 2 500  do 3 000 m</t>
  </si>
  <si>
    <t>po suchu, bez naložení výkopku, avšak se složením bez rozhrnutí, zpáteční cesta vozidla.</t>
  </si>
  <si>
    <t>167101101R00</t>
  </si>
  <si>
    <t>Nakládání, skládání, překládání neulehlého výkopku nakládání výkopku  do 100 m3, z horniny 1 až 4</t>
  </si>
  <si>
    <t>171201201R00</t>
  </si>
  <si>
    <t>Uložení sypaniny na dočasnou skládku tak, že na 1 m2 plochy připadá přes 2 m3 výkopku nebo ornice</t>
  </si>
  <si>
    <t>181101101R00</t>
  </si>
  <si>
    <t>Úprava pláně v zářezech v hornině 1 až 4, bez zhutnění</t>
  </si>
  <si>
    <t>vyrovnáním výškových rozdílů, ploch vodorovných a ploch do sklonu 1 : 5.</t>
  </si>
  <si>
    <t>mlatový povrch : 114,2</t>
  </si>
  <si>
    <t>kačírek : 60,2</t>
  </si>
  <si>
    <t>181101102R00</t>
  </si>
  <si>
    <t>Úprava pláně v zářezech v hornině 1 až 4, se zhutněním</t>
  </si>
  <si>
    <t>zámková dlažba pochozí - původní štěrková cesta : 115</t>
  </si>
  <si>
    <t>199000002R00</t>
  </si>
  <si>
    <t>Poplatky za skládku horniny 1- 4, skupina 17 05 04 z Katalogu odpadů</t>
  </si>
  <si>
    <t>913      R00</t>
  </si>
  <si>
    <t>Hzs - Stavební dělník</t>
  </si>
  <si>
    <t>h</t>
  </si>
  <si>
    <t>úprava ploch po dokončení prací, terénní úpravy : 10</t>
  </si>
  <si>
    <t>564581111R00</t>
  </si>
  <si>
    <t>Zřízení podkladu nebo podsypu ze sypaniny tloušťka po zhutnění 300 mm</t>
  </si>
  <si>
    <t>s rozprostřením, vlhčením a zhutněním</t>
  </si>
  <si>
    <t>564772111R00</t>
  </si>
  <si>
    <t>Podklad nebo kryt z kameniva hrubého s výplň. kam. tloušťka po zhutnění 250 mm</t>
  </si>
  <si>
    <t>kamenivo hrubé drcené vel. 32 - 63 mm s výplňovým kamenivem (vibrovaný štěrk), s rozprostřením, vlhčením a zhutněním</t>
  </si>
  <si>
    <t>564851111R00</t>
  </si>
  <si>
    <t>Podklad ze štěrkodrti s rozprostřením a zhutněním frakce 0-63 mm, tloušťka po zhutnění 150 mm</t>
  </si>
  <si>
    <t>564922105RZ1</t>
  </si>
  <si>
    <t>Mlatový kryt z mechanicky zpevněného kameniva (MZK) frakce 0-4 mm tloušťka po zhutnění 50 mm, bez dodávky materiálu</t>
  </si>
  <si>
    <t>s rozprostřením a zhutněním</t>
  </si>
  <si>
    <t>mlatový povrch : 114,2*2</t>
  </si>
  <si>
    <t>568111111R00</t>
  </si>
  <si>
    <t>Vyztužení podkladní vrstvy z geotextilie, sklon povrchu do 1:5, role šířky 3 m</t>
  </si>
  <si>
    <t>591211211R00</t>
  </si>
  <si>
    <t>Kladení dlažby z kostek drobných z kamene, do lože z kamenné drti tloušťky 50 mm</t>
  </si>
  <si>
    <t>s provedením lože do 50 mm, s vyplněním spár, s dvojím beraněním a se smetením přebytečného materiálu na krajnici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</si>
  <si>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</si>
  <si>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</si>
  <si>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</si>
  <si>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596215041R00</t>
  </si>
  <si>
    <t>Kladení zámkové dlažby do drtě tloušťka dlažby 80 mm, tloušťka lože 50 mm</t>
  </si>
  <si>
    <t>596291111R00</t>
  </si>
  <si>
    <t>Řezání zámkové dlažby tloušťky 60 mm</t>
  </si>
  <si>
    <t>m</t>
  </si>
  <si>
    <t>zámková dlažba pochozí : 8*0,6</t>
  </si>
  <si>
    <t>zámková dlažba pochozí - původní štěrková cesta : 115*0,6</t>
  </si>
  <si>
    <t>596291113R00</t>
  </si>
  <si>
    <t>Řezání zámkové dlažby tloušťky 80 mm</t>
  </si>
  <si>
    <t>zámková dlažba pojezdová : 42*0,6</t>
  </si>
  <si>
    <t>583336647R</t>
  </si>
  <si>
    <t>Kamenivo nestanovené těžené; frakce 2,0 až 8,0 mm; typ: praný; kačírek</t>
  </si>
  <si>
    <t>SPCM</t>
  </si>
  <si>
    <t>Specifikace</t>
  </si>
  <si>
    <t>POL3_</t>
  </si>
  <si>
    <t>kačírek : 60,2*0,35</t>
  </si>
  <si>
    <t>583420405RXX</t>
  </si>
  <si>
    <t>Žulový perk - na mlatový povrch, přesná specifikace v PD</t>
  </si>
  <si>
    <t>t</t>
  </si>
  <si>
    <t>Vlastní</t>
  </si>
  <si>
    <t>Indiv</t>
  </si>
  <si>
    <t>mlatový povrch : 114,2*0,1*1,6*1,1</t>
  </si>
  <si>
    <t>58380129R</t>
  </si>
  <si>
    <t>kostka dlažební materiálová skupina I/2 (žula); 10/12 cm</t>
  </si>
  <si>
    <t>kostka žula : 54*0,255</t>
  </si>
  <si>
    <t>592452655R</t>
  </si>
  <si>
    <t>dlažba betonová dvouvrstvá; obdélník; šedá; l = 200 mm; š = 100 mm; tl. 80,0 mm</t>
  </si>
  <si>
    <t>zámková dlažba pojezdová : 42*1,02</t>
  </si>
  <si>
    <t>59245308R</t>
  </si>
  <si>
    <t>dlažba betonová dvouvrstvá; obdélník; šedá; l = 200 mm; š = 100 mm; tl. 60,0 mm</t>
  </si>
  <si>
    <t>zámková dlažba pochozí : 8*1,02</t>
  </si>
  <si>
    <t>69381111R</t>
  </si>
  <si>
    <t>geotextilie funkce mulčovací; plošná hmotnost 45 g/m2</t>
  </si>
  <si>
    <t>mlatový povrch : 114,2*1,2</t>
  </si>
  <si>
    <t>kačírek : 60,2*1,2</t>
  </si>
  <si>
    <t>916561111RT7</t>
  </si>
  <si>
    <t>Osazení záhonového obrubníku betonového včetně dodávky obrubníků  1000/50/200 mm, do lože z betonu prostého C 12/15, s boční opěrou z betonu prostého</t>
  </si>
  <si>
    <t>se zřízením lože z betonu prostého C 12/15 tl. 80-100 mm</t>
  </si>
  <si>
    <t>plocha : 58,8+25,4+14,4+12</t>
  </si>
  <si>
    <t>u kontejnerů : 5,2+7,5+6,5+11,3</t>
  </si>
  <si>
    <t>917862111RT5</t>
  </si>
  <si>
    <t>Osazení silničního nebo chodníkového betonového obrubníku včetně dodávky betonovéího obrubníku  1000/100/250 mm, stojatého, s boční opěrou z betonu prostého, do lože z betonu prostého C 12/15</t>
  </si>
  <si>
    <t>S dodáním hmot pro lože tl. 80-100 mm.</t>
  </si>
  <si>
    <t>5+5+1,5+6,5+2,5</t>
  </si>
  <si>
    <t>918101111R00</t>
  </si>
  <si>
    <t>Lože pod obrubníky, krajníky nebo obruby z betonu prostého C 12/15</t>
  </si>
  <si>
    <t>z dlažebních kostek z betonu prostého</t>
  </si>
  <si>
    <t xml:space="preserve">  plocha : 58,8+25,4+14,4+12</t>
  </si>
  <si>
    <t xml:space="preserve">  u kontejnerů : 5,2+7,5+6,5+11,3</t>
  </si>
  <si>
    <t xml:space="preserve">  5+5+1,5+6,5+2,5</t>
  </si>
  <si>
    <t>161,6*0,1*0,15</t>
  </si>
  <si>
    <t>919735112R00</t>
  </si>
  <si>
    <t>Řezání stávajících krytů nebo podkladů živičných, hloubky přes 50 do 100 mm</t>
  </si>
  <si>
    <t>včetně spotřeby vody</t>
  </si>
  <si>
    <t>zámková dlažba pochozí : 5+1,5</t>
  </si>
  <si>
    <t>zámková dlažba pojezdová : 13+5,201</t>
  </si>
  <si>
    <t>kostka žula : 5,672*2</t>
  </si>
  <si>
    <t>montáž dřevoplast obrubník : 10</t>
  </si>
  <si>
    <t>ostatní nespecifikované práce dle skutečnosti : 20</t>
  </si>
  <si>
    <t>953943128XX</t>
  </si>
  <si>
    <t>Osazení laviček</t>
  </si>
  <si>
    <t>kus</t>
  </si>
  <si>
    <t>položka obsahuje veškeré práce a materiály : 6</t>
  </si>
  <si>
    <t>2832455999988</t>
  </si>
  <si>
    <t>Dřevoplastový obrubník 15x138 mm, dle PD</t>
  </si>
  <si>
    <t xml:space="preserve">m     </t>
  </si>
  <si>
    <t>dřevoplast prkno : (11+13,9+8,7)*1,1</t>
  </si>
  <si>
    <t>283245612R</t>
  </si>
  <si>
    <t>hranol plastový š = 60 mm; h = 40,0 mm; l = 2000,0 mm; hnědý; hmotnost 4,4 kg; odolnost proti vlhkosti, hnilobě, povětrnostním vlivům</t>
  </si>
  <si>
    <t>dřevoplast prkno - opěrný prvek : (11+13,9+8,7)*0,33/2*1,2</t>
  </si>
  <si>
    <t>2832456999</t>
  </si>
  <si>
    <t>Spojovací a kotvící materiál</t>
  </si>
  <si>
    <t>soubor</t>
  </si>
  <si>
    <t>74910303R12</t>
  </si>
  <si>
    <t>Lavice parková s opěradlem a područkami, šíře 1800 mm, materiál: konstrukce ocelová lakovaná RAL7016, sedák a opěradlo tropické dřevo jatoba</t>
  </si>
  <si>
    <t>998223011R00</t>
  </si>
  <si>
    <t>Přesun hmot pozemních komunikací, kryt dlážděný jakékoliv délky objektu</t>
  </si>
  <si>
    <t>Přesun hmot</t>
  </si>
  <si>
    <t>POL7_</t>
  </si>
  <si>
    <t>vodorovně do 200 m</t>
  </si>
  <si>
    <t>767995101R00</t>
  </si>
  <si>
    <t>Výroba a montáž atypických kovovových doplňků staveb hmotnosti do 5 kg</t>
  </si>
  <si>
    <t>kg</t>
  </si>
  <si>
    <t>800-767</t>
  </si>
  <si>
    <t xml:space="preserve">0,617 kg/mb : </t>
  </si>
  <si>
    <t>pásovina : (11,8+13,5+7,8+1,8*2+7,8)*0,33*0,617</t>
  </si>
  <si>
    <t>767995104R00</t>
  </si>
  <si>
    <t>Výroba a montáž atypických kovovových doplňků staveb hmotnosti přes 20 do 50 kg</t>
  </si>
  <si>
    <t xml:space="preserve">6,3 kg/mb : </t>
  </si>
  <si>
    <t>pásovina : (11,8+13,5+7,8+1,8*2+7,8)*6,3</t>
  </si>
  <si>
    <t>13326026R</t>
  </si>
  <si>
    <t>Tyč ocelová válcovaná za tepla průřez: plochý; značka: S235JR (1.0038); a = 150 mm; t = 5,0 mm</t>
  </si>
  <si>
    <t>pásovina : (11,8+13,5+7,8+1,8*2+7,8)*6,3/1000*1,1</t>
  </si>
  <si>
    <t>58953478R</t>
  </si>
  <si>
    <t>Výztuž ocelová betonářská - tyč; úprava: stříhaná, ohýbaná; povrch: žebírkový; značka: B500B (1.0439); d = 10,0 mm</t>
  </si>
  <si>
    <t>pásovina : (11,8+13,5+7,8+1,8*2+7,8)*0,33*0,617/1000*1,2</t>
  </si>
  <si>
    <t>998767101R00</t>
  </si>
  <si>
    <t>Přesun hmot pro kovové stavební doplňk. konstrukce v objektech výšky do 6 m</t>
  </si>
  <si>
    <t>50 m vodorovně</t>
  </si>
  <si>
    <t>979999973R00</t>
  </si>
  <si>
    <t>Poplatek za skládku za uložení, zemina a kamení,  , skupina 17 05 04 z Katalogu odpadů</t>
  </si>
  <si>
    <t>801-3</t>
  </si>
  <si>
    <t>179,575</t>
  </si>
  <si>
    <t>-22,88</t>
  </si>
  <si>
    <t>979999995R00</t>
  </si>
  <si>
    <t>Poplatek za skládku za recyklaci, obalovaného kameniva a asfaltu, kusovost do 1600 cm2, skupina 17 03 02 z Katalogu odpadů</t>
  </si>
  <si>
    <t>170 302</t>
  </si>
  <si>
    <t>POP</t>
  </si>
  <si>
    <t>979082213R00</t>
  </si>
  <si>
    <t>Vodorovná doprava suti po suchu bez naložení, ale se složením a hrubým urovnáním na vzdálenost do 1 km</t>
  </si>
  <si>
    <t>Přesun suti</t>
  </si>
  <si>
    <t>POL8_</t>
  </si>
  <si>
    <t>979082219R00</t>
  </si>
  <si>
    <t>Vodorovná doprava suti po suchu příplatek k ceně za každý další i započatý 1 km přes 1 km</t>
  </si>
  <si>
    <t>979087212R00</t>
  </si>
  <si>
    <t>Nakládání na dopravní prostředky suti</t>
  </si>
  <si>
    <t>pro vodorovnou dopravu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</si>
  <si>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</si>
  <si>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</si>
  <si>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</si>
  <si>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</si>
  <si>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005111020R</t>
  </si>
  <si>
    <t>Vytyčení stavby</t>
  </si>
  <si>
    <t>Soubor</t>
  </si>
  <si>
    <t>VRN</t>
  </si>
  <si>
    <t>POL99_2</t>
  </si>
  <si>
    <t>Vyhotovení protokolu o vytyčení stavby se seznamem souřadnic vytyčených bodů a jejich polohopisnými (S-JTSK) a výškopisnými (Bpv) hodnotami.</t>
  </si>
  <si>
    <t>005121 R</t>
  </si>
  <si>
    <t>Zařízení staveniště</t>
  </si>
  <si>
    <t>Veškeré náklady spojené s vybudováním, provozem a odstraněním zařízení staveniště.</t>
  </si>
  <si>
    <t>005211030R</t>
  </si>
  <si>
    <t xml:space="preserve">Dočasná dopravní opatření </t>
  </si>
  <si>
    <t>POL99_8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</si>
  <si>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</si>
  <si>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</si>
  <si>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</si>
  <si>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</si>
  <si>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</si>
  <si>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</si>
  <si>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</si>
  <si>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SUM</t>
  </si>
  <si>
    <t>Geodetické zaměření rohů stavby, stabilizace bodů a sestavení laviček.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</si>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</sst>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8" fillId="0" borderId="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isBDMtw8VyHkm+3KffS7T5G1lMSr+jfBi7GGRkieJJC2oa/Ld8gKFK7bgxOanY650i5c3s2HqHCrM+peEqNsaQ==" saltValue="DbaJcyKtVYyGDNVrxjFOP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3"/>
  <sheetViews>
    <sheetView showGridLines="0" tabSelected="1" topLeftCell="B1" zoomScaleNormal="100" zoomScaleSheetLayoutView="75" workbookViewId="0">
      <selection activeCell="N17" sqref="N1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47</v>
      </c>
      <c r="E2" s="114" t="s">
        <v>48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45</v>
      </c>
      <c r="C3" s="112"/>
      <c r="D3" s="118" t="s">
        <v>43</v>
      </c>
      <c r="E3" s="119" t="s">
        <v>44</v>
      </c>
      <c r="F3" s="120"/>
      <c r="G3" s="120"/>
      <c r="H3" s="120"/>
      <c r="I3" s="120"/>
      <c r="J3" s="121"/>
    </row>
    <row r="4" spans="1:15" ht="23.25" customHeight="1" x14ac:dyDescent="0.2">
      <c r="A4" s="108">
        <v>1648</v>
      </c>
      <c r="B4" s="122" t="s">
        <v>46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42</v>
      </c>
      <c r="D5" s="128" t="s">
        <v>49</v>
      </c>
      <c r="E5" s="91"/>
      <c r="F5" s="91"/>
      <c r="G5" s="91"/>
      <c r="H5" s="18" t="s">
        <v>40</v>
      </c>
      <c r="I5" s="130" t="s">
        <v>53</v>
      </c>
      <c r="J5" s="8"/>
    </row>
    <row r="6" spans="1:15" ht="15.75" customHeight="1" x14ac:dyDescent="0.2">
      <c r="A6" s="2"/>
      <c r="B6" s="28"/>
      <c r="C6" s="55"/>
      <c r="D6" s="110" t="s">
        <v>50</v>
      </c>
      <c r="E6" s="92"/>
      <c r="F6" s="92"/>
      <c r="G6" s="92"/>
      <c r="H6" s="18" t="s">
        <v>34</v>
      </c>
      <c r="I6" s="130" t="s">
        <v>54</v>
      </c>
      <c r="J6" s="8"/>
    </row>
    <row r="7" spans="1:15" ht="15.75" customHeight="1" x14ac:dyDescent="0.2">
      <c r="A7" s="2"/>
      <c r="B7" s="29"/>
      <c r="C7" s="56"/>
      <c r="D7" s="109" t="s">
        <v>52</v>
      </c>
      <c r="E7" s="129" t="s">
        <v>51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SUMIF(F53:F59,A16,I53:I59)+SUMIF(F53:F59,"PSU",I53:I59)</f>
        <v>0</v>
      </c>
      <c r="J16" s="85"/>
    </row>
    <row r="17" spans="1:10" ht="23.25" customHeight="1" x14ac:dyDescent="0.2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SUMIF(F53:F59,A17,I53:I59)</f>
        <v>0</v>
      </c>
      <c r="J17" s="85"/>
    </row>
    <row r="18" spans="1:10" ht="23.25" customHeight="1" x14ac:dyDescent="0.2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SUMIF(F53:F59,A18,I53:I59)</f>
        <v>0</v>
      </c>
      <c r="J18" s="85"/>
    </row>
    <row r="19" spans="1:10" ht="23.25" customHeight="1" x14ac:dyDescent="0.2">
      <c r="A19" s="198" t="s">
        <v>80</v>
      </c>
      <c r="B19" s="38" t="s">
        <v>27</v>
      </c>
      <c r="C19" s="62"/>
      <c r="D19" s="63"/>
      <c r="E19" s="83"/>
      <c r="F19" s="84"/>
      <c r="G19" s="83"/>
      <c r="H19" s="84"/>
      <c r="I19" s="83">
        <f>SUMIF(F53:F59,A19,I53:I59)</f>
        <v>0</v>
      </c>
      <c r="J19" s="85"/>
    </row>
    <row r="20" spans="1:10" ht="23.25" customHeight="1" x14ac:dyDescent="0.2">
      <c r="A20" s="198" t="s">
        <v>79</v>
      </c>
      <c r="B20" s="38" t="s">
        <v>28</v>
      </c>
      <c r="C20" s="62"/>
      <c r="D20" s="63"/>
      <c r="E20" s="83"/>
      <c r="F20" s="84"/>
      <c r="G20" s="83"/>
      <c r="H20" s="84"/>
      <c r="I20" s="83">
        <f>SUMIF(F53:F59,A20,I53:I59)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7" t="s">
        <v>23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7" t="s">
        <v>35</v>
      </c>
      <c r="C29" s="173"/>
      <c r="D29" s="173"/>
      <c r="E29" s="173"/>
      <c r="F29" s="174"/>
      <c r="G29" s="175">
        <f>A27</f>
        <v>0</v>
      </c>
      <c r="H29" s="175"/>
      <c r="I29" s="175"/>
      <c r="J29" s="176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9" t="s">
        <v>16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37</v>
      </c>
      <c r="B38" s="143" t="s">
        <v>17</v>
      </c>
      <c r="C38" s="144" t="s">
        <v>5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8">
        <v>1</v>
      </c>
      <c r="B39" s="148" t="s">
        <v>55</v>
      </c>
      <c r="C39" s="149"/>
      <c r="D39" s="149"/>
      <c r="E39" s="149"/>
      <c r="F39" s="150">
        <f>'1 1 Pol'!AE201</f>
        <v>0</v>
      </c>
      <c r="G39" s="151">
        <f>'1 1 Pol'!AF201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 x14ac:dyDescent="0.2">
      <c r="A40" s="138">
        <v>2</v>
      </c>
      <c r="B40" s="154"/>
      <c r="C40" s="155" t="s">
        <v>56</v>
      </c>
      <c r="D40" s="155"/>
      <c r="E40" s="155"/>
      <c r="F40" s="156"/>
      <c r="G40" s="157"/>
      <c r="H40" s="157">
        <f>(F40*SazbaDPH1/100)+(G40*SazbaDPH2/100)</f>
        <v>0</v>
      </c>
      <c r="I40" s="157"/>
      <c r="J40" s="158"/>
    </row>
    <row r="41" spans="1:10" ht="25.5" hidden="1" customHeight="1" x14ac:dyDescent="0.2">
      <c r="A41" s="138">
        <v>2</v>
      </c>
      <c r="B41" s="154" t="s">
        <v>43</v>
      </c>
      <c r="C41" s="155" t="s">
        <v>44</v>
      </c>
      <c r="D41" s="155"/>
      <c r="E41" s="155"/>
      <c r="F41" s="156">
        <f>'1 1 Pol'!AE201</f>
        <v>0</v>
      </c>
      <c r="G41" s="157">
        <f>'1 1 Pol'!AF201</f>
        <v>0</v>
      </c>
      <c r="H41" s="157">
        <f>(F41*SazbaDPH1/100)+(G41*SazbaDPH2/100)</f>
        <v>0</v>
      </c>
      <c r="I41" s="157">
        <f>F41+G41+H41</f>
        <v>0</v>
      </c>
      <c r="J41" s="158" t="str">
        <f>IF(CenaCelkemVypocet=0,"",I41/CenaCelkemVypocet*100)</f>
        <v/>
      </c>
    </row>
    <row r="42" spans="1:10" ht="25.5" hidden="1" customHeight="1" x14ac:dyDescent="0.2">
      <c r="A42" s="138">
        <v>3</v>
      </c>
      <c r="B42" s="159" t="s">
        <v>43</v>
      </c>
      <c r="C42" s="149" t="s">
        <v>44</v>
      </c>
      <c r="D42" s="149"/>
      <c r="E42" s="149"/>
      <c r="F42" s="160">
        <f>'1 1 Pol'!AE201</f>
        <v>0</v>
      </c>
      <c r="G42" s="152">
        <f>'1 1 Pol'!AF201</f>
        <v>0</v>
      </c>
      <c r="H42" s="152">
        <f>(F42*SazbaDPH1/100)+(G42*SazbaDPH2/100)</f>
        <v>0</v>
      </c>
      <c r="I42" s="152">
        <f>F42+G42+H42</f>
        <v>0</v>
      </c>
      <c r="J42" s="153" t="str">
        <f>IF(CenaCelkemVypocet=0,"",I42/CenaCelkemVypocet*100)</f>
        <v/>
      </c>
    </row>
    <row r="43" spans="1:10" ht="25.5" hidden="1" customHeight="1" x14ac:dyDescent="0.2">
      <c r="A43" s="138"/>
      <c r="B43" s="161" t="s">
        <v>57</v>
      </c>
      <c r="C43" s="162"/>
      <c r="D43" s="162"/>
      <c r="E43" s="163"/>
      <c r="F43" s="164">
        <f>SUMIF(A39:A42,"=1",F39:F42)</f>
        <v>0</v>
      </c>
      <c r="G43" s="165">
        <f>SUMIF(A39:A42,"=1",G39:G42)</f>
        <v>0</v>
      </c>
      <c r="H43" s="165">
        <f>SUMIF(A39:A42,"=1",H39:H42)</f>
        <v>0</v>
      </c>
      <c r="I43" s="165">
        <f>SUMIF(A39:A42,"=1",I39:I42)</f>
        <v>0</v>
      </c>
      <c r="J43" s="166">
        <f>SUMIF(A39:A42,"=1",J39:J42)</f>
        <v>0</v>
      </c>
    </row>
    <row r="45" spans="1:10" x14ac:dyDescent="0.2">
      <c r="A45" t="s">
        <v>59</v>
      </c>
      <c r="B45" t="s">
        <v>60</v>
      </c>
    </row>
    <row r="46" spans="1:10" x14ac:dyDescent="0.2">
      <c r="A46" t="s">
        <v>61</v>
      </c>
      <c r="B46" t="s">
        <v>62</v>
      </c>
    </row>
    <row r="47" spans="1:10" x14ac:dyDescent="0.2">
      <c r="A47" t="s">
        <v>63</v>
      </c>
      <c r="B47" t="s">
        <v>64</v>
      </c>
    </row>
    <row r="50" spans="1:10" ht="15.75" x14ac:dyDescent="0.25">
      <c r="B50" s="177" t="s">
        <v>65</v>
      </c>
    </row>
    <row r="52" spans="1:10" ht="25.5" customHeight="1" x14ac:dyDescent="0.2">
      <c r="A52" s="179"/>
      <c r="B52" s="182" t="s">
        <v>17</v>
      </c>
      <c r="C52" s="182" t="s">
        <v>5</v>
      </c>
      <c r="D52" s="183"/>
      <c r="E52" s="183"/>
      <c r="F52" s="184" t="s">
        <v>66</v>
      </c>
      <c r="G52" s="184"/>
      <c r="H52" s="184"/>
      <c r="I52" s="184" t="s">
        <v>29</v>
      </c>
      <c r="J52" s="184" t="s">
        <v>0</v>
      </c>
    </row>
    <row r="53" spans="1:10" ht="36.75" customHeight="1" x14ac:dyDescent="0.2">
      <c r="A53" s="180"/>
      <c r="B53" s="185" t="s">
        <v>43</v>
      </c>
      <c r="C53" s="186" t="s">
        <v>67</v>
      </c>
      <c r="D53" s="187"/>
      <c r="E53" s="187"/>
      <c r="F53" s="194" t="s">
        <v>24</v>
      </c>
      <c r="G53" s="195"/>
      <c r="H53" s="195"/>
      <c r="I53" s="195">
        <f>'1 1 Pol'!G8</f>
        <v>0</v>
      </c>
      <c r="J53" s="191" t="str">
        <f>IF(I60=0,"",I53/I60*100)</f>
        <v/>
      </c>
    </row>
    <row r="54" spans="1:10" ht="36.75" customHeight="1" x14ac:dyDescent="0.2">
      <c r="A54" s="180"/>
      <c r="B54" s="185" t="s">
        <v>68</v>
      </c>
      <c r="C54" s="186" t="s">
        <v>69</v>
      </c>
      <c r="D54" s="187"/>
      <c r="E54" s="187"/>
      <c r="F54" s="194" t="s">
        <v>24</v>
      </c>
      <c r="G54" s="195"/>
      <c r="H54" s="195"/>
      <c r="I54" s="195">
        <f>'1 1 Pol'!G62</f>
        <v>0</v>
      </c>
      <c r="J54" s="191" t="str">
        <f>IF(I60=0,"",I54/I60*100)</f>
        <v/>
      </c>
    </row>
    <row r="55" spans="1:10" ht="36.75" customHeight="1" x14ac:dyDescent="0.2">
      <c r="A55" s="180"/>
      <c r="B55" s="185" t="s">
        <v>70</v>
      </c>
      <c r="C55" s="186" t="s">
        <v>71</v>
      </c>
      <c r="D55" s="187"/>
      <c r="E55" s="187"/>
      <c r="F55" s="194" t="s">
        <v>24</v>
      </c>
      <c r="G55" s="195"/>
      <c r="H55" s="195"/>
      <c r="I55" s="195">
        <f>'1 1 Pol'!G125</f>
        <v>0</v>
      </c>
      <c r="J55" s="191" t="str">
        <f>IF(I60=0,"",I55/I60*100)</f>
        <v/>
      </c>
    </row>
    <row r="56" spans="1:10" ht="36.75" customHeight="1" x14ac:dyDescent="0.2">
      <c r="A56" s="180"/>
      <c r="B56" s="185" t="s">
        <v>72</v>
      </c>
      <c r="C56" s="186" t="s">
        <v>73</v>
      </c>
      <c r="D56" s="187"/>
      <c r="E56" s="187"/>
      <c r="F56" s="194" t="s">
        <v>24</v>
      </c>
      <c r="G56" s="195"/>
      <c r="H56" s="195"/>
      <c r="I56" s="195">
        <f>'1 1 Pol'!G158</f>
        <v>0</v>
      </c>
      <c r="J56" s="191" t="str">
        <f>IF(I60=0,"",I56/I60*100)</f>
        <v/>
      </c>
    </row>
    <row r="57" spans="1:10" ht="36.75" customHeight="1" x14ac:dyDescent="0.2">
      <c r="A57" s="180"/>
      <c r="B57" s="185" t="s">
        <v>74</v>
      </c>
      <c r="C57" s="186" t="s">
        <v>75</v>
      </c>
      <c r="D57" s="187"/>
      <c r="E57" s="187"/>
      <c r="F57" s="194" t="s">
        <v>25</v>
      </c>
      <c r="G57" s="195"/>
      <c r="H57" s="195"/>
      <c r="I57" s="195">
        <f>'1 1 Pol'!G161</f>
        <v>0</v>
      </c>
      <c r="J57" s="191" t="str">
        <f>IF(I60=0,"",I57/I60*100)</f>
        <v/>
      </c>
    </row>
    <row r="58" spans="1:10" ht="36.75" customHeight="1" x14ac:dyDescent="0.2">
      <c r="A58" s="180"/>
      <c r="B58" s="185" t="s">
        <v>76</v>
      </c>
      <c r="C58" s="186" t="s">
        <v>77</v>
      </c>
      <c r="D58" s="187"/>
      <c r="E58" s="187"/>
      <c r="F58" s="194" t="s">
        <v>78</v>
      </c>
      <c r="G58" s="195"/>
      <c r="H58" s="195"/>
      <c r="I58" s="195">
        <f>'1 1 Pol'!G176</f>
        <v>0</v>
      </c>
      <c r="J58" s="191" t="str">
        <f>IF(I60=0,"",I58/I60*100)</f>
        <v/>
      </c>
    </row>
    <row r="59" spans="1:10" ht="36.75" customHeight="1" x14ac:dyDescent="0.2">
      <c r="A59" s="180"/>
      <c r="B59" s="185" t="s">
        <v>79</v>
      </c>
      <c r="C59" s="186" t="s">
        <v>28</v>
      </c>
      <c r="D59" s="187"/>
      <c r="E59" s="187"/>
      <c r="F59" s="194" t="s">
        <v>79</v>
      </c>
      <c r="G59" s="195"/>
      <c r="H59" s="195"/>
      <c r="I59" s="195">
        <f>'1 1 Pol'!G188</f>
        <v>0</v>
      </c>
      <c r="J59" s="191" t="str">
        <f>IF(I60=0,"",I59/I60*100)</f>
        <v/>
      </c>
    </row>
    <row r="60" spans="1:10" ht="25.5" customHeight="1" x14ac:dyDescent="0.2">
      <c r="A60" s="181"/>
      <c r="B60" s="188" t="s">
        <v>1</v>
      </c>
      <c r="C60" s="189"/>
      <c r="D60" s="190"/>
      <c r="E60" s="190"/>
      <c r="F60" s="196"/>
      <c r="G60" s="197"/>
      <c r="H60" s="197"/>
      <c r="I60" s="197">
        <f>SUM(I53:I59)</f>
        <v>0</v>
      </c>
      <c r="J60" s="192">
        <f>SUM(J53:J59)</f>
        <v>0</v>
      </c>
    </row>
    <row r="61" spans="1:10" x14ac:dyDescent="0.2">
      <c r="F61" s="137"/>
      <c r="G61" s="137"/>
      <c r="H61" s="137"/>
      <c r="I61" s="137"/>
      <c r="J61" s="193"/>
    </row>
    <row r="62" spans="1:10" x14ac:dyDescent="0.2">
      <c r="F62" s="137"/>
      <c r="G62" s="137"/>
      <c r="H62" s="137"/>
      <c r="I62" s="137"/>
      <c r="J62" s="193"/>
    </row>
    <row r="63" spans="1:10" x14ac:dyDescent="0.2">
      <c r="F63" s="137"/>
      <c r="G63" s="137"/>
      <c r="H63" s="137"/>
      <c r="I63" s="137"/>
      <c r="J63" s="193"/>
    </row>
  </sheetData>
  <sheetProtection algorithmName="SHA-512" hashValue="eaQfIJOj2wesB80TJWGLlBMLpL2ZZpN+kRhQ/+++uLpkGwjUcMzKeBufddq2QkTSJV5MC7o9Rtgsha0PMt3nnQ==" saltValue="hP5FKkMH/qSf6w9SqJSzM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8:E58"/>
    <mergeCell ref="C59:E59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Fp6mJQjiUH/itc+yICLkTgLzA9p4k6mvfGoKxu8rjaIxeIZCyMcAjMZaO9HqWSMs1xr8dJ9v3vKUdATzi3zVgA==" saltValue="pwLo61e4/vNcarJkpAGbd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zoomScaleNormal="100" workbookViewId="0">
      <pane ySplit="7" topLeftCell="A83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81</v>
      </c>
      <c r="B1" s="199"/>
      <c r="C1" s="199"/>
      <c r="D1" s="199"/>
      <c r="E1" s="199"/>
      <c r="F1" s="199"/>
      <c r="G1" s="199"/>
      <c r="AG1" t="s">
        <v>82</v>
      </c>
    </row>
    <row r="2" spans="1:60" ht="24.95" customHeight="1" x14ac:dyDescent="0.2">
      <c r="A2" s="200" t="s">
        <v>7</v>
      </c>
      <c r="B2" s="49" t="s">
        <v>47</v>
      </c>
      <c r="C2" s="203" t="s">
        <v>48</v>
      </c>
      <c r="D2" s="201"/>
      <c r="E2" s="201"/>
      <c r="F2" s="201"/>
      <c r="G2" s="202"/>
      <c r="AG2" t="s">
        <v>83</v>
      </c>
    </row>
    <row r="3" spans="1:60" ht="24.95" customHeight="1" x14ac:dyDescent="0.2">
      <c r="A3" s="200" t="s">
        <v>8</v>
      </c>
      <c r="B3" s="49" t="s">
        <v>43</v>
      </c>
      <c r="C3" s="203" t="s">
        <v>44</v>
      </c>
      <c r="D3" s="201"/>
      <c r="E3" s="201"/>
      <c r="F3" s="201"/>
      <c r="G3" s="202"/>
      <c r="AC3" s="178" t="s">
        <v>83</v>
      </c>
      <c r="AG3" t="s">
        <v>84</v>
      </c>
    </row>
    <row r="4" spans="1:60" ht="24.95" customHeight="1" x14ac:dyDescent="0.2">
      <c r="A4" s="204" t="s">
        <v>9</v>
      </c>
      <c r="B4" s="205" t="s">
        <v>43</v>
      </c>
      <c r="C4" s="206" t="s">
        <v>44</v>
      </c>
      <c r="D4" s="207"/>
      <c r="E4" s="207"/>
      <c r="F4" s="207"/>
      <c r="G4" s="208"/>
      <c r="AG4" t="s">
        <v>85</v>
      </c>
    </row>
    <row r="5" spans="1:60" x14ac:dyDescent="0.2">
      <c r="D5" s="10"/>
    </row>
    <row r="6" spans="1:60" ht="38.25" x14ac:dyDescent="0.2">
      <c r="A6" s="210" t="s">
        <v>86</v>
      </c>
      <c r="B6" s="212" t="s">
        <v>87</v>
      </c>
      <c r="C6" s="212" t="s">
        <v>88</v>
      </c>
      <c r="D6" s="211" t="s">
        <v>89</v>
      </c>
      <c r="E6" s="210" t="s">
        <v>90</v>
      </c>
      <c r="F6" s="209" t="s">
        <v>91</v>
      </c>
      <c r="G6" s="210" t="s">
        <v>29</v>
      </c>
      <c r="H6" s="213" t="s">
        <v>30</v>
      </c>
      <c r="I6" s="213" t="s">
        <v>92</v>
      </c>
      <c r="J6" s="213" t="s">
        <v>31</v>
      </c>
      <c r="K6" s="213" t="s">
        <v>93</v>
      </c>
      <c r="L6" s="213" t="s">
        <v>94</v>
      </c>
      <c r="M6" s="213" t="s">
        <v>95</v>
      </c>
      <c r="N6" s="213" t="s">
        <v>96</v>
      </c>
      <c r="O6" s="213" t="s">
        <v>97</v>
      </c>
      <c r="P6" s="213" t="s">
        <v>98</v>
      </c>
      <c r="Q6" s="213" t="s">
        <v>99</v>
      </c>
      <c r="R6" s="213" t="s">
        <v>100</v>
      </c>
      <c r="S6" s="213" t="s">
        <v>101</v>
      </c>
      <c r="T6" s="213" t="s">
        <v>102</v>
      </c>
      <c r="U6" s="213" t="s">
        <v>103</v>
      </c>
      <c r="V6" s="213" t="s">
        <v>104</v>
      </c>
      <c r="W6" s="213" t="s">
        <v>105</v>
      </c>
      <c r="X6" s="213" t="s">
        <v>106</v>
      </c>
      <c r="Y6" s="213" t="s">
        <v>107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30" t="s">
        <v>108</v>
      </c>
      <c r="B8" s="231" t="s">
        <v>43</v>
      </c>
      <c r="C8" s="255" t="s">
        <v>67</v>
      </c>
      <c r="D8" s="232"/>
      <c r="E8" s="233"/>
      <c r="F8" s="234"/>
      <c r="G8" s="234">
        <f>SUMIF(AG9:AG61,"&lt;&gt;NOR",G9:G61)</f>
        <v>0</v>
      </c>
      <c r="H8" s="234"/>
      <c r="I8" s="234">
        <f>SUM(I9:I61)</f>
        <v>0</v>
      </c>
      <c r="J8" s="234"/>
      <c r="K8" s="234">
        <f>SUM(K9:K61)</f>
        <v>0</v>
      </c>
      <c r="L8" s="234"/>
      <c r="M8" s="234">
        <f>SUM(M9:M61)</f>
        <v>0</v>
      </c>
      <c r="N8" s="233"/>
      <c r="O8" s="233">
        <f>SUM(O9:O61)</f>
        <v>0</v>
      </c>
      <c r="P8" s="233"/>
      <c r="Q8" s="233">
        <f>SUM(Q9:Q61)</f>
        <v>179.57999999999998</v>
      </c>
      <c r="R8" s="234"/>
      <c r="S8" s="234"/>
      <c r="T8" s="235"/>
      <c r="U8" s="229"/>
      <c r="V8" s="229">
        <f>SUM(V9:V61)</f>
        <v>253.14</v>
      </c>
      <c r="W8" s="229"/>
      <c r="X8" s="229"/>
      <c r="Y8" s="229"/>
      <c r="AG8" t="s">
        <v>109</v>
      </c>
    </row>
    <row r="9" spans="1:60" ht="22.5" outlineLevel="1" x14ac:dyDescent="0.2">
      <c r="A9" s="237">
        <v>1</v>
      </c>
      <c r="B9" s="238" t="s">
        <v>110</v>
      </c>
      <c r="C9" s="256" t="s">
        <v>111</v>
      </c>
      <c r="D9" s="239" t="s">
        <v>112</v>
      </c>
      <c r="E9" s="240">
        <v>8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0.33</v>
      </c>
      <c r="Q9" s="240">
        <f>ROUND(E9*P9,2)</f>
        <v>2.64</v>
      </c>
      <c r="R9" s="242" t="s">
        <v>113</v>
      </c>
      <c r="S9" s="242" t="s">
        <v>114</v>
      </c>
      <c r="T9" s="243" t="s">
        <v>114</v>
      </c>
      <c r="U9" s="224">
        <v>0.52649999999999997</v>
      </c>
      <c r="V9" s="224">
        <f>ROUND(E9*U9,2)</f>
        <v>4.21</v>
      </c>
      <c r="W9" s="224"/>
      <c r="X9" s="224" t="s">
        <v>115</v>
      </c>
      <c r="Y9" s="224" t="s">
        <v>116</v>
      </c>
      <c r="Z9" s="214"/>
      <c r="AA9" s="214"/>
      <c r="AB9" s="214"/>
      <c r="AC9" s="214"/>
      <c r="AD9" s="214"/>
      <c r="AE9" s="214"/>
      <c r="AF9" s="214"/>
      <c r="AG9" s="214" t="s">
        <v>117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57" t="s">
        <v>118</v>
      </c>
      <c r="D10" s="225"/>
      <c r="E10" s="226"/>
      <c r="F10" s="224"/>
      <c r="G10" s="22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119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3" x14ac:dyDescent="0.2">
      <c r="A11" s="221"/>
      <c r="B11" s="222"/>
      <c r="C11" s="257" t="s">
        <v>120</v>
      </c>
      <c r="D11" s="225"/>
      <c r="E11" s="226">
        <v>8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4"/>
      <c r="AA11" s="214"/>
      <c r="AB11" s="214"/>
      <c r="AC11" s="214"/>
      <c r="AD11" s="214"/>
      <c r="AE11" s="214"/>
      <c r="AF11" s="214"/>
      <c r="AG11" s="214" t="s">
        <v>119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ht="22.5" outlineLevel="1" x14ac:dyDescent="0.2">
      <c r="A12" s="237">
        <v>2</v>
      </c>
      <c r="B12" s="238" t="s">
        <v>121</v>
      </c>
      <c r="C12" s="256" t="s">
        <v>122</v>
      </c>
      <c r="D12" s="239" t="s">
        <v>112</v>
      </c>
      <c r="E12" s="240">
        <v>96</v>
      </c>
      <c r="F12" s="241"/>
      <c r="G12" s="242">
        <f>ROUND(E12*F12,2)</f>
        <v>0</v>
      </c>
      <c r="H12" s="241"/>
      <c r="I12" s="242">
        <f>ROUND(E12*H12,2)</f>
        <v>0</v>
      </c>
      <c r="J12" s="241"/>
      <c r="K12" s="242">
        <f>ROUND(E12*J12,2)</f>
        <v>0</v>
      </c>
      <c r="L12" s="242">
        <v>21</v>
      </c>
      <c r="M12" s="242">
        <f>G12*(1+L12/100)</f>
        <v>0</v>
      </c>
      <c r="N12" s="240">
        <v>0</v>
      </c>
      <c r="O12" s="240">
        <f>ROUND(E12*N12,2)</f>
        <v>0</v>
      </c>
      <c r="P12" s="240">
        <v>0.88</v>
      </c>
      <c r="Q12" s="240">
        <f>ROUND(E12*P12,2)</f>
        <v>84.48</v>
      </c>
      <c r="R12" s="242" t="s">
        <v>113</v>
      </c>
      <c r="S12" s="242" t="s">
        <v>114</v>
      </c>
      <c r="T12" s="243" t="s">
        <v>114</v>
      </c>
      <c r="U12" s="224">
        <v>1.248</v>
      </c>
      <c r="V12" s="224">
        <f>ROUND(E12*U12,2)</f>
        <v>119.81</v>
      </c>
      <c r="W12" s="224"/>
      <c r="X12" s="224" t="s">
        <v>115</v>
      </c>
      <c r="Y12" s="224" t="s">
        <v>116</v>
      </c>
      <c r="Z12" s="214"/>
      <c r="AA12" s="214"/>
      <c r="AB12" s="214"/>
      <c r="AC12" s="214"/>
      <c r="AD12" s="214"/>
      <c r="AE12" s="214"/>
      <c r="AF12" s="214"/>
      <c r="AG12" s="214" t="s">
        <v>117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2" x14ac:dyDescent="0.2">
      <c r="A13" s="221"/>
      <c r="B13" s="222"/>
      <c r="C13" s="257" t="s">
        <v>118</v>
      </c>
      <c r="D13" s="225"/>
      <c r="E13" s="226"/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4"/>
      <c r="AA13" s="214"/>
      <c r="AB13" s="214"/>
      <c r="AC13" s="214"/>
      <c r="AD13" s="214"/>
      <c r="AE13" s="214"/>
      <c r="AF13" s="214"/>
      <c r="AG13" s="214" t="s">
        <v>119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3" x14ac:dyDescent="0.2">
      <c r="A14" s="221"/>
      <c r="B14" s="222"/>
      <c r="C14" s="257" t="s">
        <v>123</v>
      </c>
      <c r="D14" s="225"/>
      <c r="E14" s="226">
        <v>42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4"/>
      <c r="AA14" s="214"/>
      <c r="AB14" s="214"/>
      <c r="AC14" s="214"/>
      <c r="AD14" s="214"/>
      <c r="AE14" s="214"/>
      <c r="AF14" s="214"/>
      <c r="AG14" s="214" t="s">
        <v>119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3" x14ac:dyDescent="0.2">
      <c r="A15" s="221"/>
      <c r="B15" s="222"/>
      <c r="C15" s="257" t="s">
        <v>124</v>
      </c>
      <c r="D15" s="225"/>
      <c r="E15" s="226">
        <v>54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4"/>
      <c r="AA15" s="214"/>
      <c r="AB15" s="214"/>
      <c r="AC15" s="214"/>
      <c r="AD15" s="214"/>
      <c r="AE15" s="214"/>
      <c r="AF15" s="214"/>
      <c r="AG15" s="214" t="s">
        <v>119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ht="22.5" outlineLevel="1" x14ac:dyDescent="0.2">
      <c r="A16" s="237">
        <v>3</v>
      </c>
      <c r="B16" s="238" t="s">
        <v>125</v>
      </c>
      <c r="C16" s="256" t="s">
        <v>126</v>
      </c>
      <c r="D16" s="239" t="s">
        <v>112</v>
      </c>
      <c r="E16" s="240">
        <v>126.5</v>
      </c>
      <c r="F16" s="241"/>
      <c r="G16" s="242">
        <f>ROUND(E16*F16,2)</f>
        <v>0</v>
      </c>
      <c r="H16" s="241"/>
      <c r="I16" s="242">
        <f>ROUND(E16*H16,2)</f>
        <v>0</v>
      </c>
      <c r="J16" s="241"/>
      <c r="K16" s="242">
        <f>ROUND(E16*J16,2)</f>
        <v>0</v>
      </c>
      <c r="L16" s="242">
        <v>21</v>
      </c>
      <c r="M16" s="242">
        <f>G16*(1+L16/100)</f>
        <v>0</v>
      </c>
      <c r="N16" s="240">
        <v>0</v>
      </c>
      <c r="O16" s="240">
        <f>ROUND(E16*N16,2)</f>
        <v>0</v>
      </c>
      <c r="P16" s="240">
        <v>0.55000000000000004</v>
      </c>
      <c r="Q16" s="240">
        <f>ROUND(E16*P16,2)</f>
        <v>69.58</v>
      </c>
      <c r="R16" s="242" t="s">
        <v>113</v>
      </c>
      <c r="S16" s="242" t="s">
        <v>114</v>
      </c>
      <c r="T16" s="243" t="s">
        <v>114</v>
      </c>
      <c r="U16" s="224">
        <v>9.4500000000000001E-2</v>
      </c>
      <c r="V16" s="224">
        <f>ROUND(E16*U16,2)</f>
        <v>11.95</v>
      </c>
      <c r="W16" s="224"/>
      <c r="X16" s="224" t="s">
        <v>115</v>
      </c>
      <c r="Y16" s="224" t="s">
        <v>116</v>
      </c>
      <c r="Z16" s="214"/>
      <c r="AA16" s="214"/>
      <c r="AB16" s="214"/>
      <c r="AC16" s="214"/>
      <c r="AD16" s="214"/>
      <c r="AE16" s="214"/>
      <c r="AF16" s="214"/>
      <c r="AG16" s="214" t="s">
        <v>117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2" x14ac:dyDescent="0.2">
      <c r="A17" s="221"/>
      <c r="B17" s="222"/>
      <c r="C17" s="257" t="s">
        <v>118</v>
      </c>
      <c r="D17" s="225"/>
      <c r="E17" s="226"/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24"/>
      <c r="Z17" s="214"/>
      <c r="AA17" s="214"/>
      <c r="AB17" s="214"/>
      <c r="AC17" s="214"/>
      <c r="AD17" s="214"/>
      <c r="AE17" s="214"/>
      <c r="AF17" s="214"/>
      <c r="AG17" s="214" t="s">
        <v>119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3" x14ac:dyDescent="0.2">
      <c r="A18" s="221"/>
      <c r="B18" s="222"/>
      <c r="C18" s="257" t="s">
        <v>127</v>
      </c>
      <c r="D18" s="225"/>
      <c r="E18" s="226">
        <v>126.5</v>
      </c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119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ht="22.5" outlineLevel="1" x14ac:dyDescent="0.2">
      <c r="A19" s="237">
        <v>4</v>
      </c>
      <c r="B19" s="238" t="s">
        <v>128</v>
      </c>
      <c r="C19" s="256" t="s">
        <v>129</v>
      </c>
      <c r="D19" s="239" t="s">
        <v>112</v>
      </c>
      <c r="E19" s="240">
        <v>104</v>
      </c>
      <c r="F19" s="241"/>
      <c r="G19" s="242">
        <f>ROUND(E19*F19,2)</f>
        <v>0</v>
      </c>
      <c r="H19" s="241"/>
      <c r="I19" s="242">
        <f>ROUND(E19*H19,2)</f>
        <v>0</v>
      </c>
      <c r="J19" s="241"/>
      <c r="K19" s="242">
        <f>ROUND(E19*J19,2)</f>
        <v>0</v>
      </c>
      <c r="L19" s="242">
        <v>21</v>
      </c>
      <c r="M19" s="242">
        <f>G19*(1+L19/100)</f>
        <v>0</v>
      </c>
      <c r="N19" s="240">
        <v>0</v>
      </c>
      <c r="O19" s="240">
        <f>ROUND(E19*N19,2)</f>
        <v>0</v>
      </c>
      <c r="P19" s="240">
        <v>0.22</v>
      </c>
      <c r="Q19" s="240">
        <f>ROUND(E19*P19,2)</f>
        <v>22.88</v>
      </c>
      <c r="R19" s="242" t="s">
        <v>113</v>
      </c>
      <c r="S19" s="242" t="s">
        <v>114</v>
      </c>
      <c r="T19" s="243" t="s">
        <v>114</v>
      </c>
      <c r="U19" s="224">
        <v>0.375</v>
      </c>
      <c r="V19" s="224">
        <f>ROUND(E19*U19,2)</f>
        <v>39</v>
      </c>
      <c r="W19" s="224"/>
      <c r="X19" s="224" t="s">
        <v>115</v>
      </c>
      <c r="Y19" s="224" t="s">
        <v>116</v>
      </c>
      <c r="Z19" s="214"/>
      <c r="AA19" s="214"/>
      <c r="AB19" s="214"/>
      <c r="AC19" s="214"/>
      <c r="AD19" s="214"/>
      <c r="AE19" s="214"/>
      <c r="AF19" s="214"/>
      <c r="AG19" s="214" t="s">
        <v>117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2" x14ac:dyDescent="0.2">
      <c r="A20" s="221"/>
      <c r="B20" s="222"/>
      <c r="C20" s="257" t="s">
        <v>118</v>
      </c>
      <c r="D20" s="225"/>
      <c r="E20" s="226"/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4"/>
      <c r="AA20" s="214"/>
      <c r="AB20" s="214"/>
      <c r="AC20" s="214"/>
      <c r="AD20" s="214"/>
      <c r="AE20" s="214"/>
      <c r="AF20" s="214"/>
      <c r="AG20" s="214" t="s">
        <v>119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3" x14ac:dyDescent="0.2">
      <c r="A21" s="221"/>
      <c r="B21" s="222"/>
      <c r="C21" s="257" t="s">
        <v>120</v>
      </c>
      <c r="D21" s="225"/>
      <c r="E21" s="226">
        <v>8</v>
      </c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4"/>
      <c r="AA21" s="214"/>
      <c r="AB21" s="214"/>
      <c r="AC21" s="214"/>
      <c r="AD21" s="214"/>
      <c r="AE21" s="214"/>
      <c r="AF21" s="214"/>
      <c r="AG21" s="214" t="s">
        <v>119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3" x14ac:dyDescent="0.2">
      <c r="A22" s="221"/>
      <c r="B22" s="222"/>
      <c r="C22" s="257" t="s">
        <v>123</v>
      </c>
      <c r="D22" s="225"/>
      <c r="E22" s="226">
        <v>42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4"/>
      <c r="AA22" s="214"/>
      <c r="AB22" s="214"/>
      <c r="AC22" s="214"/>
      <c r="AD22" s="214"/>
      <c r="AE22" s="214"/>
      <c r="AF22" s="214"/>
      <c r="AG22" s="214" t="s">
        <v>119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3" x14ac:dyDescent="0.2">
      <c r="A23" s="221"/>
      <c r="B23" s="222"/>
      <c r="C23" s="257" t="s">
        <v>124</v>
      </c>
      <c r="D23" s="225"/>
      <c r="E23" s="226">
        <v>54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119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37">
        <v>5</v>
      </c>
      <c r="B24" s="238" t="s">
        <v>130</v>
      </c>
      <c r="C24" s="256" t="s">
        <v>131</v>
      </c>
      <c r="D24" s="239" t="s">
        <v>132</v>
      </c>
      <c r="E24" s="240">
        <v>49.465000000000003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0">
        <v>0</v>
      </c>
      <c r="O24" s="240">
        <f>ROUND(E24*N24,2)</f>
        <v>0</v>
      </c>
      <c r="P24" s="240">
        <v>0</v>
      </c>
      <c r="Q24" s="240">
        <f>ROUND(E24*P24,2)</f>
        <v>0</v>
      </c>
      <c r="R24" s="242" t="s">
        <v>133</v>
      </c>
      <c r="S24" s="242" t="s">
        <v>114</v>
      </c>
      <c r="T24" s="243" t="s">
        <v>114</v>
      </c>
      <c r="U24" s="224">
        <v>0.42199999999999999</v>
      </c>
      <c r="V24" s="224">
        <f>ROUND(E24*U24,2)</f>
        <v>20.87</v>
      </c>
      <c r="W24" s="224"/>
      <c r="X24" s="224" t="s">
        <v>115</v>
      </c>
      <c r="Y24" s="224" t="s">
        <v>116</v>
      </c>
      <c r="Z24" s="214"/>
      <c r="AA24" s="214"/>
      <c r="AB24" s="214"/>
      <c r="AC24" s="214"/>
      <c r="AD24" s="214"/>
      <c r="AE24" s="214"/>
      <c r="AF24" s="214"/>
      <c r="AG24" s="214" t="s">
        <v>117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2" x14ac:dyDescent="0.2">
      <c r="A25" s="221"/>
      <c r="B25" s="222"/>
      <c r="C25" s="258" t="s">
        <v>134</v>
      </c>
      <c r="D25" s="245"/>
      <c r="E25" s="245"/>
      <c r="F25" s="245"/>
      <c r="G25" s="245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4"/>
      <c r="AA25" s="214"/>
      <c r="AB25" s="214"/>
      <c r="AC25" s="214"/>
      <c r="AD25" s="214"/>
      <c r="AE25" s="214"/>
      <c r="AF25" s="214"/>
      <c r="AG25" s="214" t="s">
        <v>135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44" t="str">
        <f>C25</f>
        <v>s přemístěním výkopku v příčných profilech na vzdálenost do 15 m nebo s naložením na dopravní prostředek.</v>
      </c>
      <c r="BB25" s="214"/>
      <c r="BC25" s="214"/>
      <c r="BD25" s="214"/>
      <c r="BE25" s="214"/>
      <c r="BF25" s="214"/>
      <c r="BG25" s="214"/>
      <c r="BH25" s="214"/>
    </row>
    <row r="26" spans="1:60" outlineLevel="2" x14ac:dyDescent="0.2">
      <c r="A26" s="221"/>
      <c r="B26" s="222"/>
      <c r="C26" s="257" t="s">
        <v>118</v>
      </c>
      <c r="D26" s="225"/>
      <c r="E26" s="226"/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4"/>
      <c r="AA26" s="214"/>
      <c r="AB26" s="214"/>
      <c r="AC26" s="214"/>
      <c r="AD26" s="214"/>
      <c r="AE26" s="214"/>
      <c r="AF26" s="214"/>
      <c r="AG26" s="214" t="s">
        <v>119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3" x14ac:dyDescent="0.2">
      <c r="A27" s="221"/>
      <c r="B27" s="222"/>
      <c r="C27" s="257" t="s">
        <v>136</v>
      </c>
      <c r="D27" s="225"/>
      <c r="E27" s="226">
        <v>31.405000000000001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4"/>
      <c r="AA27" s="214"/>
      <c r="AB27" s="214"/>
      <c r="AC27" s="214"/>
      <c r="AD27" s="214"/>
      <c r="AE27" s="214"/>
      <c r="AF27" s="214"/>
      <c r="AG27" s="214" t="s">
        <v>119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3" x14ac:dyDescent="0.2">
      <c r="A28" s="221"/>
      <c r="B28" s="222"/>
      <c r="C28" s="257" t="s">
        <v>137</v>
      </c>
      <c r="D28" s="225"/>
      <c r="E28" s="226">
        <v>18.059999999999999</v>
      </c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4"/>
      <c r="AA28" s="214"/>
      <c r="AB28" s="214"/>
      <c r="AC28" s="214"/>
      <c r="AD28" s="214"/>
      <c r="AE28" s="214"/>
      <c r="AF28" s="214"/>
      <c r="AG28" s="214" t="s">
        <v>119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37">
        <v>6</v>
      </c>
      <c r="B29" s="238" t="s">
        <v>138</v>
      </c>
      <c r="C29" s="256" t="s">
        <v>139</v>
      </c>
      <c r="D29" s="239" t="s">
        <v>132</v>
      </c>
      <c r="E29" s="240">
        <v>14.839499999999999</v>
      </c>
      <c r="F29" s="241"/>
      <c r="G29" s="242">
        <f>ROUND(E29*F29,2)</f>
        <v>0</v>
      </c>
      <c r="H29" s="241"/>
      <c r="I29" s="242">
        <f>ROUND(E29*H29,2)</f>
        <v>0</v>
      </c>
      <c r="J29" s="241"/>
      <c r="K29" s="242">
        <f>ROUND(E29*J29,2)</f>
        <v>0</v>
      </c>
      <c r="L29" s="242">
        <v>21</v>
      </c>
      <c r="M29" s="242">
        <f>G29*(1+L29/100)</f>
        <v>0</v>
      </c>
      <c r="N29" s="240">
        <v>0</v>
      </c>
      <c r="O29" s="240">
        <f>ROUND(E29*N29,2)</f>
        <v>0</v>
      </c>
      <c r="P29" s="240">
        <v>0</v>
      </c>
      <c r="Q29" s="240">
        <f>ROUND(E29*P29,2)</f>
        <v>0</v>
      </c>
      <c r="R29" s="242" t="s">
        <v>133</v>
      </c>
      <c r="S29" s="242" t="s">
        <v>114</v>
      </c>
      <c r="T29" s="243" t="s">
        <v>114</v>
      </c>
      <c r="U29" s="224">
        <v>8.7999999999999995E-2</v>
      </c>
      <c r="V29" s="224">
        <f>ROUND(E29*U29,2)</f>
        <v>1.31</v>
      </c>
      <c r="W29" s="224"/>
      <c r="X29" s="224" t="s">
        <v>115</v>
      </c>
      <c r="Y29" s="224" t="s">
        <v>116</v>
      </c>
      <c r="Z29" s="214"/>
      <c r="AA29" s="214"/>
      <c r="AB29" s="214"/>
      <c r="AC29" s="214"/>
      <c r="AD29" s="214"/>
      <c r="AE29" s="214"/>
      <c r="AF29" s="214"/>
      <c r="AG29" s="214" t="s">
        <v>117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2" x14ac:dyDescent="0.2">
      <c r="A30" s="221"/>
      <c r="B30" s="222"/>
      <c r="C30" s="258" t="s">
        <v>134</v>
      </c>
      <c r="D30" s="245"/>
      <c r="E30" s="245"/>
      <c r="F30" s="245"/>
      <c r="G30" s="245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4"/>
      <c r="AA30" s="214"/>
      <c r="AB30" s="214"/>
      <c r="AC30" s="214"/>
      <c r="AD30" s="214"/>
      <c r="AE30" s="214"/>
      <c r="AF30" s="214"/>
      <c r="AG30" s="214" t="s">
        <v>135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44" t="str">
        <f>C30</f>
        <v>s přemístěním výkopku v příčných profilech na vzdálenost do 15 m nebo s naložením na dopravní prostředek.</v>
      </c>
      <c r="BB30" s="214"/>
      <c r="BC30" s="214"/>
      <c r="BD30" s="214"/>
      <c r="BE30" s="214"/>
      <c r="BF30" s="214"/>
      <c r="BG30" s="214"/>
      <c r="BH30" s="214"/>
    </row>
    <row r="31" spans="1:60" outlineLevel="2" x14ac:dyDescent="0.2">
      <c r="A31" s="221"/>
      <c r="B31" s="222"/>
      <c r="C31" s="257" t="s">
        <v>118</v>
      </c>
      <c r="D31" s="225"/>
      <c r="E31" s="226"/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4"/>
      <c r="AA31" s="214"/>
      <c r="AB31" s="214"/>
      <c r="AC31" s="214"/>
      <c r="AD31" s="214"/>
      <c r="AE31" s="214"/>
      <c r="AF31" s="214"/>
      <c r="AG31" s="214" t="s">
        <v>119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3" x14ac:dyDescent="0.2">
      <c r="A32" s="221"/>
      <c r="B32" s="222"/>
      <c r="C32" s="259" t="s">
        <v>140</v>
      </c>
      <c r="D32" s="227"/>
      <c r="E32" s="228"/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119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3" x14ac:dyDescent="0.2">
      <c r="A33" s="221"/>
      <c r="B33" s="222"/>
      <c r="C33" s="260" t="s">
        <v>141</v>
      </c>
      <c r="D33" s="227"/>
      <c r="E33" s="228">
        <v>31.405000000000001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4"/>
      <c r="AA33" s="214"/>
      <c r="AB33" s="214"/>
      <c r="AC33" s="214"/>
      <c r="AD33" s="214"/>
      <c r="AE33" s="214"/>
      <c r="AF33" s="214"/>
      <c r="AG33" s="214" t="s">
        <v>119</v>
      </c>
      <c r="AH33" s="214">
        <v>2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3" x14ac:dyDescent="0.2">
      <c r="A34" s="221"/>
      <c r="B34" s="222"/>
      <c r="C34" s="260" t="s">
        <v>142</v>
      </c>
      <c r="D34" s="227"/>
      <c r="E34" s="228">
        <v>18.059999999999999</v>
      </c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4"/>
      <c r="AA34" s="214"/>
      <c r="AB34" s="214"/>
      <c r="AC34" s="214"/>
      <c r="AD34" s="214"/>
      <c r="AE34" s="214"/>
      <c r="AF34" s="214"/>
      <c r="AG34" s="214" t="s">
        <v>119</v>
      </c>
      <c r="AH34" s="214">
        <v>2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3" x14ac:dyDescent="0.2">
      <c r="A35" s="221"/>
      <c r="B35" s="222"/>
      <c r="C35" s="259" t="s">
        <v>143</v>
      </c>
      <c r="D35" s="227"/>
      <c r="E35" s="228"/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4"/>
      <c r="AA35" s="214"/>
      <c r="AB35" s="214"/>
      <c r="AC35" s="214"/>
      <c r="AD35" s="214"/>
      <c r="AE35" s="214"/>
      <c r="AF35" s="214"/>
      <c r="AG35" s="214" t="s">
        <v>119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3" x14ac:dyDescent="0.2">
      <c r="A36" s="221"/>
      <c r="B36" s="222"/>
      <c r="C36" s="257" t="s">
        <v>144</v>
      </c>
      <c r="D36" s="225"/>
      <c r="E36" s="226">
        <v>14.839499999999999</v>
      </c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24"/>
      <c r="Z36" s="214"/>
      <c r="AA36" s="214"/>
      <c r="AB36" s="214"/>
      <c r="AC36" s="214"/>
      <c r="AD36" s="214"/>
      <c r="AE36" s="214"/>
      <c r="AF36" s="214"/>
      <c r="AG36" s="214" t="s">
        <v>119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37">
        <v>7</v>
      </c>
      <c r="B37" s="238" t="s">
        <v>145</v>
      </c>
      <c r="C37" s="256" t="s">
        <v>146</v>
      </c>
      <c r="D37" s="239" t="s">
        <v>132</v>
      </c>
      <c r="E37" s="240">
        <v>2</v>
      </c>
      <c r="F37" s="241"/>
      <c r="G37" s="242">
        <f>ROUND(E37*F37,2)</f>
        <v>0</v>
      </c>
      <c r="H37" s="241"/>
      <c r="I37" s="242">
        <f>ROUND(E37*H37,2)</f>
        <v>0</v>
      </c>
      <c r="J37" s="241"/>
      <c r="K37" s="242">
        <f>ROUND(E37*J37,2)</f>
        <v>0</v>
      </c>
      <c r="L37" s="242">
        <v>21</v>
      </c>
      <c r="M37" s="242">
        <f>G37*(1+L37/100)</f>
        <v>0</v>
      </c>
      <c r="N37" s="240">
        <v>0</v>
      </c>
      <c r="O37" s="240">
        <f>ROUND(E37*N37,2)</f>
        <v>0</v>
      </c>
      <c r="P37" s="240">
        <v>0</v>
      </c>
      <c r="Q37" s="240">
        <f>ROUND(E37*P37,2)</f>
        <v>0</v>
      </c>
      <c r="R37" s="242" t="s">
        <v>133</v>
      </c>
      <c r="S37" s="242" t="s">
        <v>114</v>
      </c>
      <c r="T37" s="243" t="s">
        <v>114</v>
      </c>
      <c r="U37" s="224">
        <v>3.5329999999999999</v>
      </c>
      <c r="V37" s="224">
        <f>ROUND(E37*U37,2)</f>
        <v>7.07</v>
      </c>
      <c r="W37" s="224"/>
      <c r="X37" s="224" t="s">
        <v>115</v>
      </c>
      <c r="Y37" s="224" t="s">
        <v>116</v>
      </c>
      <c r="Z37" s="214"/>
      <c r="AA37" s="214"/>
      <c r="AB37" s="214"/>
      <c r="AC37" s="214"/>
      <c r="AD37" s="214"/>
      <c r="AE37" s="214"/>
      <c r="AF37" s="214"/>
      <c r="AG37" s="214" t="s">
        <v>117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2" x14ac:dyDescent="0.2">
      <c r="A38" s="221"/>
      <c r="B38" s="222"/>
      <c r="C38" s="258" t="s">
        <v>147</v>
      </c>
      <c r="D38" s="245"/>
      <c r="E38" s="245"/>
      <c r="F38" s="245"/>
      <c r="G38" s="245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4"/>
      <c r="AA38" s="214"/>
      <c r="AB38" s="214"/>
      <c r="AC38" s="214"/>
      <c r="AD38" s="214"/>
      <c r="AE38" s="214"/>
      <c r="AF38" s="214"/>
      <c r="AG38" s="214" t="s">
        <v>135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2" x14ac:dyDescent="0.2">
      <c r="A39" s="221"/>
      <c r="B39" s="222"/>
      <c r="C39" s="257" t="s">
        <v>148</v>
      </c>
      <c r="D39" s="225"/>
      <c r="E39" s="226">
        <v>2</v>
      </c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24"/>
      <c r="Z39" s="214"/>
      <c r="AA39" s="214"/>
      <c r="AB39" s="214"/>
      <c r="AC39" s="214"/>
      <c r="AD39" s="214"/>
      <c r="AE39" s="214"/>
      <c r="AF39" s="214"/>
      <c r="AG39" s="214" t="s">
        <v>119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37">
        <v>8</v>
      </c>
      <c r="B40" s="238" t="s">
        <v>149</v>
      </c>
      <c r="C40" s="256" t="s">
        <v>150</v>
      </c>
      <c r="D40" s="239" t="s">
        <v>132</v>
      </c>
      <c r="E40" s="240">
        <v>49.465000000000003</v>
      </c>
      <c r="F40" s="241"/>
      <c r="G40" s="242">
        <f>ROUND(E40*F40,2)</f>
        <v>0</v>
      </c>
      <c r="H40" s="241"/>
      <c r="I40" s="242">
        <f>ROUND(E40*H40,2)</f>
        <v>0</v>
      </c>
      <c r="J40" s="241"/>
      <c r="K40" s="242">
        <f>ROUND(E40*J40,2)</f>
        <v>0</v>
      </c>
      <c r="L40" s="242">
        <v>21</v>
      </c>
      <c r="M40" s="242">
        <f>G40*(1+L40/100)</f>
        <v>0</v>
      </c>
      <c r="N40" s="240">
        <v>0</v>
      </c>
      <c r="O40" s="240">
        <f>ROUND(E40*N40,2)</f>
        <v>0</v>
      </c>
      <c r="P40" s="240">
        <v>0</v>
      </c>
      <c r="Q40" s="240">
        <f>ROUND(E40*P40,2)</f>
        <v>0</v>
      </c>
      <c r="R40" s="242" t="s">
        <v>133</v>
      </c>
      <c r="S40" s="242" t="s">
        <v>114</v>
      </c>
      <c r="T40" s="243" t="s">
        <v>114</v>
      </c>
      <c r="U40" s="224">
        <v>1.0999999999999999E-2</v>
      </c>
      <c r="V40" s="224">
        <f>ROUND(E40*U40,2)</f>
        <v>0.54</v>
      </c>
      <c r="W40" s="224"/>
      <c r="X40" s="224" t="s">
        <v>115</v>
      </c>
      <c r="Y40" s="224" t="s">
        <v>116</v>
      </c>
      <c r="Z40" s="214"/>
      <c r="AA40" s="214"/>
      <c r="AB40" s="214"/>
      <c r="AC40" s="214"/>
      <c r="AD40" s="214"/>
      <c r="AE40" s="214"/>
      <c r="AF40" s="214"/>
      <c r="AG40" s="214" t="s">
        <v>117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2" x14ac:dyDescent="0.2">
      <c r="A41" s="221"/>
      <c r="B41" s="222"/>
      <c r="C41" s="258" t="s">
        <v>151</v>
      </c>
      <c r="D41" s="245"/>
      <c r="E41" s="245"/>
      <c r="F41" s="245"/>
      <c r="G41" s="245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4"/>
      <c r="AA41" s="214"/>
      <c r="AB41" s="214"/>
      <c r="AC41" s="214"/>
      <c r="AD41" s="214"/>
      <c r="AE41" s="214"/>
      <c r="AF41" s="214"/>
      <c r="AG41" s="214" t="s">
        <v>135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2" x14ac:dyDescent="0.2">
      <c r="A42" s="221"/>
      <c r="B42" s="222"/>
      <c r="C42" s="257" t="s">
        <v>118</v>
      </c>
      <c r="D42" s="225"/>
      <c r="E42" s="226"/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4"/>
      <c r="AA42" s="214"/>
      <c r="AB42" s="214"/>
      <c r="AC42" s="214"/>
      <c r="AD42" s="214"/>
      <c r="AE42" s="214"/>
      <c r="AF42" s="214"/>
      <c r="AG42" s="214" t="s">
        <v>119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3" x14ac:dyDescent="0.2">
      <c r="A43" s="221"/>
      <c r="B43" s="222"/>
      <c r="C43" s="257" t="s">
        <v>136</v>
      </c>
      <c r="D43" s="225"/>
      <c r="E43" s="226">
        <v>31.405000000000001</v>
      </c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4"/>
      <c r="AA43" s="214"/>
      <c r="AB43" s="214"/>
      <c r="AC43" s="214"/>
      <c r="AD43" s="214"/>
      <c r="AE43" s="214"/>
      <c r="AF43" s="214"/>
      <c r="AG43" s="214" t="s">
        <v>119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3" x14ac:dyDescent="0.2">
      <c r="A44" s="221"/>
      <c r="B44" s="222"/>
      <c r="C44" s="257" t="s">
        <v>137</v>
      </c>
      <c r="D44" s="225"/>
      <c r="E44" s="226">
        <v>18.059999999999999</v>
      </c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4"/>
      <c r="AA44" s="214"/>
      <c r="AB44" s="214"/>
      <c r="AC44" s="214"/>
      <c r="AD44" s="214"/>
      <c r="AE44" s="214"/>
      <c r="AF44" s="214"/>
      <c r="AG44" s="214" t="s">
        <v>119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ht="22.5" outlineLevel="1" x14ac:dyDescent="0.2">
      <c r="A45" s="246">
        <v>9</v>
      </c>
      <c r="B45" s="247" t="s">
        <v>152</v>
      </c>
      <c r="C45" s="261" t="s">
        <v>153</v>
      </c>
      <c r="D45" s="248" t="s">
        <v>132</v>
      </c>
      <c r="E45" s="249">
        <v>49.465000000000003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49">
        <v>0</v>
      </c>
      <c r="O45" s="249">
        <f>ROUND(E45*N45,2)</f>
        <v>0</v>
      </c>
      <c r="P45" s="249">
        <v>0</v>
      </c>
      <c r="Q45" s="249">
        <f>ROUND(E45*P45,2)</f>
        <v>0</v>
      </c>
      <c r="R45" s="251" t="s">
        <v>133</v>
      </c>
      <c r="S45" s="251" t="s">
        <v>114</v>
      </c>
      <c r="T45" s="252" t="s">
        <v>114</v>
      </c>
      <c r="U45" s="224">
        <v>0.65200000000000002</v>
      </c>
      <c r="V45" s="224">
        <f>ROUND(E45*U45,2)</f>
        <v>32.25</v>
      </c>
      <c r="W45" s="224"/>
      <c r="X45" s="224" t="s">
        <v>115</v>
      </c>
      <c r="Y45" s="224" t="s">
        <v>116</v>
      </c>
      <c r="Z45" s="214"/>
      <c r="AA45" s="214"/>
      <c r="AB45" s="214"/>
      <c r="AC45" s="214"/>
      <c r="AD45" s="214"/>
      <c r="AE45" s="214"/>
      <c r="AF45" s="214"/>
      <c r="AG45" s="214" t="s">
        <v>117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ht="22.5" outlineLevel="1" x14ac:dyDescent="0.2">
      <c r="A46" s="246">
        <v>10</v>
      </c>
      <c r="B46" s="247" t="s">
        <v>154</v>
      </c>
      <c r="C46" s="261" t="s">
        <v>155</v>
      </c>
      <c r="D46" s="248" t="s">
        <v>132</v>
      </c>
      <c r="E46" s="249">
        <v>49.465000000000003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49">
        <v>0</v>
      </c>
      <c r="O46" s="249">
        <f>ROUND(E46*N46,2)</f>
        <v>0</v>
      </c>
      <c r="P46" s="249">
        <v>0</v>
      </c>
      <c r="Q46" s="249">
        <f>ROUND(E46*P46,2)</f>
        <v>0</v>
      </c>
      <c r="R46" s="251" t="s">
        <v>133</v>
      </c>
      <c r="S46" s="251" t="s">
        <v>114</v>
      </c>
      <c r="T46" s="252" t="s">
        <v>114</v>
      </c>
      <c r="U46" s="224">
        <v>8.9999999999999993E-3</v>
      </c>
      <c r="V46" s="224">
        <f>ROUND(E46*U46,2)</f>
        <v>0.45</v>
      </c>
      <c r="W46" s="224"/>
      <c r="X46" s="224" t="s">
        <v>115</v>
      </c>
      <c r="Y46" s="224" t="s">
        <v>116</v>
      </c>
      <c r="Z46" s="214"/>
      <c r="AA46" s="214"/>
      <c r="AB46" s="214"/>
      <c r="AC46" s="214"/>
      <c r="AD46" s="214"/>
      <c r="AE46" s="214"/>
      <c r="AF46" s="214"/>
      <c r="AG46" s="214" t="s">
        <v>117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37">
        <v>11</v>
      </c>
      <c r="B47" s="238" t="s">
        <v>156</v>
      </c>
      <c r="C47" s="256" t="s">
        <v>157</v>
      </c>
      <c r="D47" s="239" t="s">
        <v>112</v>
      </c>
      <c r="E47" s="240">
        <v>174.4</v>
      </c>
      <c r="F47" s="241"/>
      <c r="G47" s="242">
        <f>ROUND(E47*F47,2)</f>
        <v>0</v>
      </c>
      <c r="H47" s="241"/>
      <c r="I47" s="242">
        <f>ROUND(E47*H47,2)</f>
        <v>0</v>
      </c>
      <c r="J47" s="241"/>
      <c r="K47" s="242">
        <f>ROUND(E47*J47,2)</f>
        <v>0</v>
      </c>
      <c r="L47" s="242">
        <v>21</v>
      </c>
      <c r="M47" s="242">
        <f>G47*(1+L47/100)</f>
        <v>0</v>
      </c>
      <c r="N47" s="240">
        <v>0</v>
      </c>
      <c r="O47" s="240">
        <f>ROUND(E47*N47,2)</f>
        <v>0</v>
      </c>
      <c r="P47" s="240">
        <v>0</v>
      </c>
      <c r="Q47" s="240">
        <f>ROUND(E47*P47,2)</f>
        <v>0</v>
      </c>
      <c r="R47" s="242" t="s">
        <v>133</v>
      </c>
      <c r="S47" s="242" t="s">
        <v>114</v>
      </c>
      <c r="T47" s="243" t="s">
        <v>114</v>
      </c>
      <c r="U47" s="224">
        <v>0.01</v>
      </c>
      <c r="V47" s="224">
        <f>ROUND(E47*U47,2)</f>
        <v>1.74</v>
      </c>
      <c r="W47" s="224"/>
      <c r="X47" s="224" t="s">
        <v>115</v>
      </c>
      <c r="Y47" s="224" t="s">
        <v>116</v>
      </c>
      <c r="Z47" s="214"/>
      <c r="AA47" s="214"/>
      <c r="AB47" s="214"/>
      <c r="AC47" s="214"/>
      <c r="AD47" s="214"/>
      <c r="AE47" s="214"/>
      <c r="AF47" s="214"/>
      <c r="AG47" s="214" t="s">
        <v>117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2" x14ac:dyDescent="0.2">
      <c r="A48" s="221"/>
      <c r="B48" s="222"/>
      <c r="C48" s="258" t="s">
        <v>158</v>
      </c>
      <c r="D48" s="245"/>
      <c r="E48" s="245"/>
      <c r="F48" s="245"/>
      <c r="G48" s="245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4"/>
      <c r="AA48" s="214"/>
      <c r="AB48" s="214"/>
      <c r="AC48" s="214"/>
      <c r="AD48" s="214"/>
      <c r="AE48" s="214"/>
      <c r="AF48" s="214"/>
      <c r="AG48" s="214" t="s">
        <v>135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2" x14ac:dyDescent="0.2">
      <c r="A49" s="221"/>
      <c r="B49" s="222"/>
      <c r="C49" s="257" t="s">
        <v>118</v>
      </c>
      <c r="D49" s="225"/>
      <c r="E49" s="226"/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4"/>
      <c r="AA49" s="214"/>
      <c r="AB49" s="214"/>
      <c r="AC49" s="214"/>
      <c r="AD49" s="214"/>
      <c r="AE49" s="214"/>
      <c r="AF49" s="214"/>
      <c r="AG49" s="214" t="s">
        <v>119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3" x14ac:dyDescent="0.2">
      <c r="A50" s="221"/>
      <c r="B50" s="222"/>
      <c r="C50" s="257" t="s">
        <v>159</v>
      </c>
      <c r="D50" s="225"/>
      <c r="E50" s="226">
        <v>114.2</v>
      </c>
      <c r="F50" s="224"/>
      <c r="G50" s="22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4"/>
      <c r="AA50" s="214"/>
      <c r="AB50" s="214"/>
      <c r="AC50" s="214"/>
      <c r="AD50" s="214"/>
      <c r="AE50" s="214"/>
      <c r="AF50" s="214"/>
      <c r="AG50" s="214" t="s">
        <v>119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3" x14ac:dyDescent="0.2">
      <c r="A51" s="221"/>
      <c r="B51" s="222"/>
      <c r="C51" s="257" t="s">
        <v>160</v>
      </c>
      <c r="D51" s="225"/>
      <c r="E51" s="226">
        <v>60.2</v>
      </c>
      <c r="F51" s="224"/>
      <c r="G51" s="22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4"/>
      <c r="AA51" s="214"/>
      <c r="AB51" s="214"/>
      <c r="AC51" s="214"/>
      <c r="AD51" s="214"/>
      <c r="AE51" s="214"/>
      <c r="AF51" s="214"/>
      <c r="AG51" s="214" t="s">
        <v>119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37">
        <v>12</v>
      </c>
      <c r="B52" s="238" t="s">
        <v>161</v>
      </c>
      <c r="C52" s="256" t="s">
        <v>162</v>
      </c>
      <c r="D52" s="239" t="s">
        <v>112</v>
      </c>
      <c r="E52" s="240">
        <v>219</v>
      </c>
      <c r="F52" s="241"/>
      <c r="G52" s="242">
        <f>ROUND(E52*F52,2)</f>
        <v>0</v>
      </c>
      <c r="H52" s="241"/>
      <c r="I52" s="242">
        <f>ROUND(E52*H52,2)</f>
        <v>0</v>
      </c>
      <c r="J52" s="241"/>
      <c r="K52" s="242">
        <f>ROUND(E52*J52,2)</f>
        <v>0</v>
      </c>
      <c r="L52" s="242">
        <v>21</v>
      </c>
      <c r="M52" s="242">
        <f>G52*(1+L52/100)</f>
        <v>0</v>
      </c>
      <c r="N52" s="240">
        <v>0</v>
      </c>
      <c r="O52" s="240">
        <f>ROUND(E52*N52,2)</f>
        <v>0</v>
      </c>
      <c r="P52" s="240">
        <v>0</v>
      </c>
      <c r="Q52" s="240">
        <f>ROUND(E52*P52,2)</f>
        <v>0</v>
      </c>
      <c r="R52" s="242" t="s">
        <v>133</v>
      </c>
      <c r="S52" s="242" t="s">
        <v>114</v>
      </c>
      <c r="T52" s="243" t="s">
        <v>114</v>
      </c>
      <c r="U52" s="224">
        <v>1.7999999999999999E-2</v>
      </c>
      <c r="V52" s="224">
        <f>ROUND(E52*U52,2)</f>
        <v>3.94</v>
      </c>
      <c r="W52" s="224"/>
      <c r="X52" s="224" t="s">
        <v>115</v>
      </c>
      <c r="Y52" s="224" t="s">
        <v>116</v>
      </c>
      <c r="Z52" s="214"/>
      <c r="AA52" s="214"/>
      <c r="AB52" s="214"/>
      <c r="AC52" s="214"/>
      <c r="AD52" s="214"/>
      <c r="AE52" s="214"/>
      <c r="AF52" s="214"/>
      <c r="AG52" s="214" t="s">
        <v>117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2" x14ac:dyDescent="0.2">
      <c r="A53" s="221"/>
      <c r="B53" s="222"/>
      <c r="C53" s="258" t="s">
        <v>158</v>
      </c>
      <c r="D53" s="245"/>
      <c r="E53" s="245"/>
      <c r="F53" s="245"/>
      <c r="G53" s="245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4"/>
      <c r="AA53" s="214"/>
      <c r="AB53" s="214"/>
      <c r="AC53" s="214"/>
      <c r="AD53" s="214"/>
      <c r="AE53" s="214"/>
      <c r="AF53" s="214"/>
      <c r="AG53" s="214" t="s">
        <v>135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2" x14ac:dyDescent="0.2">
      <c r="A54" s="221"/>
      <c r="B54" s="222"/>
      <c r="C54" s="257" t="s">
        <v>118</v>
      </c>
      <c r="D54" s="225"/>
      <c r="E54" s="226"/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4"/>
      <c r="AA54" s="214"/>
      <c r="AB54" s="214"/>
      <c r="AC54" s="214"/>
      <c r="AD54" s="214"/>
      <c r="AE54" s="214"/>
      <c r="AF54" s="214"/>
      <c r="AG54" s="214" t="s">
        <v>119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3" x14ac:dyDescent="0.2">
      <c r="A55" s="221"/>
      <c r="B55" s="222"/>
      <c r="C55" s="257" t="s">
        <v>120</v>
      </c>
      <c r="D55" s="225"/>
      <c r="E55" s="226">
        <v>8</v>
      </c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4"/>
      <c r="AA55" s="214"/>
      <c r="AB55" s="214"/>
      <c r="AC55" s="214"/>
      <c r="AD55" s="214"/>
      <c r="AE55" s="214"/>
      <c r="AF55" s="214"/>
      <c r="AG55" s="214" t="s">
        <v>119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3" x14ac:dyDescent="0.2">
      <c r="A56" s="221"/>
      <c r="B56" s="222"/>
      <c r="C56" s="257" t="s">
        <v>163</v>
      </c>
      <c r="D56" s="225"/>
      <c r="E56" s="226">
        <v>115</v>
      </c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4"/>
      <c r="AA56" s="214"/>
      <c r="AB56" s="214"/>
      <c r="AC56" s="214"/>
      <c r="AD56" s="214"/>
      <c r="AE56" s="214"/>
      <c r="AF56" s="214"/>
      <c r="AG56" s="214" t="s">
        <v>119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3" x14ac:dyDescent="0.2">
      <c r="A57" s="221"/>
      <c r="B57" s="222"/>
      <c r="C57" s="257" t="s">
        <v>123</v>
      </c>
      <c r="D57" s="225"/>
      <c r="E57" s="226">
        <v>42</v>
      </c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4"/>
      <c r="AA57" s="214"/>
      <c r="AB57" s="214"/>
      <c r="AC57" s="214"/>
      <c r="AD57" s="214"/>
      <c r="AE57" s="214"/>
      <c r="AF57" s="214"/>
      <c r="AG57" s="214" t="s">
        <v>119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3" x14ac:dyDescent="0.2">
      <c r="A58" s="221"/>
      <c r="B58" s="222"/>
      <c r="C58" s="257" t="s">
        <v>124</v>
      </c>
      <c r="D58" s="225"/>
      <c r="E58" s="226">
        <v>54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4"/>
      <c r="AA58" s="214"/>
      <c r="AB58" s="214"/>
      <c r="AC58" s="214"/>
      <c r="AD58" s="214"/>
      <c r="AE58" s="214"/>
      <c r="AF58" s="214"/>
      <c r="AG58" s="214" t="s">
        <v>119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46">
        <v>13</v>
      </c>
      <c r="B59" s="247" t="s">
        <v>164</v>
      </c>
      <c r="C59" s="261" t="s">
        <v>165</v>
      </c>
      <c r="D59" s="248" t="s">
        <v>132</v>
      </c>
      <c r="E59" s="249">
        <v>49.465000000000003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49">
        <v>0</v>
      </c>
      <c r="O59" s="249">
        <f>ROUND(E59*N59,2)</f>
        <v>0</v>
      </c>
      <c r="P59" s="249">
        <v>0</v>
      </c>
      <c r="Q59" s="249">
        <f>ROUND(E59*P59,2)</f>
        <v>0</v>
      </c>
      <c r="R59" s="251" t="s">
        <v>133</v>
      </c>
      <c r="S59" s="251" t="s">
        <v>114</v>
      </c>
      <c r="T59" s="252" t="s">
        <v>114</v>
      </c>
      <c r="U59" s="224">
        <v>0</v>
      </c>
      <c r="V59" s="224">
        <f>ROUND(E59*U59,2)</f>
        <v>0</v>
      </c>
      <c r="W59" s="224"/>
      <c r="X59" s="224" t="s">
        <v>115</v>
      </c>
      <c r="Y59" s="224" t="s">
        <v>116</v>
      </c>
      <c r="Z59" s="214"/>
      <c r="AA59" s="214"/>
      <c r="AB59" s="214"/>
      <c r="AC59" s="214"/>
      <c r="AD59" s="214"/>
      <c r="AE59" s="214"/>
      <c r="AF59" s="214"/>
      <c r="AG59" s="214" t="s">
        <v>117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37">
        <v>14</v>
      </c>
      <c r="B60" s="238" t="s">
        <v>166</v>
      </c>
      <c r="C60" s="256" t="s">
        <v>167</v>
      </c>
      <c r="D60" s="239" t="s">
        <v>168</v>
      </c>
      <c r="E60" s="240">
        <v>10</v>
      </c>
      <c r="F60" s="241"/>
      <c r="G60" s="242">
        <f>ROUND(E60*F60,2)</f>
        <v>0</v>
      </c>
      <c r="H60" s="241"/>
      <c r="I60" s="242">
        <f>ROUND(E60*H60,2)</f>
        <v>0</v>
      </c>
      <c r="J60" s="241"/>
      <c r="K60" s="242">
        <f>ROUND(E60*J60,2)</f>
        <v>0</v>
      </c>
      <c r="L60" s="242">
        <v>21</v>
      </c>
      <c r="M60" s="242">
        <f>G60*(1+L60/100)</f>
        <v>0</v>
      </c>
      <c r="N60" s="240">
        <v>0</v>
      </c>
      <c r="O60" s="240">
        <f>ROUND(E60*N60,2)</f>
        <v>0</v>
      </c>
      <c r="P60" s="240">
        <v>0</v>
      </c>
      <c r="Q60" s="240">
        <f>ROUND(E60*P60,2)</f>
        <v>0</v>
      </c>
      <c r="R60" s="242"/>
      <c r="S60" s="242" t="s">
        <v>114</v>
      </c>
      <c r="T60" s="243" t="s">
        <v>114</v>
      </c>
      <c r="U60" s="224">
        <v>1</v>
      </c>
      <c r="V60" s="224">
        <f>ROUND(E60*U60,2)</f>
        <v>10</v>
      </c>
      <c r="W60" s="224"/>
      <c r="X60" s="224" t="s">
        <v>115</v>
      </c>
      <c r="Y60" s="224" t="s">
        <v>116</v>
      </c>
      <c r="Z60" s="214"/>
      <c r="AA60" s="214"/>
      <c r="AB60" s="214"/>
      <c r="AC60" s="214"/>
      <c r="AD60" s="214"/>
      <c r="AE60" s="214"/>
      <c r="AF60" s="214"/>
      <c r="AG60" s="214" t="s">
        <v>117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2" x14ac:dyDescent="0.2">
      <c r="A61" s="221"/>
      <c r="B61" s="222"/>
      <c r="C61" s="257" t="s">
        <v>169</v>
      </c>
      <c r="D61" s="225"/>
      <c r="E61" s="226">
        <v>10</v>
      </c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4"/>
      <c r="AA61" s="214"/>
      <c r="AB61" s="214"/>
      <c r="AC61" s="214"/>
      <c r="AD61" s="214"/>
      <c r="AE61" s="214"/>
      <c r="AF61" s="214"/>
      <c r="AG61" s="214" t="s">
        <v>119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x14ac:dyDescent="0.2">
      <c r="A62" s="230" t="s">
        <v>108</v>
      </c>
      <c r="B62" s="231" t="s">
        <v>68</v>
      </c>
      <c r="C62" s="255" t="s">
        <v>69</v>
      </c>
      <c r="D62" s="232"/>
      <c r="E62" s="233"/>
      <c r="F62" s="234"/>
      <c r="G62" s="234">
        <f>SUMIF(AG63:AG124,"&lt;&gt;NOR",G63:G124)</f>
        <v>0</v>
      </c>
      <c r="H62" s="234"/>
      <c r="I62" s="234">
        <f>SUM(I63:I124)</f>
        <v>0</v>
      </c>
      <c r="J62" s="234"/>
      <c r="K62" s="234">
        <f>SUM(K63:K124)</f>
        <v>0</v>
      </c>
      <c r="L62" s="234"/>
      <c r="M62" s="234">
        <f>SUM(M63:M124)</f>
        <v>0</v>
      </c>
      <c r="N62" s="233"/>
      <c r="O62" s="233">
        <f>SUM(O63:O124)</f>
        <v>293.86</v>
      </c>
      <c r="P62" s="233"/>
      <c r="Q62" s="233">
        <f>SUM(Q63:Q124)</f>
        <v>0</v>
      </c>
      <c r="R62" s="234"/>
      <c r="S62" s="234"/>
      <c r="T62" s="235"/>
      <c r="U62" s="229"/>
      <c r="V62" s="229">
        <f>SUM(V63:V124)</f>
        <v>217.43999999999997</v>
      </c>
      <c r="W62" s="229"/>
      <c r="X62" s="229"/>
      <c r="Y62" s="229"/>
      <c r="AG62" t="s">
        <v>109</v>
      </c>
    </row>
    <row r="63" spans="1:60" outlineLevel="1" x14ac:dyDescent="0.2">
      <c r="A63" s="237">
        <v>15</v>
      </c>
      <c r="B63" s="238" t="s">
        <v>170</v>
      </c>
      <c r="C63" s="256" t="s">
        <v>171</v>
      </c>
      <c r="D63" s="239" t="s">
        <v>112</v>
      </c>
      <c r="E63" s="240">
        <v>60.2</v>
      </c>
      <c r="F63" s="241"/>
      <c r="G63" s="242">
        <f>ROUND(E63*F63,2)</f>
        <v>0</v>
      </c>
      <c r="H63" s="241"/>
      <c r="I63" s="242">
        <f>ROUND(E63*H63,2)</f>
        <v>0</v>
      </c>
      <c r="J63" s="241"/>
      <c r="K63" s="242">
        <f>ROUND(E63*J63,2)</f>
        <v>0</v>
      </c>
      <c r="L63" s="242">
        <v>21</v>
      </c>
      <c r="M63" s="242">
        <f>G63*(1+L63/100)</f>
        <v>0</v>
      </c>
      <c r="N63" s="240">
        <v>0</v>
      </c>
      <c r="O63" s="240">
        <f>ROUND(E63*N63,2)</f>
        <v>0</v>
      </c>
      <c r="P63" s="240">
        <v>0</v>
      </c>
      <c r="Q63" s="240">
        <f>ROUND(E63*P63,2)</f>
        <v>0</v>
      </c>
      <c r="R63" s="242" t="s">
        <v>113</v>
      </c>
      <c r="S63" s="242" t="s">
        <v>114</v>
      </c>
      <c r="T63" s="243" t="s">
        <v>114</v>
      </c>
      <c r="U63" s="224">
        <v>2.3E-2</v>
      </c>
      <c r="V63" s="224">
        <f>ROUND(E63*U63,2)</f>
        <v>1.38</v>
      </c>
      <c r="W63" s="224"/>
      <c r="X63" s="224" t="s">
        <v>115</v>
      </c>
      <c r="Y63" s="224" t="s">
        <v>116</v>
      </c>
      <c r="Z63" s="214"/>
      <c r="AA63" s="214"/>
      <c r="AB63" s="214"/>
      <c r="AC63" s="214"/>
      <c r="AD63" s="214"/>
      <c r="AE63" s="214"/>
      <c r="AF63" s="214"/>
      <c r="AG63" s="214" t="s">
        <v>117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2" x14ac:dyDescent="0.2">
      <c r="A64" s="221"/>
      <c r="B64" s="222"/>
      <c r="C64" s="258" t="s">
        <v>172</v>
      </c>
      <c r="D64" s="245"/>
      <c r="E64" s="245"/>
      <c r="F64" s="245"/>
      <c r="G64" s="245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4"/>
      <c r="AA64" s="214"/>
      <c r="AB64" s="214"/>
      <c r="AC64" s="214"/>
      <c r="AD64" s="214"/>
      <c r="AE64" s="214"/>
      <c r="AF64" s="214"/>
      <c r="AG64" s="214" t="s">
        <v>135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2" x14ac:dyDescent="0.2">
      <c r="A65" s="221"/>
      <c r="B65" s="222"/>
      <c r="C65" s="257" t="s">
        <v>160</v>
      </c>
      <c r="D65" s="225"/>
      <c r="E65" s="226">
        <v>60.2</v>
      </c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4"/>
      <c r="AA65" s="214"/>
      <c r="AB65" s="214"/>
      <c r="AC65" s="214"/>
      <c r="AD65" s="214"/>
      <c r="AE65" s="214"/>
      <c r="AF65" s="214"/>
      <c r="AG65" s="214" t="s">
        <v>119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37">
        <v>16</v>
      </c>
      <c r="B66" s="238" t="s">
        <v>173</v>
      </c>
      <c r="C66" s="256" t="s">
        <v>174</v>
      </c>
      <c r="D66" s="239" t="s">
        <v>112</v>
      </c>
      <c r="E66" s="240">
        <v>96</v>
      </c>
      <c r="F66" s="241"/>
      <c r="G66" s="242">
        <f>ROUND(E66*F66,2)</f>
        <v>0</v>
      </c>
      <c r="H66" s="241"/>
      <c r="I66" s="242">
        <f>ROUND(E66*H66,2)</f>
        <v>0</v>
      </c>
      <c r="J66" s="241"/>
      <c r="K66" s="242">
        <f>ROUND(E66*J66,2)</f>
        <v>0</v>
      </c>
      <c r="L66" s="242">
        <v>21</v>
      </c>
      <c r="M66" s="242">
        <f>G66*(1+L66/100)</f>
        <v>0</v>
      </c>
      <c r="N66" s="240">
        <v>0.60104000000000002</v>
      </c>
      <c r="O66" s="240">
        <f>ROUND(E66*N66,2)</f>
        <v>57.7</v>
      </c>
      <c r="P66" s="240">
        <v>0</v>
      </c>
      <c r="Q66" s="240">
        <f>ROUND(E66*P66,2)</f>
        <v>0</v>
      </c>
      <c r="R66" s="242" t="s">
        <v>113</v>
      </c>
      <c r="S66" s="242" t="s">
        <v>114</v>
      </c>
      <c r="T66" s="243" t="s">
        <v>114</v>
      </c>
      <c r="U66" s="224">
        <v>0.06</v>
      </c>
      <c r="V66" s="224">
        <f>ROUND(E66*U66,2)</f>
        <v>5.76</v>
      </c>
      <c r="W66" s="224"/>
      <c r="X66" s="224" t="s">
        <v>115</v>
      </c>
      <c r="Y66" s="224" t="s">
        <v>116</v>
      </c>
      <c r="Z66" s="214"/>
      <c r="AA66" s="214"/>
      <c r="AB66" s="214"/>
      <c r="AC66" s="214"/>
      <c r="AD66" s="214"/>
      <c r="AE66" s="214"/>
      <c r="AF66" s="214"/>
      <c r="AG66" s="214" t="s">
        <v>117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2" x14ac:dyDescent="0.2">
      <c r="A67" s="221"/>
      <c r="B67" s="222"/>
      <c r="C67" s="258" t="s">
        <v>175</v>
      </c>
      <c r="D67" s="245"/>
      <c r="E67" s="245"/>
      <c r="F67" s="245"/>
      <c r="G67" s="245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4"/>
      <c r="AA67" s="214"/>
      <c r="AB67" s="214"/>
      <c r="AC67" s="214"/>
      <c r="AD67" s="214"/>
      <c r="AE67" s="214"/>
      <c r="AF67" s="214"/>
      <c r="AG67" s="214" t="s">
        <v>135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44" t="str">
        <f>C67</f>
        <v>kamenivo hrubé drcené vel. 32 - 63 mm s výplňovým kamenivem (vibrovaný štěrk), s rozprostřením, vlhčením a zhutněním</v>
      </c>
      <c r="BB67" s="214"/>
      <c r="BC67" s="214"/>
      <c r="BD67" s="214"/>
      <c r="BE67" s="214"/>
      <c r="BF67" s="214"/>
      <c r="BG67" s="214"/>
      <c r="BH67" s="214"/>
    </row>
    <row r="68" spans="1:60" outlineLevel="2" x14ac:dyDescent="0.2">
      <c r="A68" s="221"/>
      <c r="B68" s="222"/>
      <c r="C68" s="257" t="s">
        <v>118</v>
      </c>
      <c r="D68" s="225"/>
      <c r="E68" s="226"/>
      <c r="F68" s="224"/>
      <c r="G68" s="224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4"/>
      <c r="AA68" s="214"/>
      <c r="AB68" s="214"/>
      <c r="AC68" s="214"/>
      <c r="AD68" s="214"/>
      <c r="AE68" s="214"/>
      <c r="AF68" s="214"/>
      <c r="AG68" s="214" t="s">
        <v>119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3" x14ac:dyDescent="0.2">
      <c r="A69" s="221"/>
      <c r="B69" s="222"/>
      <c r="C69" s="257" t="s">
        <v>123</v>
      </c>
      <c r="D69" s="225"/>
      <c r="E69" s="226">
        <v>42</v>
      </c>
      <c r="F69" s="224"/>
      <c r="G69" s="224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4"/>
      <c r="AA69" s="214"/>
      <c r="AB69" s="214"/>
      <c r="AC69" s="214"/>
      <c r="AD69" s="214"/>
      <c r="AE69" s="214"/>
      <c r="AF69" s="214"/>
      <c r="AG69" s="214" t="s">
        <v>119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3" x14ac:dyDescent="0.2">
      <c r="A70" s="221"/>
      <c r="B70" s="222"/>
      <c r="C70" s="257" t="s">
        <v>124</v>
      </c>
      <c r="D70" s="225"/>
      <c r="E70" s="226">
        <v>54</v>
      </c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4"/>
      <c r="AA70" s="214"/>
      <c r="AB70" s="214"/>
      <c r="AC70" s="214"/>
      <c r="AD70" s="214"/>
      <c r="AE70" s="214"/>
      <c r="AF70" s="214"/>
      <c r="AG70" s="214" t="s">
        <v>119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ht="22.5" outlineLevel="1" x14ac:dyDescent="0.2">
      <c r="A71" s="237">
        <v>17</v>
      </c>
      <c r="B71" s="238" t="s">
        <v>176</v>
      </c>
      <c r="C71" s="256" t="s">
        <v>177</v>
      </c>
      <c r="D71" s="239" t="s">
        <v>112</v>
      </c>
      <c r="E71" s="240">
        <v>333.2</v>
      </c>
      <c r="F71" s="241"/>
      <c r="G71" s="242">
        <f>ROUND(E71*F71,2)</f>
        <v>0</v>
      </c>
      <c r="H71" s="241"/>
      <c r="I71" s="242">
        <f>ROUND(E71*H71,2)</f>
        <v>0</v>
      </c>
      <c r="J71" s="241"/>
      <c r="K71" s="242">
        <f>ROUND(E71*J71,2)</f>
        <v>0</v>
      </c>
      <c r="L71" s="242">
        <v>21</v>
      </c>
      <c r="M71" s="242">
        <f>G71*(1+L71/100)</f>
        <v>0</v>
      </c>
      <c r="N71" s="240">
        <v>0.378</v>
      </c>
      <c r="O71" s="240">
        <f>ROUND(E71*N71,2)</f>
        <v>125.95</v>
      </c>
      <c r="P71" s="240">
        <v>0</v>
      </c>
      <c r="Q71" s="240">
        <f>ROUND(E71*P71,2)</f>
        <v>0</v>
      </c>
      <c r="R71" s="242" t="s">
        <v>113</v>
      </c>
      <c r="S71" s="242" t="s">
        <v>114</v>
      </c>
      <c r="T71" s="243" t="s">
        <v>114</v>
      </c>
      <c r="U71" s="224">
        <v>2.5999999999999999E-2</v>
      </c>
      <c r="V71" s="224">
        <f>ROUND(E71*U71,2)</f>
        <v>8.66</v>
      </c>
      <c r="W71" s="224"/>
      <c r="X71" s="224" t="s">
        <v>115</v>
      </c>
      <c r="Y71" s="224" t="s">
        <v>116</v>
      </c>
      <c r="Z71" s="214"/>
      <c r="AA71" s="214"/>
      <c r="AB71" s="214"/>
      <c r="AC71" s="214"/>
      <c r="AD71" s="214"/>
      <c r="AE71" s="214"/>
      <c r="AF71" s="214"/>
      <c r="AG71" s="214" t="s">
        <v>117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2" x14ac:dyDescent="0.2">
      <c r="A72" s="221"/>
      <c r="B72" s="222"/>
      <c r="C72" s="257" t="s">
        <v>118</v>
      </c>
      <c r="D72" s="225"/>
      <c r="E72" s="226"/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4"/>
      <c r="AA72" s="214"/>
      <c r="AB72" s="214"/>
      <c r="AC72" s="214"/>
      <c r="AD72" s="214"/>
      <c r="AE72" s="214"/>
      <c r="AF72" s="214"/>
      <c r="AG72" s="214" t="s">
        <v>119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3" x14ac:dyDescent="0.2">
      <c r="A73" s="221"/>
      <c r="B73" s="222"/>
      <c r="C73" s="257" t="s">
        <v>159</v>
      </c>
      <c r="D73" s="225"/>
      <c r="E73" s="226">
        <v>114.2</v>
      </c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4"/>
      <c r="AA73" s="214"/>
      <c r="AB73" s="214"/>
      <c r="AC73" s="214"/>
      <c r="AD73" s="214"/>
      <c r="AE73" s="214"/>
      <c r="AF73" s="214"/>
      <c r="AG73" s="214" t="s">
        <v>119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3" x14ac:dyDescent="0.2">
      <c r="A74" s="221"/>
      <c r="B74" s="222"/>
      <c r="C74" s="257" t="s">
        <v>120</v>
      </c>
      <c r="D74" s="225"/>
      <c r="E74" s="226">
        <v>8</v>
      </c>
      <c r="F74" s="224"/>
      <c r="G74" s="224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4"/>
      <c r="AA74" s="214"/>
      <c r="AB74" s="214"/>
      <c r="AC74" s="214"/>
      <c r="AD74" s="214"/>
      <c r="AE74" s="214"/>
      <c r="AF74" s="214"/>
      <c r="AG74" s="214" t="s">
        <v>119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3" x14ac:dyDescent="0.2">
      <c r="A75" s="221"/>
      <c r="B75" s="222"/>
      <c r="C75" s="257" t="s">
        <v>163</v>
      </c>
      <c r="D75" s="225"/>
      <c r="E75" s="226">
        <v>115</v>
      </c>
      <c r="F75" s="224"/>
      <c r="G75" s="224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4"/>
      <c r="AA75" s="214"/>
      <c r="AB75" s="214"/>
      <c r="AC75" s="214"/>
      <c r="AD75" s="214"/>
      <c r="AE75" s="214"/>
      <c r="AF75" s="214"/>
      <c r="AG75" s="214" t="s">
        <v>119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3" x14ac:dyDescent="0.2">
      <c r="A76" s="221"/>
      <c r="B76" s="222"/>
      <c r="C76" s="257" t="s">
        <v>123</v>
      </c>
      <c r="D76" s="225"/>
      <c r="E76" s="226">
        <v>42</v>
      </c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4"/>
      <c r="AA76" s="214"/>
      <c r="AB76" s="214"/>
      <c r="AC76" s="214"/>
      <c r="AD76" s="214"/>
      <c r="AE76" s="214"/>
      <c r="AF76" s="214"/>
      <c r="AG76" s="214" t="s">
        <v>119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3" x14ac:dyDescent="0.2">
      <c r="A77" s="221"/>
      <c r="B77" s="222"/>
      <c r="C77" s="257" t="s">
        <v>124</v>
      </c>
      <c r="D77" s="225"/>
      <c r="E77" s="226">
        <v>54</v>
      </c>
      <c r="F77" s="224"/>
      <c r="G77" s="22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4"/>
      <c r="AA77" s="214"/>
      <c r="AB77" s="214"/>
      <c r="AC77" s="214"/>
      <c r="AD77" s="214"/>
      <c r="AE77" s="214"/>
      <c r="AF77" s="214"/>
      <c r="AG77" s="214" t="s">
        <v>119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ht="22.5" outlineLevel="1" x14ac:dyDescent="0.2">
      <c r="A78" s="237">
        <v>18</v>
      </c>
      <c r="B78" s="238" t="s">
        <v>178</v>
      </c>
      <c r="C78" s="256" t="s">
        <v>179</v>
      </c>
      <c r="D78" s="239" t="s">
        <v>112</v>
      </c>
      <c r="E78" s="240">
        <v>228.4</v>
      </c>
      <c r="F78" s="241"/>
      <c r="G78" s="242">
        <f>ROUND(E78*F78,2)</f>
        <v>0</v>
      </c>
      <c r="H78" s="241"/>
      <c r="I78" s="242">
        <f>ROUND(E78*H78,2)</f>
        <v>0</v>
      </c>
      <c r="J78" s="241"/>
      <c r="K78" s="242">
        <f>ROUND(E78*J78,2)</f>
        <v>0</v>
      </c>
      <c r="L78" s="242">
        <v>21</v>
      </c>
      <c r="M78" s="242">
        <f>G78*(1+L78/100)</f>
        <v>0</v>
      </c>
      <c r="N78" s="240">
        <v>0</v>
      </c>
      <c r="O78" s="240">
        <f>ROUND(E78*N78,2)</f>
        <v>0</v>
      </c>
      <c r="P78" s="240">
        <v>0</v>
      </c>
      <c r="Q78" s="240">
        <f>ROUND(E78*P78,2)</f>
        <v>0</v>
      </c>
      <c r="R78" s="242" t="s">
        <v>113</v>
      </c>
      <c r="S78" s="242" t="s">
        <v>114</v>
      </c>
      <c r="T78" s="243" t="s">
        <v>114</v>
      </c>
      <c r="U78" s="224">
        <v>0.02</v>
      </c>
      <c r="V78" s="224">
        <f>ROUND(E78*U78,2)</f>
        <v>4.57</v>
      </c>
      <c r="W78" s="224"/>
      <c r="X78" s="224" t="s">
        <v>115</v>
      </c>
      <c r="Y78" s="224" t="s">
        <v>116</v>
      </c>
      <c r="Z78" s="214"/>
      <c r="AA78" s="214"/>
      <c r="AB78" s="214"/>
      <c r="AC78" s="214"/>
      <c r="AD78" s="214"/>
      <c r="AE78" s="214"/>
      <c r="AF78" s="214"/>
      <c r="AG78" s="214" t="s">
        <v>117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2" x14ac:dyDescent="0.2">
      <c r="A79" s="221"/>
      <c r="B79" s="222"/>
      <c r="C79" s="258" t="s">
        <v>180</v>
      </c>
      <c r="D79" s="245"/>
      <c r="E79" s="245"/>
      <c r="F79" s="245"/>
      <c r="G79" s="245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4"/>
      <c r="AA79" s="214"/>
      <c r="AB79" s="214"/>
      <c r="AC79" s="214"/>
      <c r="AD79" s="214"/>
      <c r="AE79" s="214"/>
      <c r="AF79" s="214"/>
      <c r="AG79" s="214" t="s">
        <v>135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2" x14ac:dyDescent="0.2">
      <c r="A80" s="221"/>
      <c r="B80" s="222"/>
      <c r="C80" s="257" t="s">
        <v>118</v>
      </c>
      <c r="D80" s="225"/>
      <c r="E80" s="226"/>
      <c r="F80" s="224"/>
      <c r="G80" s="224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4"/>
      <c r="AA80" s="214"/>
      <c r="AB80" s="214"/>
      <c r="AC80" s="214"/>
      <c r="AD80" s="214"/>
      <c r="AE80" s="214"/>
      <c r="AF80" s="214"/>
      <c r="AG80" s="214" t="s">
        <v>119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3" x14ac:dyDescent="0.2">
      <c r="A81" s="221"/>
      <c r="B81" s="222"/>
      <c r="C81" s="257" t="s">
        <v>181</v>
      </c>
      <c r="D81" s="225"/>
      <c r="E81" s="226">
        <v>228.4</v>
      </c>
      <c r="F81" s="224"/>
      <c r="G81" s="224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4"/>
      <c r="AA81" s="214"/>
      <c r="AB81" s="214"/>
      <c r="AC81" s="214"/>
      <c r="AD81" s="214"/>
      <c r="AE81" s="214"/>
      <c r="AF81" s="214"/>
      <c r="AG81" s="214" t="s">
        <v>119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37">
        <v>19</v>
      </c>
      <c r="B82" s="238" t="s">
        <v>182</v>
      </c>
      <c r="C82" s="256" t="s">
        <v>183</v>
      </c>
      <c r="D82" s="239" t="s">
        <v>112</v>
      </c>
      <c r="E82" s="240">
        <v>174.4</v>
      </c>
      <c r="F82" s="241"/>
      <c r="G82" s="242">
        <f>ROUND(E82*F82,2)</f>
        <v>0</v>
      </c>
      <c r="H82" s="241"/>
      <c r="I82" s="242">
        <f>ROUND(E82*H82,2)</f>
        <v>0</v>
      </c>
      <c r="J82" s="241"/>
      <c r="K82" s="242">
        <f>ROUND(E82*J82,2)</f>
        <v>0</v>
      </c>
      <c r="L82" s="242">
        <v>21</v>
      </c>
      <c r="M82" s="242">
        <f>G82*(1+L82/100)</f>
        <v>0</v>
      </c>
      <c r="N82" s="240">
        <v>0</v>
      </c>
      <c r="O82" s="240">
        <f>ROUND(E82*N82,2)</f>
        <v>0</v>
      </c>
      <c r="P82" s="240">
        <v>0</v>
      </c>
      <c r="Q82" s="240">
        <f>ROUND(E82*P82,2)</f>
        <v>0</v>
      </c>
      <c r="R82" s="242" t="s">
        <v>113</v>
      </c>
      <c r="S82" s="242" t="s">
        <v>114</v>
      </c>
      <c r="T82" s="243" t="s">
        <v>114</v>
      </c>
      <c r="U82" s="224">
        <v>9.0999999999999998E-2</v>
      </c>
      <c r="V82" s="224">
        <f>ROUND(E82*U82,2)</f>
        <v>15.87</v>
      </c>
      <c r="W82" s="224"/>
      <c r="X82" s="224" t="s">
        <v>115</v>
      </c>
      <c r="Y82" s="224" t="s">
        <v>116</v>
      </c>
      <c r="Z82" s="214"/>
      <c r="AA82" s="214"/>
      <c r="AB82" s="214"/>
      <c r="AC82" s="214"/>
      <c r="AD82" s="214"/>
      <c r="AE82" s="214"/>
      <c r="AF82" s="214"/>
      <c r="AG82" s="214" t="s">
        <v>117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2" x14ac:dyDescent="0.2">
      <c r="A83" s="221"/>
      <c r="B83" s="222"/>
      <c r="C83" s="257" t="s">
        <v>118</v>
      </c>
      <c r="D83" s="225"/>
      <c r="E83" s="226"/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4"/>
      <c r="AA83" s="214"/>
      <c r="AB83" s="214"/>
      <c r="AC83" s="214"/>
      <c r="AD83" s="214"/>
      <c r="AE83" s="214"/>
      <c r="AF83" s="214"/>
      <c r="AG83" s="214" t="s">
        <v>119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3" x14ac:dyDescent="0.2">
      <c r="A84" s="221"/>
      <c r="B84" s="222"/>
      <c r="C84" s="257" t="s">
        <v>159</v>
      </c>
      <c r="D84" s="225"/>
      <c r="E84" s="226">
        <v>114.2</v>
      </c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4"/>
      <c r="AA84" s="214"/>
      <c r="AB84" s="214"/>
      <c r="AC84" s="214"/>
      <c r="AD84" s="214"/>
      <c r="AE84" s="214"/>
      <c r="AF84" s="214"/>
      <c r="AG84" s="214" t="s">
        <v>119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3" x14ac:dyDescent="0.2">
      <c r="A85" s="221"/>
      <c r="B85" s="222"/>
      <c r="C85" s="257" t="s">
        <v>160</v>
      </c>
      <c r="D85" s="225"/>
      <c r="E85" s="226">
        <v>60.2</v>
      </c>
      <c r="F85" s="224"/>
      <c r="G85" s="22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4"/>
      <c r="AA85" s="214"/>
      <c r="AB85" s="214"/>
      <c r="AC85" s="214"/>
      <c r="AD85" s="214"/>
      <c r="AE85" s="214"/>
      <c r="AF85" s="214"/>
      <c r="AG85" s="214" t="s">
        <v>119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37">
        <v>20</v>
      </c>
      <c r="B86" s="238" t="s">
        <v>184</v>
      </c>
      <c r="C86" s="256" t="s">
        <v>185</v>
      </c>
      <c r="D86" s="239" t="s">
        <v>112</v>
      </c>
      <c r="E86" s="240">
        <v>54</v>
      </c>
      <c r="F86" s="241"/>
      <c r="G86" s="242">
        <f>ROUND(E86*F86,2)</f>
        <v>0</v>
      </c>
      <c r="H86" s="241"/>
      <c r="I86" s="242">
        <f>ROUND(E86*H86,2)</f>
        <v>0</v>
      </c>
      <c r="J86" s="241"/>
      <c r="K86" s="242">
        <f>ROUND(E86*J86,2)</f>
        <v>0</v>
      </c>
      <c r="L86" s="242">
        <v>21</v>
      </c>
      <c r="M86" s="242">
        <f>G86*(1+L86/100)</f>
        <v>0</v>
      </c>
      <c r="N86" s="240">
        <v>0.11</v>
      </c>
      <c r="O86" s="240">
        <f>ROUND(E86*N86,2)</f>
        <v>5.94</v>
      </c>
      <c r="P86" s="240">
        <v>0</v>
      </c>
      <c r="Q86" s="240">
        <f>ROUND(E86*P86,2)</f>
        <v>0</v>
      </c>
      <c r="R86" s="242" t="s">
        <v>113</v>
      </c>
      <c r="S86" s="242" t="s">
        <v>114</v>
      </c>
      <c r="T86" s="243" t="s">
        <v>114</v>
      </c>
      <c r="U86" s="224">
        <v>1.1930000000000001</v>
      </c>
      <c r="V86" s="224">
        <f>ROUND(E86*U86,2)</f>
        <v>64.42</v>
      </c>
      <c r="W86" s="224"/>
      <c r="X86" s="224" t="s">
        <v>115</v>
      </c>
      <c r="Y86" s="224" t="s">
        <v>116</v>
      </c>
      <c r="Z86" s="214"/>
      <c r="AA86" s="214"/>
      <c r="AB86" s="214"/>
      <c r="AC86" s="214"/>
      <c r="AD86" s="214"/>
      <c r="AE86" s="214"/>
      <c r="AF86" s="214"/>
      <c r="AG86" s="214" t="s">
        <v>117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2" x14ac:dyDescent="0.2">
      <c r="A87" s="221"/>
      <c r="B87" s="222"/>
      <c r="C87" s="258" t="s">
        <v>186</v>
      </c>
      <c r="D87" s="245"/>
      <c r="E87" s="245"/>
      <c r="F87" s="245"/>
      <c r="G87" s="245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4"/>
      <c r="AA87" s="214"/>
      <c r="AB87" s="214"/>
      <c r="AC87" s="214"/>
      <c r="AD87" s="214"/>
      <c r="AE87" s="214"/>
      <c r="AF87" s="214"/>
      <c r="AG87" s="214" t="s">
        <v>135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44" t="str">
        <f>C87</f>
        <v>s provedením lože do 50 mm, s vyplněním spár, s dvojím beraněním a se smetením přebytečného materiálu na krajnici</v>
      </c>
      <c r="BB87" s="214"/>
      <c r="BC87" s="214"/>
      <c r="BD87" s="214"/>
      <c r="BE87" s="214"/>
      <c r="BF87" s="214"/>
      <c r="BG87" s="214"/>
      <c r="BH87" s="214"/>
    </row>
    <row r="88" spans="1:60" outlineLevel="2" x14ac:dyDescent="0.2">
      <c r="A88" s="221"/>
      <c r="B88" s="222"/>
      <c r="C88" s="257" t="s">
        <v>118</v>
      </c>
      <c r="D88" s="225"/>
      <c r="E88" s="226"/>
      <c r="F88" s="224"/>
      <c r="G88" s="22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24"/>
      <c r="Z88" s="214"/>
      <c r="AA88" s="214"/>
      <c r="AB88" s="214"/>
      <c r="AC88" s="214"/>
      <c r="AD88" s="214"/>
      <c r="AE88" s="214"/>
      <c r="AF88" s="214"/>
      <c r="AG88" s="214" t="s">
        <v>119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3" x14ac:dyDescent="0.2">
      <c r="A89" s="221"/>
      <c r="B89" s="222"/>
      <c r="C89" s="257" t="s">
        <v>124</v>
      </c>
      <c r="D89" s="225"/>
      <c r="E89" s="226">
        <v>54</v>
      </c>
      <c r="F89" s="224"/>
      <c r="G89" s="224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4"/>
      <c r="AA89" s="214"/>
      <c r="AB89" s="214"/>
      <c r="AC89" s="214"/>
      <c r="AD89" s="214"/>
      <c r="AE89" s="214"/>
      <c r="AF89" s="214"/>
      <c r="AG89" s="214" t="s">
        <v>119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37">
        <v>21</v>
      </c>
      <c r="B90" s="238" t="s">
        <v>187</v>
      </c>
      <c r="C90" s="256" t="s">
        <v>188</v>
      </c>
      <c r="D90" s="239" t="s">
        <v>112</v>
      </c>
      <c r="E90" s="240">
        <v>123</v>
      </c>
      <c r="F90" s="241"/>
      <c r="G90" s="242">
        <f>ROUND(E90*F90,2)</f>
        <v>0</v>
      </c>
      <c r="H90" s="241"/>
      <c r="I90" s="242">
        <f>ROUND(E90*H90,2)</f>
        <v>0</v>
      </c>
      <c r="J90" s="241"/>
      <c r="K90" s="242">
        <f>ROUND(E90*J90,2)</f>
        <v>0</v>
      </c>
      <c r="L90" s="242">
        <v>21</v>
      </c>
      <c r="M90" s="242">
        <f>G90*(1+L90/100)</f>
        <v>0</v>
      </c>
      <c r="N90" s="240">
        <v>7.3899999999999993E-2</v>
      </c>
      <c r="O90" s="240">
        <f>ROUND(E90*N90,2)</f>
        <v>9.09</v>
      </c>
      <c r="P90" s="240">
        <v>0</v>
      </c>
      <c r="Q90" s="240">
        <f>ROUND(E90*P90,2)</f>
        <v>0</v>
      </c>
      <c r="R90" s="242" t="s">
        <v>113</v>
      </c>
      <c r="S90" s="242" t="s">
        <v>114</v>
      </c>
      <c r="T90" s="243" t="s">
        <v>114</v>
      </c>
      <c r="U90" s="224">
        <v>0.45200000000000001</v>
      </c>
      <c r="V90" s="224">
        <f>ROUND(E90*U90,2)</f>
        <v>55.6</v>
      </c>
      <c r="W90" s="224"/>
      <c r="X90" s="224" t="s">
        <v>115</v>
      </c>
      <c r="Y90" s="224" t="s">
        <v>116</v>
      </c>
      <c r="Z90" s="214"/>
      <c r="AA90" s="214"/>
      <c r="AB90" s="214"/>
      <c r="AC90" s="214"/>
      <c r="AD90" s="214"/>
      <c r="AE90" s="214"/>
      <c r="AF90" s="214"/>
      <c r="AG90" s="214" t="s">
        <v>117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ht="22.5" outlineLevel="2" x14ac:dyDescent="0.2">
      <c r="A91" s="221"/>
      <c r="B91" s="222"/>
      <c r="C91" s="258" t="s">
        <v>189</v>
      </c>
      <c r="D91" s="245"/>
      <c r="E91" s="245"/>
      <c r="F91" s="245"/>
      <c r="G91" s="245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4"/>
      <c r="AA91" s="214"/>
      <c r="AB91" s="214"/>
      <c r="AC91" s="214"/>
      <c r="AD91" s="214"/>
      <c r="AE91" s="214"/>
      <c r="AF91" s="214"/>
      <c r="AG91" s="214" t="s">
        <v>135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44" t="str">
        <f>C91</f>
        <v>s provedením lože z kameniva drceného, s vyplněním spár, s dvojitým hutněním a se smetením přebytečného materiálu na krajnici. S dodáním hmot pro lože a výplň spár.</v>
      </c>
      <c r="BB91" s="214"/>
      <c r="BC91" s="214"/>
      <c r="BD91" s="214"/>
      <c r="BE91" s="214"/>
      <c r="BF91" s="214"/>
      <c r="BG91" s="214"/>
      <c r="BH91" s="214"/>
    </row>
    <row r="92" spans="1:60" outlineLevel="2" x14ac:dyDescent="0.2">
      <c r="A92" s="221"/>
      <c r="B92" s="222"/>
      <c r="C92" s="257" t="s">
        <v>118</v>
      </c>
      <c r="D92" s="225"/>
      <c r="E92" s="226"/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4"/>
      <c r="AA92" s="214"/>
      <c r="AB92" s="214"/>
      <c r="AC92" s="214"/>
      <c r="AD92" s="214"/>
      <c r="AE92" s="214"/>
      <c r="AF92" s="214"/>
      <c r="AG92" s="214" t="s">
        <v>119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3" x14ac:dyDescent="0.2">
      <c r="A93" s="221"/>
      <c r="B93" s="222"/>
      <c r="C93" s="257" t="s">
        <v>120</v>
      </c>
      <c r="D93" s="225"/>
      <c r="E93" s="226">
        <v>8</v>
      </c>
      <c r="F93" s="224"/>
      <c r="G93" s="224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24"/>
      <c r="Z93" s="214"/>
      <c r="AA93" s="214"/>
      <c r="AB93" s="214"/>
      <c r="AC93" s="214"/>
      <c r="AD93" s="214"/>
      <c r="AE93" s="214"/>
      <c r="AF93" s="214"/>
      <c r="AG93" s="214" t="s">
        <v>119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3" x14ac:dyDescent="0.2">
      <c r="A94" s="221"/>
      <c r="B94" s="222"/>
      <c r="C94" s="257" t="s">
        <v>163</v>
      </c>
      <c r="D94" s="225"/>
      <c r="E94" s="226">
        <v>115</v>
      </c>
      <c r="F94" s="224"/>
      <c r="G94" s="22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4"/>
      <c r="AA94" s="214"/>
      <c r="AB94" s="214"/>
      <c r="AC94" s="214"/>
      <c r="AD94" s="214"/>
      <c r="AE94" s="214"/>
      <c r="AF94" s="214"/>
      <c r="AG94" s="214" t="s">
        <v>119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37">
        <v>22</v>
      </c>
      <c r="B95" s="238" t="s">
        <v>190</v>
      </c>
      <c r="C95" s="256" t="s">
        <v>191</v>
      </c>
      <c r="D95" s="239" t="s">
        <v>112</v>
      </c>
      <c r="E95" s="240">
        <v>42</v>
      </c>
      <c r="F95" s="241"/>
      <c r="G95" s="242">
        <f>ROUND(E95*F95,2)</f>
        <v>0</v>
      </c>
      <c r="H95" s="241"/>
      <c r="I95" s="242">
        <f>ROUND(E95*H95,2)</f>
        <v>0</v>
      </c>
      <c r="J95" s="241"/>
      <c r="K95" s="242">
        <f>ROUND(E95*J95,2)</f>
        <v>0</v>
      </c>
      <c r="L95" s="242">
        <v>21</v>
      </c>
      <c r="M95" s="242">
        <f>G95*(1+L95/100)</f>
        <v>0</v>
      </c>
      <c r="N95" s="240">
        <v>9.2799999999999994E-2</v>
      </c>
      <c r="O95" s="240">
        <f>ROUND(E95*N95,2)</f>
        <v>3.9</v>
      </c>
      <c r="P95" s="240">
        <v>0</v>
      </c>
      <c r="Q95" s="240">
        <f>ROUND(E95*P95,2)</f>
        <v>0</v>
      </c>
      <c r="R95" s="242" t="s">
        <v>113</v>
      </c>
      <c r="S95" s="242" t="s">
        <v>114</v>
      </c>
      <c r="T95" s="243" t="s">
        <v>114</v>
      </c>
      <c r="U95" s="224">
        <v>0.47799999999999998</v>
      </c>
      <c r="V95" s="224">
        <f>ROUND(E95*U95,2)</f>
        <v>20.079999999999998</v>
      </c>
      <c r="W95" s="224"/>
      <c r="X95" s="224" t="s">
        <v>115</v>
      </c>
      <c r="Y95" s="224" t="s">
        <v>116</v>
      </c>
      <c r="Z95" s="214"/>
      <c r="AA95" s="214"/>
      <c r="AB95" s="214"/>
      <c r="AC95" s="214"/>
      <c r="AD95" s="214"/>
      <c r="AE95" s="214"/>
      <c r="AF95" s="214"/>
      <c r="AG95" s="214" t="s">
        <v>117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ht="22.5" outlineLevel="2" x14ac:dyDescent="0.2">
      <c r="A96" s="221"/>
      <c r="B96" s="222"/>
      <c r="C96" s="258" t="s">
        <v>189</v>
      </c>
      <c r="D96" s="245"/>
      <c r="E96" s="245"/>
      <c r="F96" s="245"/>
      <c r="G96" s="245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4"/>
      <c r="AA96" s="214"/>
      <c r="AB96" s="214"/>
      <c r="AC96" s="214"/>
      <c r="AD96" s="214"/>
      <c r="AE96" s="214"/>
      <c r="AF96" s="214"/>
      <c r="AG96" s="214" t="s">
        <v>135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44" t="str">
        <f>C96</f>
        <v>s provedením lože z kameniva drceného, s vyplněním spár, s dvojitým hutněním a se smetením přebytečného materiálu na krajnici. S dodáním hmot pro lože a výplň spár.</v>
      </c>
      <c r="BB96" s="214"/>
      <c r="BC96" s="214"/>
      <c r="BD96" s="214"/>
      <c r="BE96" s="214"/>
      <c r="BF96" s="214"/>
      <c r="BG96" s="214"/>
      <c r="BH96" s="214"/>
    </row>
    <row r="97" spans="1:60" outlineLevel="2" x14ac:dyDescent="0.2">
      <c r="A97" s="221"/>
      <c r="B97" s="222"/>
      <c r="C97" s="257" t="s">
        <v>118</v>
      </c>
      <c r="D97" s="225"/>
      <c r="E97" s="226"/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4"/>
      <c r="AA97" s="214"/>
      <c r="AB97" s="214"/>
      <c r="AC97" s="214"/>
      <c r="AD97" s="214"/>
      <c r="AE97" s="214"/>
      <c r="AF97" s="214"/>
      <c r="AG97" s="214" t="s">
        <v>119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3" x14ac:dyDescent="0.2">
      <c r="A98" s="221"/>
      <c r="B98" s="222"/>
      <c r="C98" s="257" t="s">
        <v>123</v>
      </c>
      <c r="D98" s="225"/>
      <c r="E98" s="226">
        <v>42</v>
      </c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4"/>
      <c r="AA98" s="214"/>
      <c r="AB98" s="214"/>
      <c r="AC98" s="214"/>
      <c r="AD98" s="214"/>
      <c r="AE98" s="214"/>
      <c r="AF98" s="214"/>
      <c r="AG98" s="214" t="s">
        <v>119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37">
        <v>23</v>
      </c>
      <c r="B99" s="238" t="s">
        <v>192</v>
      </c>
      <c r="C99" s="256" t="s">
        <v>193</v>
      </c>
      <c r="D99" s="239" t="s">
        <v>194</v>
      </c>
      <c r="E99" s="240">
        <v>73.8</v>
      </c>
      <c r="F99" s="241"/>
      <c r="G99" s="242">
        <f>ROUND(E99*F99,2)</f>
        <v>0</v>
      </c>
      <c r="H99" s="241"/>
      <c r="I99" s="242">
        <f>ROUND(E99*H99,2)</f>
        <v>0</v>
      </c>
      <c r="J99" s="241"/>
      <c r="K99" s="242">
        <f>ROUND(E99*J99,2)</f>
        <v>0</v>
      </c>
      <c r="L99" s="242">
        <v>21</v>
      </c>
      <c r="M99" s="242">
        <f>G99*(1+L99/100)</f>
        <v>0</v>
      </c>
      <c r="N99" s="240">
        <v>3.3E-4</v>
      </c>
      <c r="O99" s="240">
        <f>ROUND(E99*N99,2)</f>
        <v>0.02</v>
      </c>
      <c r="P99" s="240">
        <v>0</v>
      </c>
      <c r="Q99" s="240">
        <f>ROUND(E99*P99,2)</f>
        <v>0</v>
      </c>
      <c r="R99" s="242" t="s">
        <v>113</v>
      </c>
      <c r="S99" s="242" t="s">
        <v>114</v>
      </c>
      <c r="T99" s="243" t="s">
        <v>114</v>
      </c>
      <c r="U99" s="224">
        <v>0.41</v>
      </c>
      <c r="V99" s="224">
        <f>ROUND(E99*U99,2)</f>
        <v>30.26</v>
      </c>
      <c r="W99" s="224"/>
      <c r="X99" s="224" t="s">
        <v>115</v>
      </c>
      <c r="Y99" s="224" t="s">
        <v>116</v>
      </c>
      <c r="Z99" s="214"/>
      <c r="AA99" s="214"/>
      <c r="AB99" s="214"/>
      <c r="AC99" s="214"/>
      <c r="AD99" s="214"/>
      <c r="AE99" s="214"/>
      <c r="AF99" s="214"/>
      <c r="AG99" s="214" t="s">
        <v>117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2" x14ac:dyDescent="0.2">
      <c r="A100" s="221"/>
      <c r="B100" s="222"/>
      <c r="C100" s="257" t="s">
        <v>118</v>
      </c>
      <c r="D100" s="225"/>
      <c r="E100" s="226"/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24"/>
      <c r="Z100" s="214"/>
      <c r="AA100" s="214"/>
      <c r="AB100" s="214"/>
      <c r="AC100" s="214"/>
      <c r="AD100" s="214"/>
      <c r="AE100" s="214"/>
      <c r="AF100" s="214"/>
      <c r="AG100" s="214" t="s">
        <v>119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3" x14ac:dyDescent="0.2">
      <c r="A101" s="221"/>
      <c r="B101" s="222"/>
      <c r="C101" s="257" t="s">
        <v>195</v>
      </c>
      <c r="D101" s="225"/>
      <c r="E101" s="226">
        <v>4.8</v>
      </c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24"/>
      <c r="Z101" s="214"/>
      <c r="AA101" s="214"/>
      <c r="AB101" s="214"/>
      <c r="AC101" s="214"/>
      <c r="AD101" s="214"/>
      <c r="AE101" s="214"/>
      <c r="AF101" s="214"/>
      <c r="AG101" s="214" t="s">
        <v>119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3" x14ac:dyDescent="0.2">
      <c r="A102" s="221"/>
      <c r="B102" s="222"/>
      <c r="C102" s="257" t="s">
        <v>196</v>
      </c>
      <c r="D102" s="225"/>
      <c r="E102" s="226">
        <v>69</v>
      </c>
      <c r="F102" s="224"/>
      <c r="G102" s="22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24"/>
      <c r="Z102" s="214"/>
      <c r="AA102" s="214"/>
      <c r="AB102" s="214"/>
      <c r="AC102" s="214"/>
      <c r="AD102" s="214"/>
      <c r="AE102" s="214"/>
      <c r="AF102" s="214"/>
      <c r="AG102" s="214" t="s">
        <v>119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">
      <c r="A103" s="237">
        <v>24</v>
      </c>
      <c r="B103" s="238" t="s">
        <v>197</v>
      </c>
      <c r="C103" s="256" t="s">
        <v>198</v>
      </c>
      <c r="D103" s="239" t="s">
        <v>194</v>
      </c>
      <c r="E103" s="240">
        <v>25.2</v>
      </c>
      <c r="F103" s="241"/>
      <c r="G103" s="242">
        <f>ROUND(E103*F103,2)</f>
        <v>0</v>
      </c>
      <c r="H103" s="241"/>
      <c r="I103" s="242">
        <f>ROUND(E103*H103,2)</f>
        <v>0</v>
      </c>
      <c r="J103" s="241"/>
      <c r="K103" s="242">
        <f>ROUND(E103*J103,2)</f>
        <v>0</v>
      </c>
      <c r="L103" s="242">
        <v>21</v>
      </c>
      <c r="M103" s="242">
        <f>G103*(1+L103/100)</f>
        <v>0</v>
      </c>
      <c r="N103" s="240">
        <v>3.6000000000000002E-4</v>
      </c>
      <c r="O103" s="240">
        <f>ROUND(E103*N103,2)</f>
        <v>0.01</v>
      </c>
      <c r="P103" s="240">
        <v>0</v>
      </c>
      <c r="Q103" s="240">
        <f>ROUND(E103*P103,2)</f>
        <v>0</v>
      </c>
      <c r="R103" s="242" t="s">
        <v>113</v>
      </c>
      <c r="S103" s="242" t="s">
        <v>114</v>
      </c>
      <c r="T103" s="243" t="s">
        <v>114</v>
      </c>
      <c r="U103" s="224">
        <v>0.43</v>
      </c>
      <c r="V103" s="224">
        <f>ROUND(E103*U103,2)</f>
        <v>10.84</v>
      </c>
      <c r="W103" s="224"/>
      <c r="X103" s="224" t="s">
        <v>115</v>
      </c>
      <c r="Y103" s="224" t="s">
        <v>116</v>
      </c>
      <c r="Z103" s="214"/>
      <c r="AA103" s="214"/>
      <c r="AB103" s="214"/>
      <c r="AC103" s="214"/>
      <c r="AD103" s="214"/>
      <c r="AE103" s="214"/>
      <c r="AF103" s="214"/>
      <c r="AG103" s="214" t="s">
        <v>117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2" x14ac:dyDescent="0.2">
      <c r="A104" s="221"/>
      <c r="B104" s="222"/>
      <c r="C104" s="257" t="s">
        <v>118</v>
      </c>
      <c r="D104" s="225"/>
      <c r="E104" s="226"/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24"/>
      <c r="Z104" s="214"/>
      <c r="AA104" s="214"/>
      <c r="AB104" s="214"/>
      <c r="AC104" s="214"/>
      <c r="AD104" s="214"/>
      <c r="AE104" s="214"/>
      <c r="AF104" s="214"/>
      <c r="AG104" s="214" t="s">
        <v>119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3" x14ac:dyDescent="0.2">
      <c r="A105" s="221"/>
      <c r="B105" s="222"/>
      <c r="C105" s="257" t="s">
        <v>199</v>
      </c>
      <c r="D105" s="225"/>
      <c r="E105" s="226">
        <v>25.2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24"/>
      <c r="Z105" s="214"/>
      <c r="AA105" s="214"/>
      <c r="AB105" s="214"/>
      <c r="AC105" s="214"/>
      <c r="AD105" s="214"/>
      <c r="AE105" s="214"/>
      <c r="AF105" s="214"/>
      <c r="AG105" s="214" t="s">
        <v>119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37">
        <v>25</v>
      </c>
      <c r="B106" s="238" t="s">
        <v>200</v>
      </c>
      <c r="C106" s="256" t="s">
        <v>201</v>
      </c>
      <c r="D106" s="239" t="s">
        <v>132</v>
      </c>
      <c r="E106" s="240">
        <v>21.07</v>
      </c>
      <c r="F106" s="241"/>
      <c r="G106" s="242">
        <f>ROUND(E106*F106,2)</f>
        <v>0</v>
      </c>
      <c r="H106" s="241"/>
      <c r="I106" s="242">
        <f>ROUND(E106*H106,2)</f>
        <v>0</v>
      </c>
      <c r="J106" s="241"/>
      <c r="K106" s="242">
        <f>ROUND(E106*J106,2)</f>
        <v>0</v>
      </c>
      <c r="L106" s="242">
        <v>21</v>
      </c>
      <c r="M106" s="242">
        <f>G106*(1+L106/100)</f>
        <v>0</v>
      </c>
      <c r="N106" s="240">
        <v>1.6</v>
      </c>
      <c r="O106" s="240">
        <f>ROUND(E106*N106,2)</f>
        <v>33.71</v>
      </c>
      <c r="P106" s="240">
        <v>0</v>
      </c>
      <c r="Q106" s="240">
        <f>ROUND(E106*P106,2)</f>
        <v>0</v>
      </c>
      <c r="R106" s="242" t="s">
        <v>202</v>
      </c>
      <c r="S106" s="242" t="s">
        <v>114</v>
      </c>
      <c r="T106" s="243" t="s">
        <v>114</v>
      </c>
      <c r="U106" s="224">
        <v>0</v>
      </c>
      <c r="V106" s="224">
        <f>ROUND(E106*U106,2)</f>
        <v>0</v>
      </c>
      <c r="W106" s="224"/>
      <c r="X106" s="224" t="s">
        <v>203</v>
      </c>
      <c r="Y106" s="224" t="s">
        <v>116</v>
      </c>
      <c r="Z106" s="214"/>
      <c r="AA106" s="214"/>
      <c r="AB106" s="214"/>
      <c r="AC106" s="214"/>
      <c r="AD106" s="214"/>
      <c r="AE106" s="214"/>
      <c r="AF106" s="214"/>
      <c r="AG106" s="214" t="s">
        <v>204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2" x14ac:dyDescent="0.2">
      <c r="A107" s="221"/>
      <c r="B107" s="222"/>
      <c r="C107" s="257" t="s">
        <v>205</v>
      </c>
      <c r="D107" s="225"/>
      <c r="E107" s="226">
        <v>21.07</v>
      </c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24"/>
      <c r="Z107" s="214"/>
      <c r="AA107" s="214"/>
      <c r="AB107" s="214"/>
      <c r="AC107" s="214"/>
      <c r="AD107" s="214"/>
      <c r="AE107" s="214"/>
      <c r="AF107" s="214"/>
      <c r="AG107" s="214" t="s">
        <v>119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37">
        <v>26</v>
      </c>
      <c r="B108" s="238" t="s">
        <v>206</v>
      </c>
      <c r="C108" s="256" t="s">
        <v>207</v>
      </c>
      <c r="D108" s="239" t="s">
        <v>208</v>
      </c>
      <c r="E108" s="240">
        <v>20.0992</v>
      </c>
      <c r="F108" s="241"/>
      <c r="G108" s="242">
        <f>ROUND(E108*F108,2)</f>
        <v>0</v>
      </c>
      <c r="H108" s="241"/>
      <c r="I108" s="242">
        <f>ROUND(E108*H108,2)</f>
        <v>0</v>
      </c>
      <c r="J108" s="241"/>
      <c r="K108" s="242">
        <f>ROUND(E108*J108,2)</f>
        <v>0</v>
      </c>
      <c r="L108" s="242">
        <v>21</v>
      </c>
      <c r="M108" s="242">
        <f>G108*(1+L108/100)</f>
        <v>0</v>
      </c>
      <c r="N108" s="240">
        <v>1</v>
      </c>
      <c r="O108" s="240">
        <f>ROUND(E108*N108,2)</f>
        <v>20.100000000000001</v>
      </c>
      <c r="P108" s="240">
        <v>0</v>
      </c>
      <c r="Q108" s="240">
        <f>ROUND(E108*P108,2)</f>
        <v>0</v>
      </c>
      <c r="R108" s="242"/>
      <c r="S108" s="242" t="s">
        <v>209</v>
      </c>
      <c r="T108" s="243" t="s">
        <v>210</v>
      </c>
      <c r="U108" s="224">
        <v>0</v>
      </c>
      <c r="V108" s="224">
        <f>ROUND(E108*U108,2)</f>
        <v>0</v>
      </c>
      <c r="W108" s="224"/>
      <c r="X108" s="224" t="s">
        <v>203</v>
      </c>
      <c r="Y108" s="224" t="s">
        <v>116</v>
      </c>
      <c r="Z108" s="214"/>
      <c r="AA108" s="214"/>
      <c r="AB108" s="214"/>
      <c r="AC108" s="214"/>
      <c r="AD108" s="214"/>
      <c r="AE108" s="214"/>
      <c r="AF108" s="214"/>
      <c r="AG108" s="214" t="s">
        <v>204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2" x14ac:dyDescent="0.2">
      <c r="A109" s="221"/>
      <c r="B109" s="222"/>
      <c r="C109" s="257" t="s">
        <v>118</v>
      </c>
      <c r="D109" s="225"/>
      <c r="E109" s="226"/>
      <c r="F109" s="224"/>
      <c r="G109" s="224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24"/>
      <c r="Z109" s="214"/>
      <c r="AA109" s="214"/>
      <c r="AB109" s="214"/>
      <c r="AC109" s="214"/>
      <c r="AD109" s="214"/>
      <c r="AE109" s="214"/>
      <c r="AF109" s="214"/>
      <c r="AG109" s="214" t="s">
        <v>119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3" x14ac:dyDescent="0.2">
      <c r="A110" s="221"/>
      <c r="B110" s="222"/>
      <c r="C110" s="257" t="s">
        <v>211</v>
      </c>
      <c r="D110" s="225"/>
      <c r="E110" s="226">
        <v>20.0992</v>
      </c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24"/>
      <c r="Z110" s="214"/>
      <c r="AA110" s="214"/>
      <c r="AB110" s="214"/>
      <c r="AC110" s="214"/>
      <c r="AD110" s="214"/>
      <c r="AE110" s="214"/>
      <c r="AF110" s="214"/>
      <c r="AG110" s="214" t="s">
        <v>119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">
      <c r="A111" s="237">
        <v>27</v>
      </c>
      <c r="B111" s="238" t="s">
        <v>212</v>
      </c>
      <c r="C111" s="256" t="s">
        <v>213</v>
      </c>
      <c r="D111" s="239" t="s">
        <v>208</v>
      </c>
      <c r="E111" s="240">
        <v>13.77</v>
      </c>
      <c r="F111" s="241"/>
      <c r="G111" s="242">
        <f>ROUND(E111*F111,2)</f>
        <v>0</v>
      </c>
      <c r="H111" s="241"/>
      <c r="I111" s="242">
        <f>ROUND(E111*H111,2)</f>
        <v>0</v>
      </c>
      <c r="J111" s="241"/>
      <c r="K111" s="242">
        <f>ROUND(E111*J111,2)</f>
        <v>0</v>
      </c>
      <c r="L111" s="242">
        <v>21</v>
      </c>
      <c r="M111" s="242">
        <f>G111*(1+L111/100)</f>
        <v>0</v>
      </c>
      <c r="N111" s="240">
        <v>1</v>
      </c>
      <c r="O111" s="240">
        <f>ROUND(E111*N111,2)</f>
        <v>13.77</v>
      </c>
      <c r="P111" s="240">
        <v>0</v>
      </c>
      <c r="Q111" s="240">
        <f>ROUND(E111*P111,2)</f>
        <v>0</v>
      </c>
      <c r="R111" s="242" t="s">
        <v>202</v>
      </c>
      <c r="S111" s="242" t="s">
        <v>114</v>
      </c>
      <c r="T111" s="243" t="s">
        <v>114</v>
      </c>
      <c r="U111" s="224">
        <v>0</v>
      </c>
      <c r="V111" s="224">
        <f>ROUND(E111*U111,2)</f>
        <v>0</v>
      </c>
      <c r="W111" s="224"/>
      <c r="X111" s="224" t="s">
        <v>203</v>
      </c>
      <c r="Y111" s="224" t="s">
        <v>116</v>
      </c>
      <c r="Z111" s="214"/>
      <c r="AA111" s="214"/>
      <c r="AB111" s="214"/>
      <c r="AC111" s="214"/>
      <c r="AD111" s="214"/>
      <c r="AE111" s="214"/>
      <c r="AF111" s="214"/>
      <c r="AG111" s="214" t="s">
        <v>204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2" x14ac:dyDescent="0.2">
      <c r="A112" s="221"/>
      <c r="B112" s="222"/>
      <c r="C112" s="257" t="s">
        <v>118</v>
      </c>
      <c r="D112" s="225"/>
      <c r="E112" s="226"/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24"/>
      <c r="Z112" s="214"/>
      <c r="AA112" s="214"/>
      <c r="AB112" s="214"/>
      <c r="AC112" s="214"/>
      <c r="AD112" s="214"/>
      <c r="AE112" s="214"/>
      <c r="AF112" s="214"/>
      <c r="AG112" s="214" t="s">
        <v>119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3" x14ac:dyDescent="0.2">
      <c r="A113" s="221"/>
      <c r="B113" s="222"/>
      <c r="C113" s="257" t="s">
        <v>214</v>
      </c>
      <c r="D113" s="225"/>
      <c r="E113" s="226">
        <v>13.77</v>
      </c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24"/>
      <c r="Z113" s="214"/>
      <c r="AA113" s="214"/>
      <c r="AB113" s="214"/>
      <c r="AC113" s="214"/>
      <c r="AD113" s="214"/>
      <c r="AE113" s="214"/>
      <c r="AF113" s="214"/>
      <c r="AG113" s="214" t="s">
        <v>119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37">
        <v>28</v>
      </c>
      <c r="B114" s="238" t="s">
        <v>215</v>
      </c>
      <c r="C114" s="256" t="s">
        <v>216</v>
      </c>
      <c r="D114" s="239" t="s">
        <v>112</v>
      </c>
      <c r="E114" s="240">
        <v>42.84</v>
      </c>
      <c r="F114" s="241"/>
      <c r="G114" s="242">
        <f>ROUND(E114*F114,2)</f>
        <v>0</v>
      </c>
      <c r="H114" s="241"/>
      <c r="I114" s="242">
        <f>ROUND(E114*H114,2)</f>
        <v>0</v>
      </c>
      <c r="J114" s="241"/>
      <c r="K114" s="242">
        <f>ROUND(E114*J114,2)</f>
        <v>0</v>
      </c>
      <c r="L114" s="242">
        <v>21</v>
      </c>
      <c r="M114" s="242">
        <f>G114*(1+L114/100)</f>
        <v>0</v>
      </c>
      <c r="N114" s="240">
        <v>0.17599999999999999</v>
      </c>
      <c r="O114" s="240">
        <f>ROUND(E114*N114,2)</f>
        <v>7.54</v>
      </c>
      <c r="P114" s="240">
        <v>0</v>
      </c>
      <c r="Q114" s="240">
        <f>ROUND(E114*P114,2)</f>
        <v>0</v>
      </c>
      <c r="R114" s="242" t="s">
        <v>202</v>
      </c>
      <c r="S114" s="242" t="s">
        <v>114</v>
      </c>
      <c r="T114" s="243" t="s">
        <v>114</v>
      </c>
      <c r="U114" s="224">
        <v>0</v>
      </c>
      <c r="V114" s="224">
        <f>ROUND(E114*U114,2)</f>
        <v>0</v>
      </c>
      <c r="W114" s="224"/>
      <c r="X114" s="224" t="s">
        <v>203</v>
      </c>
      <c r="Y114" s="224" t="s">
        <v>116</v>
      </c>
      <c r="Z114" s="214"/>
      <c r="AA114" s="214"/>
      <c r="AB114" s="214"/>
      <c r="AC114" s="214"/>
      <c r="AD114" s="214"/>
      <c r="AE114" s="214"/>
      <c r="AF114" s="214"/>
      <c r="AG114" s="214" t="s">
        <v>204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2" x14ac:dyDescent="0.2">
      <c r="A115" s="221"/>
      <c r="B115" s="222"/>
      <c r="C115" s="257" t="s">
        <v>118</v>
      </c>
      <c r="D115" s="225"/>
      <c r="E115" s="226"/>
      <c r="F115" s="224"/>
      <c r="G115" s="224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24"/>
      <c r="Z115" s="214"/>
      <c r="AA115" s="214"/>
      <c r="AB115" s="214"/>
      <c r="AC115" s="214"/>
      <c r="AD115" s="214"/>
      <c r="AE115" s="214"/>
      <c r="AF115" s="214"/>
      <c r="AG115" s="214" t="s">
        <v>119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3" x14ac:dyDescent="0.2">
      <c r="A116" s="221"/>
      <c r="B116" s="222"/>
      <c r="C116" s="257" t="s">
        <v>217</v>
      </c>
      <c r="D116" s="225"/>
      <c r="E116" s="226">
        <v>42.84</v>
      </c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24"/>
      <c r="Z116" s="214"/>
      <c r="AA116" s="214"/>
      <c r="AB116" s="214"/>
      <c r="AC116" s="214"/>
      <c r="AD116" s="214"/>
      <c r="AE116" s="214"/>
      <c r="AF116" s="214"/>
      <c r="AG116" s="214" t="s">
        <v>119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">
      <c r="A117" s="237">
        <v>29</v>
      </c>
      <c r="B117" s="238" t="s">
        <v>218</v>
      </c>
      <c r="C117" s="256" t="s">
        <v>219</v>
      </c>
      <c r="D117" s="239" t="s">
        <v>112</v>
      </c>
      <c r="E117" s="240">
        <v>123.16</v>
      </c>
      <c r="F117" s="241"/>
      <c r="G117" s="242">
        <f>ROUND(E117*F117,2)</f>
        <v>0</v>
      </c>
      <c r="H117" s="241"/>
      <c r="I117" s="242">
        <f>ROUND(E117*H117,2)</f>
        <v>0</v>
      </c>
      <c r="J117" s="241"/>
      <c r="K117" s="242">
        <f>ROUND(E117*J117,2)</f>
        <v>0</v>
      </c>
      <c r="L117" s="242">
        <v>21</v>
      </c>
      <c r="M117" s="242">
        <f>G117*(1+L117/100)</f>
        <v>0</v>
      </c>
      <c r="N117" s="240">
        <v>0.13100000000000001</v>
      </c>
      <c r="O117" s="240">
        <f>ROUND(E117*N117,2)</f>
        <v>16.13</v>
      </c>
      <c r="P117" s="240">
        <v>0</v>
      </c>
      <c r="Q117" s="240">
        <f>ROUND(E117*P117,2)</f>
        <v>0</v>
      </c>
      <c r="R117" s="242" t="s">
        <v>202</v>
      </c>
      <c r="S117" s="242" t="s">
        <v>114</v>
      </c>
      <c r="T117" s="243" t="s">
        <v>114</v>
      </c>
      <c r="U117" s="224">
        <v>0</v>
      </c>
      <c r="V117" s="224">
        <f>ROUND(E117*U117,2)</f>
        <v>0</v>
      </c>
      <c r="W117" s="224"/>
      <c r="X117" s="224" t="s">
        <v>203</v>
      </c>
      <c r="Y117" s="224" t="s">
        <v>116</v>
      </c>
      <c r="Z117" s="214"/>
      <c r="AA117" s="214"/>
      <c r="AB117" s="214"/>
      <c r="AC117" s="214"/>
      <c r="AD117" s="214"/>
      <c r="AE117" s="214"/>
      <c r="AF117" s="214"/>
      <c r="AG117" s="214" t="s">
        <v>204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2" x14ac:dyDescent="0.2">
      <c r="A118" s="221"/>
      <c r="B118" s="222"/>
      <c r="C118" s="257" t="s">
        <v>118</v>
      </c>
      <c r="D118" s="225"/>
      <c r="E118" s="226"/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24"/>
      <c r="Z118" s="214"/>
      <c r="AA118" s="214"/>
      <c r="AB118" s="214"/>
      <c r="AC118" s="214"/>
      <c r="AD118" s="214"/>
      <c r="AE118" s="214"/>
      <c r="AF118" s="214"/>
      <c r="AG118" s="214" t="s">
        <v>119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3" x14ac:dyDescent="0.2">
      <c r="A119" s="221"/>
      <c r="B119" s="222"/>
      <c r="C119" s="257" t="s">
        <v>220</v>
      </c>
      <c r="D119" s="225"/>
      <c r="E119" s="226">
        <v>8.16</v>
      </c>
      <c r="F119" s="224"/>
      <c r="G119" s="22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24"/>
      <c r="Z119" s="214"/>
      <c r="AA119" s="214"/>
      <c r="AB119" s="214"/>
      <c r="AC119" s="214"/>
      <c r="AD119" s="214"/>
      <c r="AE119" s="214"/>
      <c r="AF119" s="214"/>
      <c r="AG119" s="214" t="s">
        <v>119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3" x14ac:dyDescent="0.2">
      <c r="A120" s="221"/>
      <c r="B120" s="222"/>
      <c r="C120" s="257" t="s">
        <v>163</v>
      </c>
      <c r="D120" s="225"/>
      <c r="E120" s="226">
        <v>115</v>
      </c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24"/>
      <c r="Z120" s="214"/>
      <c r="AA120" s="214"/>
      <c r="AB120" s="214"/>
      <c r="AC120" s="214"/>
      <c r="AD120" s="214"/>
      <c r="AE120" s="214"/>
      <c r="AF120" s="214"/>
      <c r="AG120" s="214" t="s">
        <v>119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37">
        <v>30</v>
      </c>
      <c r="B121" s="238" t="s">
        <v>221</v>
      </c>
      <c r="C121" s="256" t="s">
        <v>222</v>
      </c>
      <c r="D121" s="239" t="s">
        <v>112</v>
      </c>
      <c r="E121" s="240">
        <v>209.28</v>
      </c>
      <c r="F121" s="241"/>
      <c r="G121" s="242">
        <f>ROUND(E121*F121,2)</f>
        <v>0</v>
      </c>
      <c r="H121" s="241"/>
      <c r="I121" s="242">
        <f>ROUND(E121*H121,2)</f>
        <v>0</v>
      </c>
      <c r="J121" s="241"/>
      <c r="K121" s="242">
        <f>ROUND(E121*J121,2)</f>
        <v>0</v>
      </c>
      <c r="L121" s="242">
        <v>21</v>
      </c>
      <c r="M121" s="242">
        <f>G121*(1+L121/100)</f>
        <v>0</v>
      </c>
      <c r="N121" s="240">
        <v>0</v>
      </c>
      <c r="O121" s="240">
        <f>ROUND(E121*N121,2)</f>
        <v>0</v>
      </c>
      <c r="P121" s="240">
        <v>0</v>
      </c>
      <c r="Q121" s="240">
        <f>ROUND(E121*P121,2)</f>
        <v>0</v>
      </c>
      <c r="R121" s="242" t="s">
        <v>202</v>
      </c>
      <c r="S121" s="242" t="s">
        <v>114</v>
      </c>
      <c r="T121" s="243" t="s">
        <v>114</v>
      </c>
      <c r="U121" s="224">
        <v>0</v>
      </c>
      <c r="V121" s="224">
        <f>ROUND(E121*U121,2)</f>
        <v>0</v>
      </c>
      <c r="W121" s="224"/>
      <c r="X121" s="224" t="s">
        <v>203</v>
      </c>
      <c r="Y121" s="224" t="s">
        <v>116</v>
      </c>
      <c r="Z121" s="214"/>
      <c r="AA121" s="214"/>
      <c r="AB121" s="214"/>
      <c r="AC121" s="214"/>
      <c r="AD121" s="214"/>
      <c r="AE121" s="214"/>
      <c r="AF121" s="214"/>
      <c r="AG121" s="214" t="s">
        <v>204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2" x14ac:dyDescent="0.2">
      <c r="A122" s="221"/>
      <c r="B122" s="222"/>
      <c r="C122" s="257" t="s">
        <v>118</v>
      </c>
      <c r="D122" s="225"/>
      <c r="E122" s="226"/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24"/>
      <c r="Z122" s="214"/>
      <c r="AA122" s="214"/>
      <c r="AB122" s="214"/>
      <c r="AC122" s="214"/>
      <c r="AD122" s="214"/>
      <c r="AE122" s="214"/>
      <c r="AF122" s="214"/>
      <c r="AG122" s="214" t="s">
        <v>119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3" x14ac:dyDescent="0.2">
      <c r="A123" s="221"/>
      <c r="B123" s="222"/>
      <c r="C123" s="257" t="s">
        <v>223</v>
      </c>
      <c r="D123" s="225"/>
      <c r="E123" s="226">
        <v>137.04</v>
      </c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24"/>
      <c r="Z123" s="214"/>
      <c r="AA123" s="214"/>
      <c r="AB123" s="214"/>
      <c r="AC123" s="214"/>
      <c r="AD123" s="214"/>
      <c r="AE123" s="214"/>
      <c r="AF123" s="214"/>
      <c r="AG123" s="214" t="s">
        <v>119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3" x14ac:dyDescent="0.2">
      <c r="A124" s="221"/>
      <c r="B124" s="222"/>
      <c r="C124" s="257" t="s">
        <v>224</v>
      </c>
      <c r="D124" s="225"/>
      <c r="E124" s="226">
        <v>72.239999999999995</v>
      </c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24"/>
      <c r="Z124" s="214"/>
      <c r="AA124" s="214"/>
      <c r="AB124" s="214"/>
      <c r="AC124" s="214"/>
      <c r="AD124" s="214"/>
      <c r="AE124" s="214"/>
      <c r="AF124" s="214"/>
      <c r="AG124" s="214" t="s">
        <v>119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x14ac:dyDescent="0.2">
      <c r="A125" s="230" t="s">
        <v>108</v>
      </c>
      <c r="B125" s="231" t="s">
        <v>70</v>
      </c>
      <c r="C125" s="255" t="s">
        <v>71</v>
      </c>
      <c r="D125" s="232"/>
      <c r="E125" s="233"/>
      <c r="F125" s="234"/>
      <c r="G125" s="234">
        <f>SUMIF(AG126:AG157,"&lt;&gt;NOR",G126:G157)</f>
        <v>0</v>
      </c>
      <c r="H125" s="234"/>
      <c r="I125" s="234">
        <f>SUM(I126:I157)</f>
        <v>0</v>
      </c>
      <c r="J125" s="234"/>
      <c r="K125" s="234">
        <f>SUM(K126:K157)</f>
        <v>0</v>
      </c>
      <c r="L125" s="234"/>
      <c r="M125" s="234">
        <f>SUM(M126:M157)</f>
        <v>0</v>
      </c>
      <c r="N125" s="233"/>
      <c r="O125" s="233">
        <f>SUM(O126:O157)</f>
        <v>28.690000000000005</v>
      </c>
      <c r="P125" s="233"/>
      <c r="Q125" s="233">
        <f>SUM(Q126:Q157)</f>
        <v>0</v>
      </c>
      <c r="R125" s="234"/>
      <c r="S125" s="234"/>
      <c r="T125" s="235"/>
      <c r="U125" s="229"/>
      <c r="V125" s="229">
        <f>SUM(V126:V157)</f>
        <v>67.66</v>
      </c>
      <c r="W125" s="229"/>
      <c r="X125" s="229"/>
      <c r="Y125" s="229"/>
      <c r="AG125" t="s">
        <v>109</v>
      </c>
    </row>
    <row r="126" spans="1:60" ht="22.5" outlineLevel="1" x14ac:dyDescent="0.2">
      <c r="A126" s="237">
        <v>31</v>
      </c>
      <c r="B126" s="238" t="s">
        <v>225</v>
      </c>
      <c r="C126" s="256" t="s">
        <v>226</v>
      </c>
      <c r="D126" s="239" t="s">
        <v>194</v>
      </c>
      <c r="E126" s="240">
        <v>141.1</v>
      </c>
      <c r="F126" s="241"/>
      <c r="G126" s="242">
        <f>ROUND(E126*F126,2)</f>
        <v>0</v>
      </c>
      <c r="H126" s="241"/>
      <c r="I126" s="242">
        <f>ROUND(E126*H126,2)</f>
        <v>0</v>
      </c>
      <c r="J126" s="241"/>
      <c r="K126" s="242">
        <f>ROUND(E126*J126,2)</f>
        <v>0</v>
      </c>
      <c r="L126" s="242">
        <v>21</v>
      </c>
      <c r="M126" s="242">
        <f>G126*(1+L126/100)</f>
        <v>0</v>
      </c>
      <c r="N126" s="240">
        <v>0.12472</v>
      </c>
      <c r="O126" s="240">
        <f>ROUND(E126*N126,2)</f>
        <v>17.600000000000001</v>
      </c>
      <c r="P126" s="240">
        <v>0</v>
      </c>
      <c r="Q126" s="240">
        <f>ROUND(E126*P126,2)</f>
        <v>0</v>
      </c>
      <c r="R126" s="242" t="s">
        <v>113</v>
      </c>
      <c r="S126" s="242" t="s">
        <v>114</v>
      </c>
      <c r="T126" s="243" t="s">
        <v>114</v>
      </c>
      <c r="U126" s="224">
        <v>0.14000000000000001</v>
      </c>
      <c r="V126" s="224">
        <f>ROUND(E126*U126,2)</f>
        <v>19.75</v>
      </c>
      <c r="W126" s="224"/>
      <c r="X126" s="224" t="s">
        <v>115</v>
      </c>
      <c r="Y126" s="224" t="s">
        <v>116</v>
      </c>
      <c r="Z126" s="214"/>
      <c r="AA126" s="214"/>
      <c r="AB126" s="214"/>
      <c r="AC126" s="214"/>
      <c r="AD126" s="214"/>
      <c r="AE126" s="214"/>
      <c r="AF126" s="214"/>
      <c r="AG126" s="214" t="s">
        <v>117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2" x14ac:dyDescent="0.2">
      <c r="A127" s="221"/>
      <c r="B127" s="222"/>
      <c r="C127" s="258" t="s">
        <v>227</v>
      </c>
      <c r="D127" s="245"/>
      <c r="E127" s="245"/>
      <c r="F127" s="245"/>
      <c r="G127" s="245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24"/>
      <c r="Z127" s="214"/>
      <c r="AA127" s="214"/>
      <c r="AB127" s="214"/>
      <c r="AC127" s="214"/>
      <c r="AD127" s="214"/>
      <c r="AE127" s="214"/>
      <c r="AF127" s="214"/>
      <c r="AG127" s="214" t="s">
        <v>135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2" x14ac:dyDescent="0.2">
      <c r="A128" s="221"/>
      <c r="B128" s="222"/>
      <c r="C128" s="257" t="s">
        <v>228</v>
      </c>
      <c r="D128" s="225"/>
      <c r="E128" s="226">
        <v>110.6</v>
      </c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24"/>
      <c r="Z128" s="214"/>
      <c r="AA128" s="214"/>
      <c r="AB128" s="214"/>
      <c r="AC128" s="214"/>
      <c r="AD128" s="214"/>
      <c r="AE128" s="214"/>
      <c r="AF128" s="214"/>
      <c r="AG128" s="214" t="s">
        <v>119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3" x14ac:dyDescent="0.2">
      <c r="A129" s="221"/>
      <c r="B129" s="222"/>
      <c r="C129" s="257" t="s">
        <v>229</v>
      </c>
      <c r="D129" s="225"/>
      <c r="E129" s="226">
        <v>30.5</v>
      </c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24"/>
      <c r="Z129" s="214"/>
      <c r="AA129" s="214"/>
      <c r="AB129" s="214"/>
      <c r="AC129" s="214"/>
      <c r="AD129" s="214"/>
      <c r="AE129" s="214"/>
      <c r="AF129" s="214"/>
      <c r="AG129" s="214" t="s">
        <v>119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ht="33.75" outlineLevel="1" x14ac:dyDescent="0.2">
      <c r="A130" s="237">
        <v>32</v>
      </c>
      <c r="B130" s="238" t="s">
        <v>230</v>
      </c>
      <c r="C130" s="256" t="s">
        <v>231</v>
      </c>
      <c r="D130" s="239" t="s">
        <v>194</v>
      </c>
      <c r="E130" s="240">
        <v>20.5</v>
      </c>
      <c r="F130" s="241"/>
      <c r="G130" s="242">
        <f>ROUND(E130*F130,2)</f>
        <v>0</v>
      </c>
      <c r="H130" s="241"/>
      <c r="I130" s="242">
        <f>ROUND(E130*H130,2)</f>
        <v>0</v>
      </c>
      <c r="J130" s="241"/>
      <c r="K130" s="242">
        <f>ROUND(E130*J130,2)</f>
        <v>0</v>
      </c>
      <c r="L130" s="242">
        <v>21</v>
      </c>
      <c r="M130" s="242">
        <f>G130*(1+L130/100)</f>
        <v>0</v>
      </c>
      <c r="N130" s="240">
        <v>0.22133</v>
      </c>
      <c r="O130" s="240">
        <f>ROUND(E130*N130,2)</f>
        <v>4.54</v>
      </c>
      <c r="P130" s="240">
        <v>0</v>
      </c>
      <c r="Q130" s="240">
        <f>ROUND(E130*P130,2)</f>
        <v>0</v>
      </c>
      <c r="R130" s="242" t="s">
        <v>113</v>
      </c>
      <c r="S130" s="242" t="s">
        <v>114</v>
      </c>
      <c r="T130" s="243" t="s">
        <v>114</v>
      </c>
      <c r="U130" s="224">
        <v>0.27200000000000002</v>
      </c>
      <c r="V130" s="224">
        <f>ROUND(E130*U130,2)</f>
        <v>5.58</v>
      </c>
      <c r="W130" s="224"/>
      <c r="X130" s="224" t="s">
        <v>115</v>
      </c>
      <c r="Y130" s="224" t="s">
        <v>116</v>
      </c>
      <c r="Z130" s="214"/>
      <c r="AA130" s="214"/>
      <c r="AB130" s="214"/>
      <c r="AC130" s="214"/>
      <c r="AD130" s="214"/>
      <c r="AE130" s="214"/>
      <c r="AF130" s="214"/>
      <c r="AG130" s="214" t="s">
        <v>117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2" x14ac:dyDescent="0.2">
      <c r="A131" s="221"/>
      <c r="B131" s="222"/>
      <c r="C131" s="258" t="s">
        <v>232</v>
      </c>
      <c r="D131" s="245"/>
      <c r="E131" s="245"/>
      <c r="F131" s="245"/>
      <c r="G131" s="245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24"/>
      <c r="Z131" s="214"/>
      <c r="AA131" s="214"/>
      <c r="AB131" s="214"/>
      <c r="AC131" s="214"/>
      <c r="AD131" s="214"/>
      <c r="AE131" s="214"/>
      <c r="AF131" s="214"/>
      <c r="AG131" s="214" t="s">
        <v>135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2" x14ac:dyDescent="0.2">
      <c r="A132" s="221"/>
      <c r="B132" s="222"/>
      <c r="C132" s="257" t="s">
        <v>233</v>
      </c>
      <c r="D132" s="225"/>
      <c r="E132" s="226">
        <v>20.5</v>
      </c>
      <c r="F132" s="224"/>
      <c r="G132" s="224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24"/>
      <c r="Z132" s="214"/>
      <c r="AA132" s="214"/>
      <c r="AB132" s="214"/>
      <c r="AC132" s="214"/>
      <c r="AD132" s="214"/>
      <c r="AE132" s="214"/>
      <c r="AF132" s="214"/>
      <c r="AG132" s="214" t="s">
        <v>119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37">
        <v>33</v>
      </c>
      <c r="B133" s="238" t="s">
        <v>234</v>
      </c>
      <c r="C133" s="256" t="s">
        <v>235</v>
      </c>
      <c r="D133" s="239" t="s">
        <v>132</v>
      </c>
      <c r="E133" s="240">
        <v>2.4239999999999999</v>
      </c>
      <c r="F133" s="241"/>
      <c r="G133" s="242">
        <f>ROUND(E133*F133,2)</f>
        <v>0</v>
      </c>
      <c r="H133" s="241"/>
      <c r="I133" s="242">
        <f>ROUND(E133*H133,2)</f>
        <v>0</v>
      </c>
      <c r="J133" s="241"/>
      <c r="K133" s="242">
        <f>ROUND(E133*J133,2)</f>
        <v>0</v>
      </c>
      <c r="L133" s="242">
        <v>21</v>
      </c>
      <c r="M133" s="242">
        <f>G133*(1+L133/100)</f>
        <v>0</v>
      </c>
      <c r="N133" s="240">
        <v>2.5249999999999999</v>
      </c>
      <c r="O133" s="240">
        <f>ROUND(E133*N133,2)</f>
        <v>6.12</v>
      </c>
      <c r="P133" s="240">
        <v>0</v>
      </c>
      <c r="Q133" s="240">
        <f>ROUND(E133*P133,2)</f>
        <v>0</v>
      </c>
      <c r="R133" s="242" t="s">
        <v>113</v>
      </c>
      <c r="S133" s="242" t="s">
        <v>114</v>
      </c>
      <c r="T133" s="243" t="s">
        <v>114</v>
      </c>
      <c r="U133" s="224">
        <v>1.4419999999999999</v>
      </c>
      <c r="V133" s="224">
        <f>ROUND(E133*U133,2)</f>
        <v>3.5</v>
      </c>
      <c r="W133" s="224"/>
      <c r="X133" s="224" t="s">
        <v>115</v>
      </c>
      <c r="Y133" s="224" t="s">
        <v>116</v>
      </c>
      <c r="Z133" s="214"/>
      <c r="AA133" s="214"/>
      <c r="AB133" s="214"/>
      <c r="AC133" s="214"/>
      <c r="AD133" s="214"/>
      <c r="AE133" s="214"/>
      <c r="AF133" s="214"/>
      <c r="AG133" s="214" t="s">
        <v>117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2" x14ac:dyDescent="0.2">
      <c r="A134" s="221"/>
      <c r="B134" s="222"/>
      <c r="C134" s="258" t="s">
        <v>236</v>
      </c>
      <c r="D134" s="245"/>
      <c r="E134" s="245"/>
      <c r="F134" s="245"/>
      <c r="G134" s="245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24"/>
      <c r="Z134" s="214"/>
      <c r="AA134" s="214"/>
      <c r="AB134" s="214"/>
      <c r="AC134" s="214"/>
      <c r="AD134" s="214"/>
      <c r="AE134" s="214"/>
      <c r="AF134" s="214"/>
      <c r="AG134" s="214" t="s">
        <v>135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2" x14ac:dyDescent="0.2">
      <c r="A135" s="221"/>
      <c r="B135" s="222"/>
      <c r="C135" s="259" t="s">
        <v>140</v>
      </c>
      <c r="D135" s="227"/>
      <c r="E135" s="228"/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24"/>
      <c r="Z135" s="214"/>
      <c r="AA135" s="214"/>
      <c r="AB135" s="214"/>
      <c r="AC135" s="214"/>
      <c r="AD135" s="214"/>
      <c r="AE135" s="214"/>
      <c r="AF135" s="214"/>
      <c r="AG135" s="214" t="s">
        <v>119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3" x14ac:dyDescent="0.2">
      <c r="A136" s="221"/>
      <c r="B136" s="222"/>
      <c r="C136" s="260" t="s">
        <v>237</v>
      </c>
      <c r="D136" s="227"/>
      <c r="E136" s="228">
        <v>110.6</v>
      </c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24"/>
      <c r="Z136" s="214"/>
      <c r="AA136" s="214"/>
      <c r="AB136" s="214"/>
      <c r="AC136" s="214"/>
      <c r="AD136" s="214"/>
      <c r="AE136" s="214"/>
      <c r="AF136" s="214"/>
      <c r="AG136" s="214" t="s">
        <v>119</v>
      </c>
      <c r="AH136" s="214">
        <v>2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3" x14ac:dyDescent="0.2">
      <c r="A137" s="221"/>
      <c r="B137" s="222"/>
      <c r="C137" s="260" t="s">
        <v>238</v>
      </c>
      <c r="D137" s="227"/>
      <c r="E137" s="228">
        <v>30.5</v>
      </c>
      <c r="F137" s="224"/>
      <c r="G137" s="224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24"/>
      <c r="Z137" s="214"/>
      <c r="AA137" s="214"/>
      <c r="AB137" s="214"/>
      <c r="AC137" s="214"/>
      <c r="AD137" s="214"/>
      <c r="AE137" s="214"/>
      <c r="AF137" s="214"/>
      <c r="AG137" s="214" t="s">
        <v>119</v>
      </c>
      <c r="AH137" s="214">
        <v>2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3" x14ac:dyDescent="0.2">
      <c r="A138" s="221"/>
      <c r="B138" s="222"/>
      <c r="C138" s="260" t="s">
        <v>239</v>
      </c>
      <c r="D138" s="227"/>
      <c r="E138" s="228">
        <v>20.5</v>
      </c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24"/>
      <c r="Z138" s="214"/>
      <c r="AA138" s="214"/>
      <c r="AB138" s="214"/>
      <c r="AC138" s="214"/>
      <c r="AD138" s="214"/>
      <c r="AE138" s="214"/>
      <c r="AF138" s="214"/>
      <c r="AG138" s="214" t="s">
        <v>119</v>
      </c>
      <c r="AH138" s="214">
        <v>2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3" x14ac:dyDescent="0.2">
      <c r="A139" s="221"/>
      <c r="B139" s="222"/>
      <c r="C139" s="259" t="s">
        <v>143</v>
      </c>
      <c r="D139" s="227"/>
      <c r="E139" s="228"/>
      <c r="F139" s="224"/>
      <c r="G139" s="224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24"/>
      <c r="Z139" s="214"/>
      <c r="AA139" s="214"/>
      <c r="AB139" s="214"/>
      <c r="AC139" s="214"/>
      <c r="AD139" s="214"/>
      <c r="AE139" s="214"/>
      <c r="AF139" s="214"/>
      <c r="AG139" s="214" t="s">
        <v>119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3" x14ac:dyDescent="0.2">
      <c r="A140" s="221"/>
      <c r="B140" s="222"/>
      <c r="C140" s="257" t="s">
        <v>240</v>
      </c>
      <c r="D140" s="225"/>
      <c r="E140" s="226">
        <v>2.4239999999999999</v>
      </c>
      <c r="F140" s="224"/>
      <c r="G140" s="224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24"/>
      <c r="Z140" s="214"/>
      <c r="AA140" s="214"/>
      <c r="AB140" s="214"/>
      <c r="AC140" s="214"/>
      <c r="AD140" s="214"/>
      <c r="AE140" s="214"/>
      <c r="AF140" s="214"/>
      <c r="AG140" s="214" t="s">
        <v>119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">
      <c r="A141" s="237">
        <v>34</v>
      </c>
      <c r="B141" s="238" t="s">
        <v>241</v>
      </c>
      <c r="C141" s="256" t="s">
        <v>242</v>
      </c>
      <c r="D141" s="239" t="s">
        <v>194</v>
      </c>
      <c r="E141" s="240">
        <v>36.045000000000002</v>
      </c>
      <c r="F141" s="241"/>
      <c r="G141" s="242">
        <f>ROUND(E141*F141,2)</f>
        <v>0</v>
      </c>
      <c r="H141" s="241"/>
      <c r="I141" s="242">
        <f>ROUND(E141*H141,2)</f>
        <v>0</v>
      </c>
      <c r="J141" s="241"/>
      <c r="K141" s="242">
        <f>ROUND(E141*J141,2)</f>
        <v>0</v>
      </c>
      <c r="L141" s="242">
        <v>21</v>
      </c>
      <c r="M141" s="242">
        <f>G141*(1+L141/100)</f>
        <v>0</v>
      </c>
      <c r="N141" s="240">
        <v>0</v>
      </c>
      <c r="O141" s="240">
        <f>ROUND(E141*N141,2)</f>
        <v>0</v>
      </c>
      <c r="P141" s="240">
        <v>0</v>
      </c>
      <c r="Q141" s="240">
        <f>ROUND(E141*P141,2)</f>
        <v>0</v>
      </c>
      <c r="R141" s="242" t="s">
        <v>113</v>
      </c>
      <c r="S141" s="242" t="s">
        <v>114</v>
      </c>
      <c r="T141" s="243" t="s">
        <v>114</v>
      </c>
      <c r="U141" s="224">
        <v>3.6999999999999998E-2</v>
      </c>
      <c r="V141" s="224">
        <f>ROUND(E141*U141,2)</f>
        <v>1.33</v>
      </c>
      <c r="W141" s="224"/>
      <c r="X141" s="224" t="s">
        <v>115</v>
      </c>
      <c r="Y141" s="224" t="s">
        <v>116</v>
      </c>
      <c r="Z141" s="214"/>
      <c r="AA141" s="214"/>
      <c r="AB141" s="214"/>
      <c r="AC141" s="214"/>
      <c r="AD141" s="214"/>
      <c r="AE141" s="214"/>
      <c r="AF141" s="214"/>
      <c r="AG141" s="214" t="s">
        <v>117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2" x14ac:dyDescent="0.2">
      <c r="A142" s="221"/>
      <c r="B142" s="222"/>
      <c r="C142" s="258" t="s">
        <v>243</v>
      </c>
      <c r="D142" s="245"/>
      <c r="E142" s="245"/>
      <c r="F142" s="245"/>
      <c r="G142" s="245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24"/>
      <c r="Z142" s="214"/>
      <c r="AA142" s="214"/>
      <c r="AB142" s="214"/>
      <c r="AC142" s="214"/>
      <c r="AD142" s="214"/>
      <c r="AE142" s="214"/>
      <c r="AF142" s="214"/>
      <c r="AG142" s="214" t="s">
        <v>135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2" x14ac:dyDescent="0.2">
      <c r="A143" s="221"/>
      <c r="B143" s="222"/>
      <c r="C143" s="257" t="s">
        <v>118</v>
      </c>
      <c r="D143" s="225"/>
      <c r="E143" s="226"/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24"/>
      <c r="Z143" s="214"/>
      <c r="AA143" s="214"/>
      <c r="AB143" s="214"/>
      <c r="AC143" s="214"/>
      <c r="AD143" s="214"/>
      <c r="AE143" s="214"/>
      <c r="AF143" s="214"/>
      <c r="AG143" s="214" t="s">
        <v>119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3" x14ac:dyDescent="0.2">
      <c r="A144" s="221"/>
      <c r="B144" s="222"/>
      <c r="C144" s="257" t="s">
        <v>244</v>
      </c>
      <c r="D144" s="225"/>
      <c r="E144" s="226">
        <v>6.5</v>
      </c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24"/>
      <c r="Z144" s="214"/>
      <c r="AA144" s="214"/>
      <c r="AB144" s="214"/>
      <c r="AC144" s="214"/>
      <c r="AD144" s="214"/>
      <c r="AE144" s="214"/>
      <c r="AF144" s="214"/>
      <c r="AG144" s="214" t="s">
        <v>119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3" x14ac:dyDescent="0.2">
      <c r="A145" s="221"/>
      <c r="B145" s="222"/>
      <c r="C145" s="257" t="s">
        <v>245</v>
      </c>
      <c r="D145" s="225"/>
      <c r="E145" s="226">
        <v>18.201000000000001</v>
      </c>
      <c r="F145" s="224"/>
      <c r="G145" s="224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24"/>
      <c r="Z145" s="214"/>
      <c r="AA145" s="214"/>
      <c r="AB145" s="214"/>
      <c r="AC145" s="214"/>
      <c r="AD145" s="214"/>
      <c r="AE145" s="214"/>
      <c r="AF145" s="214"/>
      <c r="AG145" s="214" t="s">
        <v>119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3" x14ac:dyDescent="0.2">
      <c r="A146" s="221"/>
      <c r="B146" s="222"/>
      <c r="C146" s="257" t="s">
        <v>246</v>
      </c>
      <c r="D146" s="225"/>
      <c r="E146" s="226">
        <v>11.343999999999999</v>
      </c>
      <c r="F146" s="224"/>
      <c r="G146" s="224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24"/>
      <c r="Z146" s="214"/>
      <c r="AA146" s="214"/>
      <c r="AB146" s="214"/>
      <c r="AC146" s="214"/>
      <c r="AD146" s="214"/>
      <c r="AE146" s="214"/>
      <c r="AF146" s="214"/>
      <c r="AG146" s="214" t="s">
        <v>119</v>
      </c>
      <c r="AH146" s="214">
        <v>0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">
      <c r="A147" s="237">
        <v>35</v>
      </c>
      <c r="B147" s="238" t="s">
        <v>166</v>
      </c>
      <c r="C147" s="256" t="s">
        <v>167</v>
      </c>
      <c r="D147" s="239" t="s">
        <v>168</v>
      </c>
      <c r="E147" s="240">
        <v>30</v>
      </c>
      <c r="F147" s="241"/>
      <c r="G147" s="242">
        <f>ROUND(E147*F147,2)</f>
        <v>0</v>
      </c>
      <c r="H147" s="241"/>
      <c r="I147" s="242">
        <f>ROUND(E147*H147,2)</f>
        <v>0</v>
      </c>
      <c r="J147" s="241"/>
      <c r="K147" s="242">
        <f>ROUND(E147*J147,2)</f>
        <v>0</v>
      </c>
      <c r="L147" s="242">
        <v>21</v>
      </c>
      <c r="M147" s="242">
        <f>G147*(1+L147/100)</f>
        <v>0</v>
      </c>
      <c r="N147" s="240">
        <v>0</v>
      </c>
      <c r="O147" s="240">
        <f>ROUND(E147*N147,2)</f>
        <v>0</v>
      </c>
      <c r="P147" s="240">
        <v>0</v>
      </c>
      <c r="Q147" s="240">
        <f>ROUND(E147*P147,2)</f>
        <v>0</v>
      </c>
      <c r="R147" s="242"/>
      <c r="S147" s="242" t="s">
        <v>114</v>
      </c>
      <c r="T147" s="243" t="s">
        <v>114</v>
      </c>
      <c r="U147" s="224">
        <v>1</v>
      </c>
      <c r="V147" s="224">
        <f>ROUND(E147*U147,2)</f>
        <v>30</v>
      </c>
      <c r="W147" s="224"/>
      <c r="X147" s="224" t="s">
        <v>115</v>
      </c>
      <c r="Y147" s="224" t="s">
        <v>116</v>
      </c>
      <c r="Z147" s="214"/>
      <c r="AA147" s="214"/>
      <c r="AB147" s="214"/>
      <c r="AC147" s="214"/>
      <c r="AD147" s="214"/>
      <c r="AE147" s="214"/>
      <c r="AF147" s="214"/>
      <c r="AG147" s="214" t="s">
        <v>117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2" x14ac:dyDescent="0.2">
      <c r="A148" s="221"/>
      <c r="B148" s="222"/>
      <c r="C148" s="257" t="s">
        <v>247</v>
      </c>
      <c r="D148" s="225"/>
      <c r="E148" s="226">
        <v>10</v>
      </c>
      <c r="F148" s="224"/>
      <c r="G148" s="22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24"/>
      <c r="Z148" s="214"/>
      <c r="AA148" s="214"/>
      <c r="AB148" s="214"/>
      <c r="AC148" s="214"/>
      <c r="AD148" s="214"/>
      <c r="AE148" s="214"/>
      <c r="AF148" s="214"/>
      <c r="AG148" s="214" t="s">
        <v>119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3" x14ac:dyDescent="0.2">
      <c r="A149" s="221"/>
      <c r="B149" s="222"/>
      <c r="C149" s="257" t="s">
        <v>248</v>
      </c>
      <c r="D149" s="225"/>
      <c r="E149" s="226">
        <v>20</v>
      </c>
      <c r="F149" s="224"/>
      <c r="G149" s="224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24"/>
      <c r="Z149" s="214"/>
      <c r="AA149" s="214"/>
      <c r="AB149" s="214"/>
      <c r="AC149" s="214"/>
      <c r="AD149" s="214"/>
      <c r="AE149" s="214"/>
      <c r="AF149" s="214"/>
      <c r="AG149" s="214" t="s">
        <v>119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">
      <c r="A150" s="237">
        <v>36</v>
      </c>
      <c r="B150" s="238" t="s">
        <v>249</v>
      </c>
      <c r="C150" s="256" t="s">
        <v>250</v>
      </c>
      <c r="D150" s="239" t="s">
        <v>251</v>
      </c>
      <c r="E150" s="240">
        <v>6</v>
      </c>
      <c r="F150" s="241"/>
      <c r="G150" s="242">
        <f>ROUND(E150*F150,2)</f>
        <v>0</v>
      </c>
      <c r="H150" s="241"/>
      <c r="I150" s="242">
        <f>ROUND(E150*H150,2)</f>
        <v>0</v>
      </c>
      <c r="J150" s="241"/>
      <c r="K150" s="242">
        <f>ROUND(E150*J150,2)</f>
        <v>0</v>
      </c>
      <c r="L150" s="242">
        <v>21</v>
      </c>
      <c r="M150" s="242">
        <f>G150*(1+L150/100)</f>
        <v>0</v>
      </c>
      <c r="N150" s="240">
        <v>6.8000000000000005E-4</v>
      </c>
      <c r="O150" s="240">
        <f>ROUND(E150*N150,2)</f>
        <v>0</v>
      </c>
      <c r="P150" s="240">
        <v>0</v>
      </c>
      <c r="Q150" s="240">
        <f>ROUND(E150*P150,2)</f>
        <v>0</v>
      </c>
      <c r="R150" s="242"/>
      <c r="S150" s="242" t="s">
        <v>209</v>
      </c>
      <c r="T150" s="243" t="s">
        <v>210</v>
      </c>
      <c r="U150" s="224">
        <v>1.25</v>
      </c>
      <c r="V150" s="224">
        <f>ROUND(E150*U150,2)</f>
        <v>7.5</v>
      </c>
      <c r="W150" s="224"/>
      <c r="X150" s="224" t="s">
        <v>115</v>
      </c>
      <c r="Y150" s="224" t="s">
        <v>116</v>
      </c>
      <c r="Z150" s="214"/>
      <c r="AA150" s="214"/>
      <c r="AB150" s="214"/>
      <c r="AC150" s="214"/>
      <c r="AD150" s="214"/>
      <c r="AE150" s="214"/>
      <c r="AF150" s="214"/>
      <c r="AG150" s="214" t="s">
        <v>117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2" x14ac:dyDescent="0.2">
      <c r="A151" s="221"/>
      <c r="B151" s="222"/>
      <c r="C151" s="257" t="s">
        <v>252</v>
      </c>
      <c r="D151" s="225"/>
      <c r="E151" s="226">
        <v>6</v>
      </c>
      <c r="F151" s="224"/>
      <c r="G151" s="224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24"/>
      <c r="Z151" s="214"/>
      <c r="AA151" s="214"/>
      <c r="AB151" s="214"/>
      <c r="AC151" s="214"/>
      <c r="AD151" s="214"/>
      <c r="AE151" s="214"/>
      <c r="AF151" s="214"/>
      <c r="AG151" s="214" t="s">
        <v>119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">
      <c r="A152" s="237">
        <v>37</v>
      </c>
      <c r="B152" s="238" t="s">
        <v>253</v>
      </c>
      <c r="C152" s="256" t="s">
        <v>254</v>
      </c>
      <c r="D152" s="239" t="s">
        <v>255</v>
      </c>
      <c r="E152" s="240">
        <v>36.96</v>
      </c>
      <c r="F152" s="241"/>
      <c r="G152" s="242">
        <f>ROUND(E152*F152,2)</f>
        <v>0</v>
      </c>
      <c r="H152" s="241"/>
      <c r="I152" s="242">
        <f>ROUND(E152*H152,2)</f>
        <v>0</v>
      </c>
      <c r="J152" s="241"/>
      <c r="K152" s="242">
        <f>ROUND(E152*J152,2)</f>
        <v>0</v>
      </c>
      <c r="L152" s="242">
        <v>21</v>
      </c>
      <c r="M152" s="242">
        <f>G152*(1+L152/100)</f>
        <v>0</v>
      </c>
      <c r="N152" s="240">
        <v>3.3E-3</v>
      </c>
      <c r="O152" s="240">
        <f>ROUND(E152*N152,2)</f>
        <v>0.12</v>
      </c>
      <c r="P152" s="240">
        <v>0</v>
      </c>
      <c r="Q152" s="240">
        <f>ROUND(E152*P152,2)</f>
        <v>0</v>
      </c>
      <c r="R152" s="242"/>
      <c r="S152" s="242" t="s">
        <v>209</v>
      </c>
      <c r="T152" s="243" t="s">
        <v>210</v>
      </c>
      <c r="U152" s="224">
        <v>0</v>
      </c>
      <c r="V152" s="224">
        <f>ROUND(E152*U152,2)</f>
        <v>0</v>
      </c>
      <c r="W152" s="224"/>
      <c r="X152" s="224" t="s">
        <v>203</v>
      </c>
      <c r="Y152" s="224" t="s">
        <v>116</v>
      </c>
      <c r="Z152" s="214"/>
      <c r="AA152" s="214"/>
      <c r="AB152" s="214"/>
      <c r="AC152" s="214"/>
      <c r="AD152" s="214"/>
      <c r="AE152" s="214"/>
      <c r="AF152" s="214"/>
      <c r="AG152" s="214" t="s">
        <v>204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2" x14ac:dyDescent="0.2">
      <c r="A153" s="221"/>
      <c r="B153" s="222"/>
      <c r="C153" s="257" t="s">
        <v>256</v>
      </c>
      <c r="D153" s="225"/>
      <c r="E153" s="226">
        <v>36.96</v>
      </c>
      <c r="F153" s="224"/>
      <c r="G153" s="224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24"/>
      <c r="Z153" s="214"/>
      <c r="AA153" s="214"/>
      <c r="AB153" s="214"/>
      <c r="AC153" s="214"/>
      <c r="AD153" s="214"/>
      <c r="AE153" s="214"/>
      <c r="AF153" s="214"/>
      <c r="AG153" s="214" t="s">
        <v>119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ht="22.5" outlineLevel="1" x14ac:dyDescent="0.2">
      <c r="A154" s="237">
        <v>38</v>
      </c>
      <c r="B154" s="238" t="s">
        <v>257</v>
      </c>
      <c r="C154" s="256" t="s">
        <v>258</v>
      </c>
      <c r="D154" s="239" t="s">
        <v>251</v>
      </c>
      <c r="E154" s="240">
        <v>6.6528</v>
      </c>
      <c r="F154" s="241"/>
      <c r="G154" s="242">
        <f>ROUND(E154*F154,2)</f>
        <v>0</v>
      </c>
      <c r="H154" s="241"/>
      <c r="I154" s="242">
        <f>ROUND(E154*H154,2)</f>
        <v>0</v>
      </c>
      <c r="J154" s="241"/>
      <c r="K154" s="242">
        <f>ROUND(E154*J154,2)</f>
        <v>0</v>
      </c>
      <c r="L154" s="242">
        <v>21</v>
      </c>
      <c r="M154" s="242">
        <f>G154*(1+L154/100)</f>
        <v>0</v>
      </c>
      <c r="N154" s="240">
        <v>4.4000000000000003E-3</v>
      </c>
      <c r="O154" s="240">
        <f>ROUND(E154*N154,2)</f>
        <v>0.03</v>
      </c>
      <c r="P154" s="240">
        <v>0</v>
      </c>
      <c r="Q154" s="240">
        <f>ROUND(E154*P154,2)</f>
        <v>0</v>
      </c>
      <c r="R154" s="242" t="s">
        <v>202</v>
      </c>
      <c r="S154" s="242" t="s">
        <v>114</v>
      </c>
      <c r="T154" s="243" t="s">
        <v>114</v>
      </c>
      <c r="U154" s="224">
        <v>0</v>
      </c>
      <c r="V154" s="224">
        <f>ROUND(E154*U154,2)</f>
        <v>0</v>
      </c>
      <c r="W154" s="224"/>
      <c r="X154" s="224" t="s">
        <v>203</v>
      </c>
      <c r="Y154" s="224" t="s">
        <v>116</v>
      </c>
      <c r="Z154" s="214"/>
      <c r="AA154" s="214"/>
      <c r="AB154" s="214"/>
      <c r="AC154" s="214"/>
      <c r="AD154" s="214"/>
      <c r="AE154" s="214"/>
      <c r="AF154" s="214"/>
      <c r="AG154" s="214" t="s">
        <v>204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2" x14ac:dyDescent="0.2">
      <c r="A155" s="221"/>
      <c r="B155" s="222"/>
      <c r="C155" s="257" t="s">
        <v>259</v>
      </c>
      <c r="D155" s="225"/>
      <c r="E155" s="226">
        <v>6.6528</v>
      </c>
      <c r="F155" s="224"/>
      <c r="G155" s="224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24"/>
      <c r="Z155" s="214"/>
      <c r="AA155" s="214"/>
      <c r="AB155" s="214"/>
      <c r="AC155" s="214"/>
      <c r="AD155" s="214"/>
      <c r="AE155" s="214"/>
      <c r="AF155" s="214"/>
      <c r="AG155" s="214" t="s">
        <v>119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">
      <c r="A156" s="246">
        <v>39</v>
      </c>
      <c r="B156" s="247" t="s">
        <v>260</v>
      </c>
      <c r="C156" s="261" t="s">
        <v>261</v>
      </c>
      <c r="D156" s="248" t="s">
        <v>262</v>
      </c>
      <c r="E156" s="249">
        <v>1</v>
      </c>
      <c r="F156" s="250"/>
      <c r="G156" s="251">
        <f>ROUND(E156*F156,2)</f>
        <v>0</v>
      </c>
      <c r="H156" s="250"/>
      <c r="I156" s="251">
        <f>ROUND(E156*H156,2)</f>
        <v>0</v>
      </c>
      <c r="J156" s="250"/>
      <c r="K156" s="251">
        <f>ROUND(E156*J156,2)</f>
        <v>0</v>
      </c>
      <c r="L156" s="251">
        <v>21</v>
      </c>
      <c r="M156" s="251">
        <f>G156*(1+L156/100)</f>
        <v>0</v>
      </c>
      <c r="N156" s="249">
        <v>4.4000000000000003E-3</v>
      </c>
      <c r="O156" s="249">
        <f>ROUND(E156*N156,2)</f>
        <v>0</v>
      </c>
      <c r="P156" s="249">
        <v>0</v>
      </c>
      <c r="Q156" s="249">
        <f>ROUND(E156*P156,2)</f>
        <v>0</v>
      </c>
      <c r="R156" s="251"/>
      <c r="S156" s="251" t="s">
        <v>209</v>
      </c>
      <c r="T156" s="252" t="s">
        <v>210</v>
      </c>
      <c r="U156" s="224">
        <v>0</v>
      </c>
      <c r="V156" s="224">
        <f>ROUND(E156*U156,2)</f>
        <v>0</v>
      </c>
      <c r="W156" s="224"/>
      <c r="X156" s="224" t="s">
        <v>203</v>
      </c>
      <c r="Y156" s="224" t="s">
        <v>116</v>
      </c>
      <c r="Z156" s="214"/>
      <c r="AA156" s="214"/>
      <c r="AB156" s="214"/>
      <c r="AC156" s="214"/>
      <c r="AD156" s="214"/>
      <c r="AE156" s="214"/>
      <c r="AF156" s="214"/>
      <c r="AG156" s="214" t="s">
        <v>204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ht="22.5" outlineLevel="1" x14ac:dyDescent="0.2">
      <c r="A157" s="246">
        <v>40</v>
      </c>
      <c r="B157" s="247" t="s">
        <v>263</v>
      </c>
      <c r="C157" s="261" t="s">
        <v>264</v>
      </c>
      <c r="D157" s="248" t="s">
        <v>251</v>
      </c>
      <c r="E157" s="249">
        <v>6</v>
      </c>
      <c r="F157" s="250"/>
      <c r="G157" s="251">
        <f>ROUND(E157*F157,2)</f>
        <v>0</v>
      </c>
      <c r="H157" s="250"/>
      <c r="I157" s="251">
        <f>ROUND(E157*H157,2)</f>
        <v>0</v>
      </c>
      <c r="J157" s="250"/>
      <c r="K157" s="251">
        <f>ROUND(E157*J157,2)</f>
        <v>0</v>
      </c>
      <c r="L157" s="251">
        <v>21</v>
      </c>
      <c r="M157" s="251">
        <f>G157*(1+L157/100)</f>
        <v>0</v>
      </c>
      <c r="N157" s="249">
        <v>4.6800000000000001E-2</v>
      </c>
      <c r="O157" s="249">
        <f>ROUND(E157*N157,2)</f>
        <v>0.28000000000000003</v>
      </c>
      <c r="P157" s="249">
        <v>0</v>
      </c>
      <c r="Q157" s="249">
        <f>ROUND(E157*P157,2)</f>
        <v>0</v>
      </c>
      <c r="R157" s="251"/>
      <c r="S157" s="251" t="s">
        <v>209</v>
      </c>
      <c r="T157" s="252" t="s">
        <v>210</v>
      </c>
      <c r="U157" s="224">
        <v>0</v>
      </c>
      <c r="V157" s="224">
        <f>ROUND(E157*U157,2)</f>
        <v>0</v>
      </c>
      <c r="W157" s="224"/>
      <c r="X157" s="224" t="s">
        <v>203</v>
      </c>
      <c r="Y157" s="224" t="s">
        <v>116</v>
      </c>
      <c r="Z157" s="214"/>
      <c r="AA157" s="214"/>
      <c r="AB157" s="214"/>
      <c r="AC157" s="214"/>
      <c r="AD157" s="214"/>
      <c r="AE157" s="214"/>
      <c r="AF157" s="214"/>
      <c r="AG157" s="214" t="s">
        <v>204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x14ac:dyDescent="0.2">
      <c r="A158" s="230" t="s">
        <v>108</v>
      </c>
      <c r="B158" s="231" t="s">
        <v>72</v>
      </c>
      <c r="C158" s="255" t="s">
        <v>73</v>
      </c>
      <c r="D158" s="232"/>
      <c r="E158" s="233"/>
      <c r="F158" s="234"/>
      <c r="G158" s="234">
        <f>SUMIF(AG159:AG160,"&lt;&gt;NOR",G159:G160)</f>
        <v>0</v>
      </c>
      <c r="H158" s="234"/>
      <c r="I158" s="234">
        <f>SUM(I159:I160)</f>
        <v>0</v>
      </c>
      <c r="J158" s="234"/>
      <c r="K158" s="234">
        <f>SUM(K159:K160)</f>
        <v>0</v>
      </c>
      <c r="L158" s="234"/>
      <c r="M158" s="234">
        <f>SUM(M159:M160)</f>
        <v>0</v>
      </c>
      <c r="N158" s="233"/>
      <c r="O158" s="233">
        <f>SUM(O159:O160)</f>
        <v>0</v>
      </c>
      <c r="P158" s="233"/>
      <c r="Q158" s="233">
        <f>SUM(Q159:Q160)</f>
        <v>0</v>
      </c>
      <c r="R158" s="234"/>
      <c r="S158" s="234"/>
      <c r="T158" s="235"/>
      <c r="U158" s="229"/>
      <c r="V158" s="229">
        <f>SUM(V159:V160)</f>
        <v>125.8</v>
      </c>
      <c r="W158" s="229"/>
      <c r="X158" s="229"/>
      <c r="Y158" s="229"/>
      <c r="AG158" t="s">
        <v>109</v>
      </c>
    </row>
    <row r="159" spans="1:60" outlineLevel="1" x14ac:dyDescent="0.2">
      <c r="A159" s="237">
        <v>41</v>
      </c>
      <c r="B159" s="238" t="s">
        <v>265</v>
      </c>
      <c r="C159" s="256" t="s">
        <v>266</v>
      </c>
      <c r="D159" s="239" t="s">
        <v>208</v>
      </c>
      <c r="E159" s="240">
        <v>322.56153999999998</v>
      </c>
      <c r="F159" s="241"/>
      <c r="G159" s="242">
        <f>ROUND(E159*F159,2)</f>
        <v>0</v>
      </c>
      <c r="H159" s="241"/>
      <c r="I159" s="242">
        <f>ROUND(E159*H159,2)</f>
        <v>0</v>
      </c>
      <c r="J159" s="241"/>
      <c r="K159" s="242">
        <f>ROUND(E159*J159,2)</f>
        <v>0</v>
      </c>
      <c r="L159" s="242">
        <v>21</v>
      </c>
      <c r="M159" s="242">
        <f>G159*(1+L159/100)</f>
        <v>0</v>
      </c>
      <c r="N159" s="240">
        <v>0</v>
      </c>
      <c r="O159" s="240">
        <f>ROUND(E159*N159,2)</f>
        <v>0</v>
      </c>
      <c r="P159" s="240">
        <v>0</v>
      </c>
      <c r="Q159" s="240">
        <f>ROUND(E159*P159,2)</f>
        <v>0</v>
      </c>
      <c r="R159" s="242" t="s">
        <v>113</v>
      </c>
      <c r="S159" s="242" t="s">
        <v>114</v>
      </c>
      <c r="T159" s="243" t="s">
        <v>114</v>
      </c>
      <c r="U159" s="224">
        <v>0.39</v>
      </c>
      <c r="V159" s="224">
        <f>ROUND(E159*U159,2)</f>
        <v>125.8</v>
      </c>
      <c r="W159" s="224"/>
      <c r="X159" s="224" t="s">
        <v>267</v>
      </c>
      <c r="Y159" s="224" t="s">
        <v>116</v>
      </c>
      <c r="Z159" s="214"/>
      <c r="AA159" s="214"/>
      <c r="AB159" s="214"/>
      <c r="AC159" s="214"/>
      <c r="AD159" s="214"/>
      <c r="AE159" s="214"/>
      <c r="AF159" s="214"/>
      <c r="AG159" s="214" t="s">
        <v>268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2" x14ac:dyDescent="0.2">
      <c r="A160" s="221"/>
      <c r="B160" s="222"/>
      <c r="C160" s="258" t="s">
        <v>269</v>
      </c>
      <c r="D160" s="245"/>
      <c r="E160" s="245"/>
      <c r="F160" s="245"/>
      <c r="G160" s="245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24"/>
      <c r="Z160" s="214"/>
      <c r="AA160" s="214"/>
      <c r="AB160" s="214"/>
      <c r="AC160" s="214"/>
      <c r="AD160" s="214"/>
      <c r="AE160" s="214"/>
      <c r="AF160" s="214"/>
      <c r="AG160" s="214" t="s">
        <v>135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x14ac:dyDescent="0.2">
      <c r="A161" s="230" t="s">
        <v>108</v>
      </c>
      <c r="B161" s="231" t="s">
        <v>74</v>
      </c>
      <c r="C161" s="255" t="s">
        <v>75</v>
      </c>
      <c r="D161" s="232"/>
      <c r="E161" s="233"/>
      <c r="F161" s="234"/>
      <c r="G161" s="234">
        <f>SUMIF(AG162:AG175,"&lt;&gt;NOR",G162:G175)</f>
        <v>0</v>
      </c>
      <c r="H161" s="234"/>
      <c r="I161" s="234">
        <f>SUM(I162:I175)</f>
        <v>0</v>
      </c>
      <c r="J161" s="234"/>
      <c r="K161" s="234">
        <f>SUM(K162:K175)</f>
        <v>0</v>
      </c>
      <c r="L161" s="234"/>
      <c r="M161" s="234">
        <f>SUM(M162:M175)</f>
        <v>0</v>
      </c>
      <c r="N161" s="233"/>
      <c r="O161" s="233">
        <f>SUM(O162:O175)</f>
        <v>0.33</v>
      </c>
      <c r="P161" s="233"/>
      <c r="Q161" s="233">
        <f>SUM(Q162:Q175)</f>
        <v>0</v>
      </c>
      <c r="R161" s="234"/>
      <c r="S161" s="234"/>
      <c r="T161" s="235"/>
      <c r="U161" s="229"/>
      <c r="V161" s="229">
        <f>SUM(V162:V175)</f>
        <v>33.01</v>
      </c>
      <c r="W161" s="229"/>
      <c r="X161" s="229"/>
      <c r="Y161" s="229"/>
      <c r="AG161" t="s">
        <v>109</v>
      </c>
    </row>
    <row r="162" spans="1:60" outlineLevel="1" x14ac:dyDescent="0.2">
      <c r="A162" s="237">
        <v>42</v>
      </c>
      <c r="B162" s="238" t="s">
        <v>270</v>
      </c>
      <c r="C162" s="256" t="s">
        <v>271</v>
      </c>
      <c r="D162" s="239" t="s">
        <v>272</v>
      </c>
      <c r="E162" s="240">
        <v>9.0606500000000008</v>
      </c>
      <c r="F162" s="241"/>
      <c r="G162" s="242">
        <f>ROUND(E162*F162,2)</f>
        <v>0</v>
      </c>
      <c r="H162" s="241"/>
      <c r="I162" s="242">
        <f>ROUND(E162*H162,2)</f>
        <v>0</v>
      </c>
      <c r="J162" s="241"/>
      <c r="K162" s="242">
        <f>ROUND(E162*J162,2)</f>
        <v>0</v>
      </c>
      <c r="L162" s="242">
        <v>21</v>
      </c>
      <c r="M162" s="242">
        <f>G162*(1+L162/100)</f>
        <v>0</v>
      </c>
      <c r="N162" s="240">
        <v>6.0000000000000002E-5</v>
      </c>
      <c r="O162" s="240">
        <f>ROUND(E162*N162,2)</f>
        <v>0</v>
      </c>
      <c r="P162" s="240">
        <v>0</v>
      </c>
      <c r="Q162" s="240">
        <f>ROUND(E162*P162,2)</f>
        <v>0</v>
      </c>
      <c r="R162" s="242" t="s">
        <v>273</v>
      </c>
      <c r="S162" s="242" t="s">
        <v>114</v>
      </c>
      <c r="T162" s="243" t="s">
        <v>114</v>
      </c>
      <c r="U162" s="224">
        <v>0.42599999999999999</v>
      </c>
      <c r="V162" s="224">
        <f>ROUND(E162*U162,2)</f>
        <v>3.86</v>
      </c>
      <c r="W162" s="224"/>
      <c r="X162" s="224" t="s">
        <v>115</v>
      </c>
      <c r="Y162" s="224" t="s">
        <v>116</v>
      </c>
      <c r="Z162" s="214"/>
      <c r="AA162" s="214"/>
      <c r="AB162" s="214"/>
      <c r="AC162" s="214"/>
      <c r="AD162" s="214"/>
      <c r="AE162" s="214"/>
      <c r="AF162" s="214"/>
      <c r="AG162" s="214" t="s">
        <v>117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2" x14ac:dyDescent="0.2">
      <c r="A163" s="221"/>
      <c r="B163" s="222"/>
      <c r="C163" s="257" t="s">
        <v>274</v>
      </c>
      <c r="D163" s="225"/>
      <c r="E163" s="226"/>
      <c r="F163" s="224"/>
      <c r="G163" s="224"/>
      <c r="H163" s="224"/>
      <c r="I163" s="224"/>
      <c r="J163" s="224"/>
      <c r="K163" s="224"/>
      <c r="L163" s="224"/>
      <c r="M163" s="224"/>
      <c r="N163" s="223"/>
      <c r="O163" s="223"/>
      <c r="P163" s="223"/>
      <c r="Q163" s="223"/>
      <c r="R163" s="224"/>
      <c r="S163" s="224"/>
      <c r="T163" s="224"/>
      <c r="U163" s="224"/>
      <c r="V163" s="224"/>
      <c r="W163" s="224"/>
      <c r="X163" s="224"/>
      <c r="Y163" s="224"/>
      <c r="Z163" s="214"/>
      <c r="AA163" s="214"/>
      <c r="AB163" s="214"/>
      <c r="AC163" s="214"/>
      <c r="AD163" s="214"/>
      <c r="AE163" s="214"/>
      <c r="AF163" s="214"/>
      <c r="AG163" s="214" t="s">
        <v>119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3" x14ac:dyDescent="0.2">
      <c r="A164" s="221"/>
      <c r="B164" s="222"/>
      <c r="C164" s="257" t="s">
        <v>275</v>
      </c>
      <c r="D164" s="225"/>
      <c r="E164" s="226">
        <v>9.0606500000000008</v>
      </c>
      <c r="F164" s="224"/>
      <c r="G164" s="224"/>
      <c r="H164" s="224"/>
      <c r="I164" s="224"/>
      <c r="J164" s="224"/>
      <c r="K164" s="224"/>
      <c r="L164" s="224"/>
      <c r="M164" s="224"/>
      <c r="N164" s="223"/>
      <c r="O164" s="223"/>
      <c r="P164" s="223"/>
      <c r="Q164" s="223"/>
      <c r="R164" s="224"/>
      <c r="S164" s="224"/>
      <c r="T164" s="224"/>
      <c r="U164" s="224"/>
      <c r="V164" s="224"/>
      <c r="W164" s="224"/>
      <c r="X164" s="224"/>
      <c r="Y164" s="224"/>
      <c r="Z164" s="214"/>
      <c r="AA164" s="214"/>
      <c r="AB164" s="214"/>
      <c r="AC164" s="214"/>
      <c r="AD164" s="214"/>
      <c r="AE164" s="214"/>
      <c r="AF164" s="214"/>
      <c r="AG164" s="214" t="s">
        <v>119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">
      <c r="A165" s="237">
        <v>43</v>
      </c>
      <c r="B165" s="238" t="s">
        <v>276</v>
      </c>
      <c r="C165" s="256" t="s">
        <v>277</v>
      </c>
      <c r="D165" s="239" t="s">
        <v>272</v>
      </c>
      <c r="E165" s="240">
        <v>280.35000000000002</v>
      </c>
      <c r="F165" s="241"/>
      <c r="G165" s="242">
        <f>ROUND(E165*F165,2)</f>
        <v>0</v>
      </c>
      <c r="H165" s="241"/>
      <c r="I165" s="242">
        <f>ROUND(E165*H165,2)</f>
        <v>0</v>
      </c>
      <c r="J165" s="241"/>
      <c r="K165" s="242">
        <f>ROUND(E165*J165,2)</f>
        <v>0</v>
      </c>
      <c r="L165" s="242">
        <v>21</v>
      </c>
      <c r="M165" s="242">
        <f>G165*(1+L165/100)</f>
        <v>0</v>
      </c>
      <c r="N165" s="240">
        <v>5.0000000000000002E-5</v>
      </c>
      <c r="O165" s="240">
        <f>ROUND(E165*N165,2)</f>
        <v>0.01</v>
      </c>
      <c r="P165" s="240">
        <v>0</v>
      </c>
      <c r="Q165" s="240">
        <f>ROUND(E165*P165,2)</f>
        <v>0</v>
      </c>
      <c r="R165" s="242" t="s">
        <v>273</v>
      </c>
      <c r="S165" s="242" t="s">
        <v>114</v>
      </c>
      <c r="T165" s="243" t="s">
        <v>114</v>
      </c>
      <c r="U165" s="224">
        <v>0.1</v>
      </c>
      <c r="V165" s="224">
        <f>ROUND(E165*U165,2)</f>
        <v>28.04</v>
      </c>
      <c r="W165" s="224"/>
      <c r="X165" s="224" t="s">
        <v>115</v>
      </c>
      <c r="Y165" s="224" t="s">
        <v>116</v>
      </c>
      <c r="Z165" s="214"/>
      <c r="AA165" s="214"/>
      <c r="AB165" s="214"/>
      <c r="AC165" s="214"/>
      <c r="AD165" s="214"/>
      <c r="AE165" s="214"/>
      <c r="AF165" s="214"/>
      <c r="AG165" s="214" t="s">
        <v>117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2" x14ac:dyDescent="0.2">
      <c r="A166" s="221"/>
      <c r="B166" s="222"/>
      <c r="C166" s="257" t="s">
        <v>278</v>
      </c>
      <c r="D166" s="225"/>
      <c r="E166" s="226"/>
      <c r="F166" s="224"/>
      <c r="G166" s="224"/>
      <c r="H166" s="224"/>
      <c r="I166" s="224"/>
      <c r="J166" s="224"/>
      <c r="K166" s="224"/>
      <c r="L166" s="224"/>
      <c r="M166" s="224"/>
      <c r="N166" s="223"/>
      <c r="O166" s="223"/>
      <c r="P166" s="223"/>
      <c r="Q166" s="223"/>
      <c r="R166" s="224"/>
      <c r="S166" s="224"/>
      <c r="T166" s="224"/>
      <c r="U166" s="224"/>
      <c r="V166" s="224"/>
      <c r="W166" s="224"/>
      <c r="X166" s="224"/>
      <c r="Y166" s="224"/>
      <c r="Z166" s="214"/>
      <c r="AA166" s="214"/>
      <c r="AB166" s="214"/>
      <c r="AC166" s="214"/>
      <c r="AD166" s="214"/>
      <c r="AE166" s="214"/>
      <c r="AF166" s="214"/>
      <c r="AG166" s="214" t="s">
        <v>119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3" x14ac:dyDescent="0.2">
      <c r="A167" s="221"/>
      <c r="B167" s="222"/>
      <c r="C167" s="257" t="s">
        <v>279</v>
      </c>
      <c r="D167" s="225"/>
      <c r="E167" s="226">
        <v>280.35000000000002</v>
      </c>
      <c r="F167" s="224"/>
      <c r="G167" s="224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24"/>
      <c r="Z167" s="214"/>
      <c r="AA167" s="214"/>
      <c r="AB167" s="214"/>
      <c r="AC167" s="214"/>
      <c r="AD167" s="214"/>
      <c r="AE167" s="214"/>
      <c r="AF167" s="214"/>
      <c r="AG167" s="214" t="s">
        <v>119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ht="22.5" outlineLevel="1" x14ac:dyDescent="0.2">
      <c r="A168" s="237">
        <v>44</v>
      </c>
      <c r="B168" s="238" t="s">
        <v>280</v>
      </c>
      <c r="C168" s="256" t="s">
        <v>281</v>
      </c>
      <c r="D168" s="239" t="s">
        <v>208</v>
      </c>
      <c r="E168" s="240">
        <v>0.30839</v>
      </c>
      <c r="F168" s="241"/>
      <c r="G168" s="242">
        <f>ROUND(E168*F168,2)</f>
        <v>0</v>
      </c>
      <c r="H168" s="241"/>
      <c r="I168" s="242">
        <f>ROUND(E168*H168,2)</f>
        <v>0</v>
      </c>
      <c r="J168" s="241"/>
      <c r="K168" s="242">
        <f>ROUND(E168*J168,2)</f>
        <v>0</v>
      </c>
      <c r="L168" s="242">
        <v>21</v>
      </c>
      <c r="M168" s="242">
        <f>G168*(1+L168/100)</f>
        <v>0</v>
      </c>
      <c r="N168" s="240">
        <v>1</v>
      </c>
      <c r="O168" s="240">
        <f>ROUND(E168*N168,2)</f>
        <v>0.31</v>
      </c>
      <c r="P168" s="240">
        <v>0</v>
      </c>
      <c r="Q168" s="240">
        <f>ROUND(E168*P168,2)</f>
        <v>0</v>
      </c>
      <c r="R168" s="242" t="s">
        <v>202</v>
      </c>
      <c r="S168" s="242" t="s">
        <v>114</v>
      </c>
      <c r="T168" s="243" t="s">
        <v>114</v>
      </c>
      <c r="U168" s="224">
        <v>0</v>
      </c>
      <c r="V168" s="224">
        <f>ROUND(E168*U168,2)</f>
        <v>0</v>
      </c>
      <c r="W168" s="224"/>
      <c r="X168" s="224" t="s">
        <v>203</v>
      </c>
      <c r="Y168" s="224" t="s">
        <v>116</v>
      </c>
      <c r="Z168" s="214"/>
      <c r="AA168" s="214"/>
      <c r="AB168" s="214"/>
      <c r="AC168" s="214"/>
      <c r="AD168" s="214"/>
      <c r="AE168" s="214"/>
      <c r="AF168" s="214"/>
      <c r="AG168" s="214" t="s">
        <v>204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2" x14ac:dyDescent="0.2">
      <c r="A169" s="221"/>
      <c r="B169" s="222"/>
      <c r="C169" s="257" t="s">
        <v>278</v>
      </c>
      <c r="D169" s="225"/>
      <c r="E169" s="226"/>
      <c r="F169" s="224"/>
      <c r="G169" s="224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24"/>
      <c r="Z169" s="214"/>
      <c r="AA169" s="214"/>
      <c r="AB169" s="214"/>
      <c r="AC169" s="214"/>
      <c r="AD169" s="214"/>
      <c r="AE169" s="214"/>
      <c r="AF169" s="214"/>
      <c r="AG169" s="214" t="s">
        <v>119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3" x14ac:dyDescent="0.2">
      <c r="A170" s="221"/>
      <c r="B170" s="222"/>
      <c r="C170" s="257" t="s">
        <v>282</v>
      </c>
      <c r="D170" s="225"/>
      <c r="E170" s="226">
        <v>0.30839</v>
      </c>
      <c r="F170" s="224"/>
      <c r="G170" s="224"/>
      <c r="H170" s="224"/>
      <c r="I170" s="224"/>
      <c r="J170" s="224"/>
      <c r="K170" s="224"/>
      <c r="L170" s="224"/>
      <c r="M170" s="224"/>
      <c r="N170" s="223"/>
      <c r="O170" s="223"/>
      <c r="P170" s="223"/>
      <c r="Q170" s="223"/>
      <c r="R170" s="224"/>
      <c r="S170" s="224"/>
      <c r="T170" s="224"/>
      <c r="U170" s="224"/>
      <c r="V170" s="224"/>
      <c r="W170" s="224"/>
      <c r="X170" s="224"/>
      <c r="Y170" s="224"/>
      <c r="Z170" s="214"/>
      <c r="AA170" s="214"/>
      <c r="AB170" s="214"/>
      <c r="AC170" s="214"/>
      <c r="AD170" s="214"/>
      <c r="AE170" s="214"/>
      <c r="AF170" s="214"/>
      <c r="AG170" s="214" t="s">
        <v>119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ht="22.5" outlineLevel="1" x14ac:dyDescent="0.2">
      <c r="A171" s="237">
        <v>45</v>
      </c>
      <c r="B171" s="238" t="s">
        <v>283</v>
      </c>
      <c r="C171" s="256" t="s">
        <v>284</v>
      </c>
      <c r="D171" s="239" t="s">
        <v>208</v>
      </c>
      <c r="E171" s="240">
        <v>1.0869999999999999E-2</v>
      </c>
      <c r="F171" s="241"/>
      <c r="G171" s="242">
        <f>ROUND(E171*F171,2)</f>
        <v>0</v>
      </c>
      <c r="H171" s="241"/>
      <c r="I171" s="242">
        <f>ROUND(E171*H171,2)</f>
        <v>0</v>
      </c>
      <c r="J171" s="241"/>
      <c r="K171" s="242">
        <f>ROUND(E171*J171,2)</f>
        <v>0</v>
      </c>
      <c r="L171" s="242">
        <v>21</v>
      </c>
      <c r="M171" s="242">
        <f>G171*(1+L171/100)</f>
        <v>0</v>
      </c>
      <c r="N171" s="240">
        <v>1</v>
      </c>
      <c r="O171" s="240">
        <f>ROUND(E171*N171,2)</f>
        <v>0.01</v>
      </c>
      <c r="P171" s="240">
        <v>0</v>
      </c>
      <c r="Q171" s="240">
        <f>ROUND(E171*P171,2)</f>
        <v>0</v>
      </c>
      <c r="R171" s="242" t="s">
        <v>202</v>
      </c>
      <c r="S171" s="242" t="s">
        <v>114</v>
      </c>
      <c r="T171" s="243" t="s">
        <v>114</v>
      </c>
      <c r="U171" s="224">
        <v>0</v>
      </c>
      <c r="V171" s="224">
        <f>ROUND(E171*U171,2)</f>
        <v>0</v>
      </c>
      <c r="W171" s="224"/>
      <c r="X171" s="224" t="s">
        <v>203</v>
      </c>
      <c r="Y171" s="224" t="s">
        <v>116</v>
      </c>
      <c r="Z171" s="214"/>
      <c r="AA171" s="214"/>
      <c r="AB171" s="214"/>
      <c r="AC171" s="214"/>
      <c r="AD171" s="214"/>
      <c r="AE171" s="214"/>
      <c r="AF171" s="214"/>
      <c r="AG171" s="214" t="s">
        <v>204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2" x14ac:dyDescent="0.2">
      <c r="A172" s="221"/>
      <c r="B172" s="222"/>
      <c r="C172" s="257" t="s">
        <v>274</v>
      </c>
      <c r="D172" s="225"/>
      <c r="E172" s="226"/>
      <c r="F172" s="224"/>
      <c r="G172" s="224"/>
      <c r="H172" s="224"/>
      <c r="I172" s="224"/>
      <c r="J172" s="224"/>
      <c r="K172" s="224"/>
      <c r="L172" s="224"/>
      <c r="M172" s="224"/>
      <c r="N172" s="223"/>
      <c r="O172" s="223"/>
      <c r="P172" s="223"/>
      <c r="Q172" s="223"/>
      <c r="R172" s="224"/>
      <c r="S172" s="224"/>
      <c r="T172" s="224"/>
      <c r="U172" s="224"/>
      <c r="V172" s="224"/>
      <c r="W172" s="224"/>
      <c r="X172" s="224"/>
      <c r="Y172" s="224"/>
      <c r="Z172" s="214"/>
      <c r="AA172" s="214"/>
      <c r="AB172" s="214"/>
      <c r="AC172" s="214"/>
      <c r="AD172" s="214"/>
      <c r="AE172" s="214"/>
      <c r="AF172" s="214"/>
      <c r="AG172" s="214" t="s">
        <v>119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3" x14ac:dyDescent="0.2">
      <c r="A173" s="221"/>
      <c r="B173" s="222"/>
      <c r="C173" s="257" t="s">
        <v>285</v>
      </c>
      <c r="D173" s="225"/>
      <c r="E173" s="226">
        <v>1.0869999999999999E-2</v>
      </c>
      <c r="F173" s="224"/>
      <c r="G173" s="224"/>
      <c r="H173" s="224"/>
      <c r="I173" s="224"/>
      <c r="J173" s="224"/>
      <c r="K173" s="224"/>
      <c r="L173" s="224"/>
      <c r="M173" s="224"/>
      <c r="N173" s="223"/>
      <c r="O173" s="223"/>
      <c r="P173" s="223"/>
      <c r="Q173" s="223"/>
      <c r="R173" s="224"/>
      <c r="S173" s="224"/>
      <c r="T173" s="224"/>
      <c r="U173" s="224"/>
      <c r="V173" s="224"/>
      <c r="W173" s="224"/>
      <c r="X173" s="224"/>
      <c r="Y173" s="224"/>
      <c r="Z173" s="214"/>
      <c r="AA173" s="214"/>
      <c r="AB173" s="214"/>
      <c r="AC173" s="214"/>
      <c r="AD173" s="214"/>
      <c r="AE173" s="214"/>
      <c r="AF173" s="214"/>
      <c r="AG173" s="214" t="s">
        <v>119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">
      <c r="A174" s="237">
        <v>46</v>
      </c>
      <c r="B174" s="238" t="s">
        <v>286</v>
      </c>
      <c r="C174" s="256" t="s">
        <v>287</v>
      </c>
      <c r="D174" s="239" t="s">
        <v>208</v>
      </c>
      <c r="E174" s="240">
        <v>0.33382000000000001</v>
      </c>
      <c r="F174" s="241"/>
      <c r="G174" s="242">
        <f>ROUND(E174*F174,2)</f>
        <v>0</v>
      </c>
      <c r="H174" s="241"/>
      <c r="I174" s="242">
        <f>ROUND(E174*H174,2)</f>
        <v>0</v>
      </c>
      <c r="J174" s="241"/>
      <c r="K174" s="242">
        <f>ROUND(E174*J174,2)</f>
        <v>0</v>
      </c>
      <c r="L174" s="242">
        <v>21</v>
      </c>
      <c r="M174" s="242">
        <f>G174*(1+L174/100)</f>
        <v>0</v>
      </c>
      <c r="N174" s="240">
        <v>0</v>
      </c>
      <c r="O174" s="240">
        <f>ROUND(E174*N174,2)</f>
        <v>0</v>
      </c>
      <c r="P174" s="240">
        <v>0</v>
      </c>
      <c r="Q174" s="240">
        <f>ROUND(E174*P174,2)</f>
        <v>0</v>
      </c>
      <c r="R174" s="242" t="s">
        <v>273</v>
      </c>
      <c r="S174" s="242" t="s">
        <v>114</v>
      </c>
      <c r="T174" s="243" t="s">
        <v>114</v>
      </c>
      <c r="U174" s="224">
        <v>3.327</v>
      </c>
      <c r="V174" s="224">
        <f>ROUND(E174*U174,2)</f>
        <v>1.1100000000000001</v>
      </c>
      <c r="W174" s="224"/>
      <c r="X174" s="224" t="s">
        <v>267</v>
      </c>
      <c r="Y174" s="224" t="s">
        <v>116</v>
      </c>
      <c r="Z174" s="214"/>
      <c r="AA174" s="214"/>
      <c r="AB174" s="214"/>
      <c r="AC174" s="214"/>
      <c r="AD174" s="214"/>
      <c r="AE174" s="214"/>
      <c r="AF174" s="214"/>
      <c r="AG174" s="214" t="s">
        <v>268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2" x14ac:dyDescent="0.2">
      <c r="A175" s="221"/>
      <c r="B175" s="222"/>
      <c r="C175" s="258" t="s">
        <v>288</v>
      </c>
      <c r="D175" s="245"/>
      <c r="E175" s="245"/>
      <c r="F175" s="245"/>
      <c r="G175" s="245"/>
      <c r="H175" s="224"/>
      <c r="I175" s="224"/>
      <c r="J175" s="224"/>
      <c r="K175" s="224"/>
      <c r="L175" s="224"/>
      <c r="M175" s="224"/>
      <c r="N175" s="223"/>
      <c r="O175" s="223"/>
      <c r="P175" s="223"/>
      <c r="Q175" s="223"/>
      <c r="R175" s="224"/>
      <c r="S175" s="224"/>
      <c r="T175" s="224"/>
      <c r="U175" s="224"/>
      <c r="V175" s="224"/>
      <c r="W175" s="224"/>
      <c r="X175" s="224"/>
      <c r="Y175" s="224"/>
      <c r="Z175" s="214"/>
      <c r="AA175" s="214"/>
      <c r="AB175" s="214"/>
      <c r="AC175" s="214"/>
      <c r="AD175" s="214"/>
      <c r="AE175" s="214"/>
      <c r="AF175" s="214"/>
      <c r="AG175" s="214" t="s">
        <v>135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x14ac:dyDescent="0.2">
      <c r="A176" s="230" t="s">
        <v>108</v>
      </c>
      <c r="B176" s="231" t="s">
        <v>76</v>
      </c>
      <c r="C176" s="255" t="s">
        <v>77</v>
      </c>
      <c r="D176" s="232"/>
      <c r="E176" s="233"/>
      <c r="F176" s="234"/>
      <c r="G176" s="234">
        <f>SUMIF(AG177:AG187,"&lt;&gt;NOR",G177:G187)</f>
        <v>0</v>
      </c>
      <c r="H176" s="234"/>
      <c r="I176" s="234">
        <f>SUM(I177:I187)</f>
        <v>0</v>
      </c>
      <c r="J176" s="234"/>
      <c r="K176" s="234">
        <f>SUM(K177:K187)</f>
        <v>0</v>
      </c>
      <c r="L176" s="234"/>
      <c r="M176" s="234">
        <f>SUM(M177:M187)</f>
        <v>0</v>
      </c>
      <c r="N176" s="233"/>
      <c r="O176" s="233">
        <f>SUM(O177:O187)</f>
        <v>0</v>
      </c>
      <c r="P176" s="233"/>
      <c r="Q176" s="233">
        <f>SUM(Q177:Q187)</f>
        <v>0</v>
      </c>
      <c r="R176" s="234"/>
      <c r="S176" s="234"/>
      <c r="T176" s="235"/>
      <c r="U176" s="229"/>
      <c r="V176" s="229">
        <f>SUM(V177:V187)</f>
        <v>248</v>
      </c>
      <c r="W176" s="229"/>
      <c r="X176" s="229"/>
      <c r="Y176" s="229"/>
      <c r="AG176" t="s">
        <v>109</v>
      </c>
    </row>
    <row r="177" spans="1:60" outlineLevel="1" x14ac:dyDescent="0.2">
      <c r="A177" s="237">
        <v>47</v>
      </c>
      <c r="B177" s="238" t="s">
        <v>289</v>
      </c>
      <c r="C177" s="256" t="s">
        <v>290</v>
      </c>
      <c r="D177" s="239" t="s">
        <v>208</v>
      </c>
      <c r="E177" s="240">
        <v>156.69499999999999</v>
      </c>
      <c r="F177" s="241"/>
      <c r="G177" s="242">
        <f>ROUND(E177*F177,2)</f>
        <v>0</v>
      </c>
      <c r="H177" s="241"/>
      <c r="I177" s="242">
        <f>ROUND(E177*H177,2)</f>
        <v>0</v>
      </c>
      <c r="J177" s="241"/>
      <c r="K177" s="242">
        <f>ROUND(E177*J177,2)</f>
        <v>0</v>
      </c>
      <c r="L177" s="242">
        <v>21</v>
      </c>
      <c r="M177" s="242">
        <f>G177*(1+L177/100)</f>
        <v>0</v>
      </c>
      <c r="N177" s="240">
        <v>0</v>
      </c>
      <c r="O177" s="240">
        <f>ROUND(E177*N177,2)</f>
        <v>0</v>
      </c>
      <c r="P177" s="240">
        <v>0</v>
      </c>
      <c r="Q177" s="240">
        <f>ROUND(E177*P177,2)</f>
        <v>0</v>
      </c>
      <c r="R177" s="242" t="s">
        <v>291</v>
      </c>
      <c r="S177" s="242" t="s">
        <v>114</v>
      </c>
      <c r="T177" s="243" t="s">
        <v>114</v>
      </c>
      <c r="U177" s="224">
        <v>0</v>
      </c>
      <c r="V177" s="224">
        <f>ROUND(E177*U177,2)</f>
        <v>0</v>
      </c>
      <c r="W177" s="224"/>
      <c r="X177" s="224" t="s">
        <v>115</v>
      </c>
      <c r="Y177" s="224" t="s">
        <v>116</v>
      </c>
      <c r="Z177" s="214"/>
      <c r="AA177" s="214"/>
      <c r="AB177" s="214"/>
      <c r="AC177" s="214"/>
      <c r="AD177" s="214"/>
      <c r="AE177" s="214"/>
      <c r="AF177" s="214"/>
      <c r="AG177" s="214" t="s">
        <v>117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2" x14ac:dyDescent="0.2">
      <c r="A178" s="221"/>
      <c r="B178" s="222"/>
      <c r="C178" s="257" t="s">
        <v>292</v>
      </c>
      <c r="D178" s="225"/>
      <c r="E178" s="226">
        <v>179.57499999999999</v>
      </c>
      <c r="F178" s="224"/>
      <c r="G178" s="224"/>
      <c r="H178" s="224"/>
      <c r="I178" s="224"/>
      <c r="J178" s="224"/>
      <c r="K178" s="224"/>
      <c r="L178" s="224"/>
      <c r="M178" s="224"/>
      <c r="N178" s="223"/>
      <c r="O178" s="223"/>
      <c r="P178" s="223"/>
      <c r="Q178" s="223"/>
      <c r="R178" s="224"/>
      <c r="S178" s="224"/>
      <c r="T178" s="224"/>
      <c r="U178" s="224"/>
      <c r="V178" s="224"/>
      <c r="W178" s="224"/>
      <c r="X178" s="224"/>
      <c r="Y178" s="224"/>
      <c r="Z178" s="214"/>
      <c r="AA178" s="214"/>
      <c r="AB178" s="214"/>
      <c r="AC178" s="214"/>
      <c r="AD178" s="214"/>
      <c r="AE178" s="214"/>
      <c r="AF178" s="214"/>
      <c r="AG178" s="214" t="s">
        <v>119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3" x14ac:dyDescent="0.2">
      <c r="A179" s="221"/>
      <c r="B179" s="222"/>
      <c r="C179" s="257" t="s">
        <v>293</v>
      </c>
      <c r="D179" s="225"/>
      <c r="E179" s="226">
        <v>-22.88</v>
      </c>
      <c r="F179" s="224"/>
      <c r="G179" s="224"/>
      <c r="H179" s="224"/>
      <c r="I179" s="224"/>
      <c r="J179" s="224"/>
      <c r="K179" s="224"/>
      <c r="L179" s="224"/>
      <c r="M179" s="224"/>
      <c r="N179" s="223"/>
      <c r="O179" s="223"/>
      <c r="P179" s="223"/>
      <c r="Q179" s="223"/>
      <c r="R179" s="224"/>
      <c r="S179" s="224"/>
      <c r="T179" s="224"/>
      <c r="U179" s="224"/>
      <c r="V179" s="224"/>
      <c r="W179" s="224"/>
      <c r="X179" s="224"/>
      <c r="Y179" s="224"/>
      <c r="Z179" s="214"/>
      <c r="AA179" s="214"/>
      <c r="AB179" s="214"/>
      <c r="AC179" s="214"/>
      <c r="AD179" s="214"/>
      <c r="AE179" s="214"/>
      <c r="AF179" s="214"/>
      <c r="AG179" s="214" t="s">
        <v>119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ht="22.5" outlineLevel="1" x14ac:dyDescent="0.2">
      <c r="A180" s="237">
        <v>48</v>
      </c>
      <c r="B180" s="238" t="s">
        <v>294</v>
      </c>
      <c r="C180" s="256" t="s">
        <v>295</v>
      </c>
      <c r="D180" s="239" t="s">
        <v>208</v>
      </c>
      <c r="E180" s="240">
        <v>22.88</v>
      </c>
      <c r="F180" s="241"/>
      <c r="G180" s="242">
        <f>ROUND(E180*F180,2)</f>
        <v>0</v>
      </c>
      <c r="H180" s="241"/>
      <c r="I180" s="242">
        <f>ROUND(E180*H180,2)</f>
        <v>0</v>
      </c>
      <c r="J180" s="241"/>
      <c r="K180" s="242">
        <f>ROUND(E180*J180,2)</f>
        <v>0</v>
      </c>
      <c r="L180" s="242">
        <v>21</v>
      </c>
      <c r="M180" s="242">
        <f>G180*(1+L180/100)</f>
        <v>0</v>
      </c>
      <c r="N180" s="240">
        <v>0</v>
      </c>
      <c r="O180" s="240">
        <f>ROUND(E180*N180,2)</f>
        <v>0</v>
      </c>
      <c r="P180" s="240">
        <v>0</v>
      </c>
      <c r="Q180" s="240">
        <f>ROUND(E180*P180,2)</f>
        <v>0</v>
      </c>
      <c r="R180" s="242" t="s">
        <v>291</v>
      </c>
      <c r="S180" s="242" t="s">
        <v>114</v>
      </c>
      <c r="T180" s="243" t="s">
        <v>114</v>
      </c>
      <c r="U180" s="224">
        <v>0</v>
      </c>
      <c r="V180" s="224">
        <f>ROUND(E180*U180,2)</f>
        <v>0</v>
      </c>
      <c r="W180" s="224"/>
      <c r="X180" s="224" t="s">
        <v>115</v>
      </c>
      <c r="Y180" s="224" t="s">
        <v>116</v>
      </c>
      <c r="Z180" s="214"/>
      <c r="AA180" s="214"/>
      <c r="AB180" s="214"/>
      <c r="AC180" s="214"/>
      <c r="AD180" s="214"/>
      <c r="AE180" s="214"/>
      <c r="AF180" s="214"/>
      <c r="AG180" s="214" t="s">
        <v>117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2" x14ac:dyDescent="0.2">
      <c r="A181" s="221"/>
      <c r="B181" s="222"/>
      <c r="C181" s="262" t="s">
        <v>296</v>
      </c>
      <c r="D181" s="253"/>
      <c r="E181" s="253"/>
      <c r="F181" s="253"/>
      <c r="G181" s="253"/>
      <c r="H181" s="224"/>
      <c r="I181" s="224"/>
      <c r="J181" s="224"/>
      <c r="K181" s="224"/>
      <c r="L181" s="224"/>
      <c r="M181" s="224"/>
      <c r="N181" s="223"/>
      <c r="O181" s="223"/>
      <c r="P181" s="223"/>
      <c r="Q181" s="223"/>
      <c r="R181" s="224"/>
      <c r="S181" s="224"/>
      <c r="T181" s="224"/>
      <c r="U181" s="224"/>
      <c r="V181" s="224"/>
      <c r="W181" s="224"/>
      <c r="X181" s="224"/>
      <c r="Y181" s="224"/>
      <c r="Z181" s="214"/>
      <c r="AA181" s="214"/>
      <c r="AB181" s="214"/>
      <c r="AC181" s="214"/>
      <c r="AD181" s="214"/>
      <c r="AE181" s="214"/>
      <c r="AF181" s="214"/>
      <c r="AG181" s="214" t="s">
        <v>297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ht="22.5" outlineLevel="1" x14ac:dyDescent="0.2">
      <c r="A182" s="246">
        <v>49</v>
      </c>
      <c r="B182" s="247" t="s">
        <v>298</v>
      </c>
      <c r="C182" s="261" t="s">
        <v>299</v>
      </c>
      <c r="D182" s="248" t="s">
        <v>208</v>
      </c>
      <c r="E182" s="249">
        <v>179.57499999999999</v>
      </c>
      <c r="F182" s="250"/>
      <c r="G182" s="251">
        <f>ROUND(E182*F182,2)</f>
        <v>0</v>
      </c>
      <c r="H182" s="250"/>
      <c r="I182" s="251">
        <f>ROUND(E182*H182,2)</f>
        <v>0</v>
      </c>
      <c r="J182" s="250"/>
      <c r="K182" s="251">
        <f>ROUND(E182*J182,2)</f>
        <v>0</v>
      </c>
      <c r="L182" s="251">
        <v>21</v>
      </c>
      <c r="M182" s="251">
        <f>G182*(1+L182/100)</f>
        <v>0</v>
      </c>
      <c r="N182" s="249">
        <v>0</v>
      </c>
      <c r="O182" s="249">
        <f>ROUND(E182*N182,2)</f>
        <v>0</v>
      </c>
      <c r="P182" s="249">
        <v>0</v>
      </c>
      <c r="Q182" s="249">
        <f>ROUND(E182*P182,2)</f>
        <v>0</v>
      </c>
      <c r="R182" s="251" t="s">
        <v>113</v>
      </c>
      <c r="S182" s="251" t="s">
        <v>114</v>
      </c>
      <c r="T182" s="252" t="s">
        <v>114</v>
      </c>
      <c r="U182" s="224">
        <v>0.01</v>
      </c>
      <c r="V182" s="224">
        <f>ROUND(E182*U182,2)</f>
        <v>1.8</v>
      </c>
      <c r="W182" s="224"/>
      <c r="X182" s="224" t="s">
        <v>300</v>
      </c>
      <c r="Y182" s="224" t="s">
        <v>116</v>
      </c>
      <c r="Z182" s="214"/>
      <c r="AA182" s="214"/>
      <c r="AB182" s="214"/>
      <c r="AC182" s="214"/>
      <c r="AD182" s="214"/>
      <c r="AE182" s="214"/>
      <c r="AF182" s="214"/>
      <c r="AG182" s="214" t="s">
        <v>301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ht="22.5" outlineLevel="1" x14ac:dyDescent="0.2">
      <c r="A183" s="246">
        <v>50</v>
      </c>
      <c r="B183" s="247" t="s">
        <v>302</v>
      </c>
      <c r="C183" s="261" t="s">
        <v>303</v>
      </c>
      <c r="D183" s="248" t="s">
        <v>208</v>
      </c>
      <c r="E183" s="249">
        <v>359.15</v>
      </c>
      <c r="F183" s="250"/>
      <c r="G183" s="251">
        <f>ROUND(E183*F183,2)</f>
        <v>0</v>
      </c>
      <c r="H183" s="250"/>
      <c r="I183" s="251">
        <f>ROUND(E183*H183,2)</f>
        <v>0</v>
      </c>
      <c r="J183" s="250"/>
      <c r="K183" s="251">
        <f>ROUND(E183*J183,2)</f>
        <v>0</v>
      </c>
      <c r="L183" s="251">
        <v>21</v>
      </c>
      <c r="M183" s="251">
        <f>G183*(1+L183/100)</f>
        <v>0</v>
      </c>
      <c r="N183" s="249">
        <v>0</v>
      </c>
      <c r="O183" s="249">
        <f>ROUND(E183*N183,2)</f>
        <v>0</v>
      </c>
      <c r="P183" s="249">
        <v>0</v>
      </c>
      <c r="Q183" s="249">
        <f>ROUND(E183*P183,2)</f>
        <v>0</v>
      </c>
      <c r="R183" s="251" t="s">
        <v>113</v>
      </c>
      <c r="S183" s="251" t="s">
        <v>114</v>
      </c>
      <c r="T183" s="252" t="s">
        <v>114</v>
      </c>
      <c r="U183" s="224">
        <v>0</v>
      </c>
      <c r="V183" s="224">
        <f>ROUND(E183*U183,2)</f>
        <v>0</v>
      </c>
      <c r="W183" s="224"/>
      <c r="X183" s="224" t="s">
        <v>300</v>
      </c>
      <c r="Y183" s="224" t="s">
        <v>116</v>
      </c>
      <c r="Z183" s="214"/>
      <c r="AA183" s="214"/>
      <c r="AB183" s="214"/>
      <c r="AC183" s="214"/>
      <c r="AD183" s="214"/>
      <c r="AE183" s="214"/>
      <c r="AF183" s="214"/>
      <c r="AG183" s="214" t="s">
        <v>301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">
      <c r="A184" s="237">
        <v>51</v>
      </c>
      <c r="B184" s="238" t="s">
        <v>304</v>
      </c>
      <c r="C184" s="256" t="s">
        <v>305</v>
      </c>
      <c r="D184" s="239" t="s">
        <v>208</v>
      </c>
      <c r="E184" s="240">
        <v>179.57499999999999</v>
      </c>
      <c r="F184" s="241"/>
      <c r="G184" s="242">
        <f>ROUND(E184*F184,2)</f>
        <v>0</v>
      </c>
      <c r="H184" s="241"/>
      <c r="I184" s="242">
        <f>ROUND(E184*H184,2)</f>
        <v>0</v>
      </c>
      <c r="J184" s="241"/>
      <c r="K184" s="242">
        <f>ROUND(E184*J184,2)</f>
        <v>0</v>
      </c>
      <c r="L184" s="242">
        <v>21</v>
      </c>
      <c r="M184" s="242">
        <f>G184*(1+L184/100)</f>
        <v>0</v>
      </c>
      <c r="N184" s="240">
        <v>0</v>
      </c>
      <c r="O184" s="240">
        <f>ROUND(E184*N184,2)</f>
        <v>0</v>
      </c>
      <c r="P184" s="240">
        <v>0</v>
      </c>
      <c r="Q184" s="240">
        <f>ROUND(E184*P184,2)</f>
        <v>0</v>
      </c>
      <c r="R184" s="242" t="s">
        <v>113</v>
      </c>
      <c r="S184" s="242" t="s">
        <v>114</v>
      </c>
      <c r="T184" s="243" t="s">
        <v>114</v>
      </c>
      <c r="U184" s="224">
        <v>9.9000000000000005E-2</v>
      </c>
      <c r="V184" s="224">
        <f>ROUND(E184*U184,2)</f>
        <v>17.78</v>
      </c>
      <c r="W184" s="224"/>
      <c r="X184" s="224" t="s">
        <v>300</v>
      </c>
      <c r="Y184" s="224" t="s">
        <v>116</v>
      </c>
      <c r="Z184" s="214"/>
      <c r="AA184" s="214"/>
      <c r="AB184" s="214"/>
      <c r="AC184" s="214"/>
      <c r="AD184" s="214"/>
      <c r="AE184" s="214"/>
      <c r="AF184" s="214"/>
      <c r="AG184" s="214" t="s">
        <v>301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2" x14ac:dyDescent="0.2">
      <c r="A185" s="221"/>
      <c r="B185" s="222"/>
      <c r="C185" s="258" t="s">
        <v>306</v>
      </c>
      <c r="D185" s="245"/>
      <c r="E185" s="245"/>
      <c r="F185" s="245"/>
      <c r="G185" s="245"/>
      <c r="H185" s="224"/>
      <c r="I185" s="224"/>
      <c r="J185" s="224"/>
      <c r="K185" s="224"/>
      <c r="L185" s="224"/>
      <c r="M185" s="224"/>
      <c r="N185" s="223"/>
      <c r="O185" s="223"/>
      <c r="P185" s="223"/>
      <c r="Q185" s="223"/>
      <c r="R185" s="224"/>
      <c r="S185" s="224"/>
      <c r="T185" s="224"/>
      <c r="U185" s="224"/>
      <c r="V185" s="224"/>
      <c r="W185" s="224"/>
      <c r="X185" s="224"/>
      <c r="Y185" s="224"/>
      <c r="Z185" s="214"/>
      <c r="AA185" s="214"/>
      <c r="AB185" s="214"/>
      <c r="AC185" s="214"/>
      <c r="AD185" s="214"/>
      <c r="AE185" s="214"/>
      <c r="AF185" s="214"/>
      <c r="AG185" s="214" t="s">
        <v>135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">
      <c r="A186" s="246">
        <v>52</v>
      </c>
      <c r="B186" s="247" t="s">
        <v>307</v>
      </c>
      <c r="C186" s="261" t="s">
        <v>308</v>
      </c>
      <c r="D186" s="248" t="s">
        <v>208</v>
      </c>
      <c r="E186" s="249">
        <v>179.57499999999999</v>
      </c>
      <c r="F186" s="250"/>
      <c r="G186" s="251">
        <f>ROUND(E186*F186,2)</f>
        <v>0</v>
      </c>
      <c r="H186" s="250"/>
      <c r="I186" s="251">
        <f>ROUND(E186*H186,2)</f>
        <v>0</v>
      </c>
      <c r="J186" s="250"/>
      <c r="K186" s="251">
        <f>ROUND(E186*J186,2)</f>
        <v>0</v>
      </c>
      <c r="L186" s="251">
        <v>21</v>
      </c>
      <c r="M186" s="251">
        <f>G186*(1+L186/100)</f>
        <v>0</v>
      </c>
      <c r="N186" s="249">
        <v>0</v>
      </c>
      <c r="O186" s="249">
        <f>ROUND(E186*N186,2)</f>
        <v>0</v>
      </c>
      <c r="P186" s="249">
        <v>0</v>
      </c>
      <c r="Q186" s="249">
        <f>ROUND(E186*P186,2)</f>
        <v>0</v>
      </c>
      <c r="R186" s="251" t="s">
        <v>291</v>
      </c>
      <c r="S186" s="251" t="s">
        <v>114</v>
      </c>
      <c r="T186" s="252" t="s">
        <v>114</v>
      </c>
      <c r="U186" s="224">
        <v>0.94199999999999995</v>
      </c>
      <c r="V186" s="224">
        <f>ROUND(E186*U186,2)</f>
        <v>169.16</v>
      </c>
      <c r="W186" s="224"/>
      <c r="X186" s="224" t="s">
        <v>300</v>
      </c>
      <c r="Y186" s="224" t="s">
        <v>116</v>
      </c>
      <c r="Z186" s="214"/>
      <c r="AA186" s="214"/>
      <c r="AB186" s="214"/>
      <c r="AC186" s="214"/>
      <c r="AD186" s="214"/>
      <c r="AE186" s="214"/>
      <c r="AF186" s="214"/>
      <c r="AG186" s="214" t="s">
        <v>301</v>
      </c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ht="22.5" outlineLevel="1" x14ac:dyDescent="0.2">
      <c r="A187" s="246">
        <v>53</v>
      </c>
      <c r="B187" s="247" t="s">
        <v>309</v>
      </c>
      <c r="C187" s="261" t="s">
        <v>310</v>
      </c>
      <c r="D187" s="248" t="s">
        <v>208</v>
      </c>
      <c r="E187" s="249">
        <v>538.72500000000002</v>
      </c>
      <c r="F187" s="250"/>
      <c r="G187" s="251">
        <f>ROUND(E187*F187,2)</f>
        <v>0</v>
      </c>
      <c r="H187" s="250"/>
      <c r="I187" s="251">
        <f>ROUND(E187*H187,2)</f>
        <v>0</v>
      </c>
      <c r="J187" s="250"/>
      <c r="K187" s="251">
        <f>ROUND(E187*J187,2)</f>
        <v>0</v>
      </c>
      <c r="L187" s="251">
        <v>21</v>
      </c>
      <c r="M187" s="251">
        <f>G187*(1+L187/100)</f>
        <v>0</v>
      </c>
      <c r="N187" s="249">
        <v>0</v>
      </c>
      <c r="O187" s="249">
        <f>ROUND(E187*N187,2)</f>
        <v>0</v>
      </c>
      <c r="P187" s="249">
        <v>0</v>
      </c>
      <c r="Q187" s="249">
        <f>ROUND(E187*P187,2)</f>
        <v>0</v>
      </c>
      <c r="R187" s="251" t="s">
        <v>291</v>
      </c>
      <c r="S187" s="251" t="s">
        <v>114</v>
      </c>
      <c r="T187" s="252" t="s">
        <v>114</v>
      </c>
      <c r="U187" s="224">
        <v>0.11</v>
      </c>
      <c r="V187" s="224">
        <f>ROUND(E187*U187,2)</f>
        <v>59.26</v>
      </c>
      <c r="W187" s="224"/>
      <c r="X187" s="224" t="s">
        <v>300</v>
      </c>
      <c r="Y187" s="224" t="s">
        <v>116</v>
      </c>
      <c r="Z187" s="214"/>
      <c r="AA187" s="214"/>
      <c r="AB187" s="214"/>
      <c r="AC187" s="214"/>
      <c r="AD187" s="214"/>
      <c r="AE187" s="214"/>
      <c r="AF187" s="214"/>
      <c r="AG187" s="214" t="s">
        <v>301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x14ac:dyDescent="0.2">
      <c r="A188" s="230" t="s">
        <v>108</v>
      </c>
      <c r="B188" s="231" t="s">
        <v>79</v>
      </c>
      <c r="C188" s="255" t="s">
        <v>28</v>
      </c>
      <c r="D188" s="232"/>
      <c r="E188" s="233"/>
      <c r="F188" s="234"/>
      <c r="G188" s="234">
        <f>SUMIF(AG189:AG199,"&lt;&gt;NOR",G189:G199)</f>
        <v>0</v>
      </c>
      <c r="H188" s="234"/>
      <c r="I188" s="234">
        <f>SUM(I189:I199)</f>
        <v>0</v>
      </c>
      <c r="J188" s="234"/>
      <c r="K188" s="234">
        <f>SUM(K189:K199)</f>
        <v>0</v>
      </c>
      <c r="L188" s="234"/>
      <c r="M188" s="234">
        <f>SUM(M189:M199)</f>
        <v>0</v>
      </c>
      <c r="N188" s="233"/>
      <c r="O188" s="233">
        <f>SUM(O189:O199)</f>
        <v>0</v>
      </c>
      <c r="P188" s="233"/>
      <c r="Q188" s="233">
        <f>SUM(Q189:Q199)</f>
        <v>0</v>
      </c>
      <c r="R188" s="234"/>
      <c r="S188" s="234"/>
      <c r="T188" s="235"/>
      <c r="U188" s="229"/>
      <c r="V188" s="229">
        <f>SUM(V189:V199)</f>
        <v>0</v>
      </c>
      <c r="W188" s="229"/>
      <c r="X188" s="229"/>
      <c r="Y188" s="229"/>
      <c r="AG188" t="s">
        <v>109</v>
      </c>
    </row>
    <row r="189" spans="1:60" outlineLevel="1" x14ac:dyDescent="0.2">
      <c r="A189" s="237">
        <v>54</v>
      </c>
      <c r="B189" s="238" t="s">
        <v>311</v>
      </c>
      <c r="C189" s="256" t="s">
        <v>312</v>
      </c>
      <c r="D189" s="239" t="s">
        <v>313</v>
      </c>
      <c r="E189" s="240">
        <v>1</v>
      </c>
      <c r="F189" s="241"/>
      <c r="G189" s="242">
        <f>ROUND(E189*F189,2)</f>
        <v>0</v>
      </c>
      <c r="H189" s="241"/>
      <c r="I189" s="242">
        <f>ROUND(E189*H189,2)</f>
        <v>0</v>
      </c>
      <c r="J189" s="241"/>
      <c r="K189" s="242">
        <f>ROUND(E189*J189,2)</f>
        <v>0</v>
      </c>
      <c r="L189" s="242">
        <v>21</v>
      </c>
      <c r="M189" s="242">
        <f>G189*(1+L189/100)</f>
        <v>0</v>
      </c>
      <c r="N189" s="240">
        <v>0</v>
      </c>
      <c r="O189" s="240">
        <f>ROUND(E189*N189,2)</f>
        <v>0</v>
      </c>
      <c r="P189" s="240">
        <v>0</v>
      </c>
      <c r="Q189" s="240">
        <f>ROUND(E189*P189,2)</f>
        <v>0</v>
      </c>
      <c r="R189" s="242"/>
      <c r="S189" s="242" t="s">
        <v>114</v>
      </c>
      <c r="T189" s="243" t="s">
        <v>210</v>
      </c>
      <c r="U189" s="224">
        <v>0</v>
      </c>
      <c r="V189" s="224">
        <f>ROUND(E189*U189,2)</f>
        <v>0</v>
      </c>
      <c r="W189" s="224"/>
      <c r="X189" s="224" t="s">
        <v>314</v>
      </c>
      <c r="Y189" s="224" t="s">
        <v>116</v>
      </c>
      <c r="Z189" s="214"/>
      <c r="AA189" s="214"/>
      <c r="AB189" s="214"/>
      <c r="AC189" s="214"/>
      <c r="AD189" s="214"/>
      <c r="AE189" s="214"/>
      <c r="AF189" s="214"/>
      <c r="AG189" s="214" t="s">
        <v>315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2" x14ac:dyDescent="0.2">
      <c r="A190" s="221"/>
      <c r="B190" s="222"/>
      <c r="C190" s="262" t="s">
        <v>331</v>
      </c>
      <c r="D190" s="253"/>
      <c r="E190" s="253"/>
      <c r="F190" s="253"/>
      <c r="G190" s="253"/>
      <c r="H190" s="224"/>
      <c r="I190" s="224"/>
      <c r="J190" s="224"/>
      <c r="K190" s="224"/>
      <c r="L190" s="224"/>
      <c r="M190" s="224"/>
      <c r="N190" s="223"/>
      <c r="O190" s="223"/>
      <c r="P190" s="223"/>
      <c r="Q190" s="223"/>
      <c r="R190" s="224"/>
      <c r="S190" s="224"/>
      <c r="T190" s="224"/>
      <c r="U190" s="224"/>
      <c r="V190" s="224"/>
      <c r="W190" s="224"/>
      <c r="X190" s="224"/>
      <c r="Y190" s="224"/>
      <c r="Z190" s="214"/>
      <c r="AA190" s="214"/>
      <c r="AB190" s="214"/>
      <c r="AC190" s="214"/>
      <c r="AD190" s="214"/>
      <c r="AE190" s="214"/>
      <c r="AF190" s="214"/>
      <c r="AG190" s="214" t="s">
        <v>297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ht="22.5" outlineLevel="3" x14ac:dyDescent="0.2">
      <c r="A191" s="221"/>
      <c r="B191" s="222"/>
      <c r="C191" s="263" t="s">
        <v>316</v>
      </c>
      <c r="D191" s="254"/>
      <c r="E191" s="254"/>
      <c r="F191" s="254"/>
      <c r="G191" s="254"/>
      <c r="H191" s="224"/>
      <c r="I191" s="224"/>
      <c r="J191" s="224"/>
      <c r="K191" s="224"/>
      <c r="L191" s="224"/>
      <c r="M191" s="224"/>
      <c r="N191" s="223"/>
      <c r="O191" s="223"/>
      <c r="P191" s="223"/>
      <c r="Q191" s="223"/>
      <c r="R191" s="224"/>
      <c r="S191" s="224"/>
      <c r="T191" s="224"/>
      <c r="U191" s="224"/>
      <c r="V191" s="224"/>
      <c r="W191" s="224"/>
      <c r="X191" s="224"/>
      <c r="Y191" s="224"/>
      <c r="Z191" s="214"/>
      <c r="AA191" s="214"/>
      <c r="AB191" s="214"/>
      <c r="AC191" s="214"/>
      <c r="AD191" s="214"/>
      <c r="AE191" s="214"/>
      <c r="AF191" s="214"/>
      <c r="AG191" s="214" t="s">
        <v>297</v>
      </c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44" t="str">
        <f>C191</f>
        <v>Vyhotovení protokolu o vytyčení stavby se seznamem souřadnic vytyčených bodů a jejich polohopisnými (S-JTSK) a výškopisnými (Bpv) hodnotami.</v>
      </c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">
      <c r="A192" s="237">
        <v>55</v>
      </c>
      <c r="B192" s="238" t="s">
        <v>317</v>
      </c>
      <c r="C192" s="256" t="s">
        <v>318</v>
      </c>
      <c r="D192" s="239" t="s">
        <v>313</v>
      </c>
      <c r="E192" s="240">
        <v>1</v>
      </c>
      <c r="F192" s="241"/>
      <c r="G192" s="242">
        <f>ROUND(E192*F192,2)</f>
        <v>0</v>
      </c>
      <c r="H192" s="241"/>
      <c r="I192" s="242">
        <f>ROUND(E192*H192,2)</f>
        <v>0</v>
      </c>
      <c r="J192" s="241"/>
      <c r="K192" s="242">
        <f>ROUND(E192*J192,2)</f>
        <v>0</v>
      </c>
      <c r="L192" s="242">
        <v>21</v>
      </c>
      <c r="M192" s="242">
        <f>G192*(1+L192/100)</f>
        <v>0</v>
      </c>
      <c r="N192" s="240">
        <v>0</v>
      </c>
      <c r="O192" s="240">
        <f>ROUND(E192*N192,2)</f>
        <v>0</v>
      </c>
      <c r="P192" s="240">
        <v>0</v>
      </c>
      <c r="Q192" s="240">
        <f>ROUND(E192*P192,2)</f>
        <v>0</v>
      </c>
      <c r="R192" s="242"/>
      <c r="S192" s="242" t="s">
        <v>114</v>
      </c>
      <c r="T192" s="243" t="s">
        <v>210</v>
      </c>
      <c r="U192" s="224">
        <v>0</v>
      </c>
      <c r="V192" s="224">
        <f>ROUND(E192*U192,2)</f>
        <v>0</v>
      </c>
      <c r="W192" s="224"/>
      <c r="X192" s="224" t="s">
        <v>314</v>
      </c>
      <c r="Y192" s="224" t="s">
        <v>116</v>
      </c>
      <c r="Z192" s="214"/>
      <c r="AA192" s="214"/>
      <c r="AB192" s="214"/>
      <c r="AC192" s="214"/>
      <c r="AD192" s="214"/>
      <c r="AE192" s="214"/>
      <c r="AF192" s="214"/>
      <c r="AG192" s="214" t="s">
        <v>315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2" x14ac:dyDescent="0.2">
      <c r="A193" s="221"/>
      <c r="B193" s="222"/>
      <c r="C193" s="262" t="s">
        <v>319</v>
      </c>
      <c r="D193" s="253"/>
      <c r="E193" s="253"/>
      <c r="F193" s="253"/>
      <c r="G193" s="253"/>
      <c r="H193" s="224"/>
      <c r="I193" s="224"/>
      <c r="J193" s="224"/>
      <c r="K193" s="224"/>
      <c r="L193" s="224"/>
      <c r="M193" s="224"/>
      <c r="N193" s="223"/>
      <c r="O193" s="223"/>
      <c r="P193" s="223"/>
      <c r="Q193" s="223"/>
      <c r="R193" s="224"/>
      <c r="S193" s="224"/>
      <c r="T193" s="224"/>
      <c r="U193" s="224"/>
      <c r="V193" s="224"/>
      <c r="W193" s="224"/>
      <c r="X193" s="224"/>
      <c r="Y193" s="224"/>
      <c r="Z193" s="214"/>
      <c r="AA193" s="214"/>
      <c r="AB193" s="214"/>
      <c r="AC193" s="214"/>
      <c r="AD193" s="214"/>
      <c r="AE193" s="214"/>
      <c r="AF193" s="214"/>
      <c r="AG193" s="214" t="s">
        <v>297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">
      <c r="A194" s="237">
        <v>56</v>
      </c>
      <c r="B194" s="238" t="s">
        <v>320</v>
      </c>
      <c r="C194" s="256" t="s">
        <v>321</v>
      </c>
      <c r="D194" s="239" t="s">
        <v>313</v>
      </c>
      <c r="E194" s="240">
        <v>1</v>
      </c>
      <c r="F194" s="241"/>
      <c r="G194" s="242">
        <f>ROUND(E194*F194,2)</f>
        <v>0</v>
      </c>
      <c r="H194" s="241"/>
      <c r="I194" s="242">
        <f>ROUND(E194*H194,2)</f>
        <v>0</v>
      </c>
      <c r="J194" s="241"/>
      <c r="K194" s="242">
        <f>ROUND(E194*J194,2)</f>
        <v>0</v>
      </c>
      <c r="L194" s="242">
        <v>21</v>
      </c>
      <c r="M194" s="242">
        <f>G194*(1+L194/100)</f>
        <v>0</v>
      </c>
      <c r="N194" s="240">
        <v>0</v>
      </c>
      <c r="O194" s="240">
        <f>ROUND(E194*N194,2)</f>
        <v>0</v>
      </c>
      <c r="P194" s="240">
        <v>0</v>
      </c>
      <c r="Q194" s="240">
        <f>ROUND(E194*P194,2)</f>
        <v>0</v>
      </c>
      <c r="R194" s="242"/>
      <c r="S194" s="242" t="s">
        <v>114</v>
      </c>
      <c r="T194" s="243" t="s">
        <v>210</v>
      </c>
      <c r="U194" s="224">
        <v>0</v>
      </c>
      <c r="V194" s="224">
        <f>ROUND(E194*U194,2)</f>
        <v>0</v>
      </c>
      <c r="W194" s="224"/>
      <c r="X194" s="224" t="s">
        <v>314</v>
      </c>
      <c r="Y194" s="224" t="s">
        <v>116</v>
      </c>
      <c r="Z194" s="214"/>
      <c r="AA194" s="214"/>
      <c r="AB194" s="214"/>
      <c r="AC194" s="214"/>
      <c r="AD194" s="214"/>
      <c r="AE194" s="214"/>
      <c r="AF194" s="214"/>
      <c r="AG194" s="214" t="s">
        <v>322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ht="33.75" outlineLevel="2" x14ac:dyDescent="0.2">
      <c r="A195" s="221"/>
      <c r="B195" s="222"/>
      <c r="C195" s="262" t="s">
        <v>323</v>
      </c>
      <c r="D195" s="253"/>
      <c r="E195" s="253"/>
      <c r="F195" s="253"/>
      <c r="G195" s="253"/>
      <c r="H195" s="224"/>
      <c r="I195" s="224"/>
      <c r="J195" s="224"/>
      <c r="K195" s="224"/>
      <c r="L195" s="224"/>
      <c r="M195" s="224"/>
      <c r="N195" s="223"/>
      <c r="O195" s="223"/>
      <c r="P195" s="223"/>
      <c r="Q195" s="223"/>
      <c r="R195" s="224"/>
      <c r="S195" s="224"/>
      <c r="T195" s="224"/>
      <c r="U195" s="224"/>
      <c r="V195" s="224"/>
      <c r="W195" s="224"/>
      <c r="X195" s="224"/>
      <c r="Y195" s="224"/>
      <c r="Z195" s="214"/>
      <c r="AA195" s="214"/>
      <c r="AB195" s="214"/>
      <c r="AC195" s="214"/>
      <c r="AD195" s="214"/>
      <c r="AE195" s="214"/>
      <c r="AF195" s="214"/>
      <c r="AG195" s="214" t="s">
        <v>297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44" t="str">
        <f>C195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">
      <c r="A196" s="237">
        <v>57</v>
      </c>
      <c r="B196" s="238" t="s">
        <v>324</v>
      </c>
      <c r="C196" s="256" t="s">
        <v>325</v>
      </c>
      <c r="D196" s="239" t="s">
        <v>313</v>
      </c>
      <c r="E196" s="240">
        <v>1</v>
      </c>
      <c r="F196" s="241"/>
      <c r="G196" s="242">
        <f>ROUND(E196*F196,2)</f>
        <v>0</v>
      </c>
      <c r="H196" s="241"/>
      <c r="I196" s="242">
        <f>ROUND(E196*H196,2)</f>
        <v>0</v>
      </c>
      <c r="J196" s="241"/>
      <c r="K196" s="242">
        <f>ROUND(E196*J196,2)</f>
        <v>0</v>
      </c>
      <c r="L196" s="242">
        <v>21</v>
      </c>
      <c r="M196" s="242">
        <f>G196*(1+L196/100)</f>
        <v>0</v>
      </c>
      <c r="N196" s="240">
        <v>0</v>
      </c>
      <c r="O196" s="240">
        <f>ROUND(E196*N196,2)</f>
        <v>0</v>
      </c>
      <c r="P196" s="240">
        <v>0</v>
      </c>
      <c r="Q196" s="240">
        <f>ROUND(E196*P196,2)</f>
        <v>0</v>
      </c>
      <c r="R196" s="242"/>
      <c r="S196" s="242" t="s">
        <v>114</v>
      </c>
      <c r="T196" s="243" t="s">
        <v>210</v>
      </c>
      <c r="U196" s="224">
        <v>0</v>
      </c>
      <c r="V196" s="224">
        <f>ROUND(E196*U196,2)</f>
        <v>0</v>
      </c>
      <c r="W196" s="224"/>
      <c r="X196" s="224" t="s">
        <v>314</v>
      </c>
      <c r="Y196" s="224" t="s">
        <v>116</v>
      </c>
      <c r="Z196" s="214"/>
      <c r="AA196" s="214"/>
      <c r="AB196" s="214"/>
      <c r="AC196" s="214"/>
      <c r="AD196" s="214"/>
      <c r="AE196" s="214"/>
      <c r="AF196" s="214"/>
      <c r="AG196" s="214" t="s">
        <v>322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ht="22.5" outlineLevel="2" x14ac:dyDescent="0.2">
      <c r="A197" s="221"/>
      <c r="B197" s="222"/>
      <c r="C197" s="262" t="s">
        <v>326</v>
      </c>
      <c r="D197" s="253"/>
      <c r="E197" s="253"/>
      <c r="F197" s="253"/>
      <c r="G197" s="253"/>
      <c r="H197" s="224"/>
      <c r="I197" s="224"/>
      <c r="J197" s="224"/>
      <c r="K197" s="224"/>
      <c r="L197" s="224"/>
      <c r="M197" s="224"/>
      <c r="N197" s="223"/>
      <c r="O197" s="223"/>
      <c r="P197" s="223"/>
      <c r="Q197" s="223"/>
      <c r="R197" s="224"/>
      <c r="S197" s="224"/>
      <c r="T197" s="224"/>
      <c r="U197" s="224"/>
      <c r="V197" s="224"/>
      <c r="W197" s="224"/>
      <c r="X197" s="224"/>
      <c r="Y197" s="224"/>
      <c r="Z197" s="214"/>
      <c r="AA197" s="214"/>
      <c r="AB197" s="214"/>
      <c r="AC197" s="214"/>
      <c r="AD197" s="214"/>
      <c r="AE197" s="214"/>
      <c r="AF197" s="214"/>
      <c r="AG197" s="214" t="s">
        <v>297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44" t="str">
        <f>C197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">
      <c r="A198" s="237">
        <v>58</v>
      </c>
      <c r="B198" s="238" t="s">
        <v>327</v>
      </c>
      <c r="C198" s="256" t="s">
        <v>328</v>
      </c>
      <c r="D198" s="239" t="s">
        <v>313</v>
      </c>
      <c r="E198" s="240">
        <v>1</v>
      </c>
      <c r="F198" s="241"/>
      <c r="G198" s="242">
        <f>ROUND(E198*F198,2)</f>
        <v>0</v>
      </c>
      <c r="H198" s="241"/>
      <c r="I198" s="242">
        <f>ROUND(E198*H198,2)</f>
        <v>0</v>
      </c>
      <c r="J198" s="241"/>
      <c r="K198" s="242">
        <f>ROUND(E198*J198,2)</f>
        <v>0</v>
      </c>
      <c r="L198" s="242">
        <v>21</v>
      </c>
      <c r="M198" s="242">
        <f>G198*(1+L198/100)</f>
        <v>0</v>
      </c>
      <c r="N198" s="240">
        <v>0</v>
      </c>
      <c r="O198" s="240">
        <f>ROUND(E198*N198,2)</f>
        <v>0</v>
      </c>
      <c r="P198" s="240">
        <v>0</v>
      </c>
      <c r="Q198" s="240">
        <f>ROUND(E198*P198,2)</f>
        <v>0</v>
      </c>
      <c r="R198" s="242"/>
      <c r="S198" s="242" t="s">
        <v>114</v>
      </c>
      <c r="T198" s="243" t="s">
        <v>210</v>
      </c>
      <c r="U198" s="224">
        <v>0</v>
      </c>
      <c r="V198" s="224">
        <f>ROUND(E198*U198,2)</f>
        <v>0</v>
      </c>
      <c r="W198" s="224"/>
      <c r="X198" s="224" t="s">
        <v>314</v>
      </c>
      <c r="Y198" s="224" t="s">
        <v>116</v>
      </c>
      <c r="Z198" s="214"/>
      <c r="AA198" s="214"/>
      <c r="AB198" s="214"/>
      <c r="AC198" s="214"/>
      <c r="AD198" s="214"/>
      <c r="AE198" s="214"/>
      <c r="AF198" s="214"/>
      <c r="AG198" s="214" t="s">
        <v>322</v>
      </c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ht="33.75" outlineLevel="2" x14ac:dyDescent="0.2">
      <c r="A199" s="221"/>
      <c r="B199" s="222"/>
      <c r="C199" s="262" t="s">
        <v>329</v>
      </c>
      <c r="D199" s="253"/>
      <c r="E199" s="253"/>
      <c r="F199" s="253"/>
      <c r="G199" s="253"/>
      <c r="H199" s="224"/>
      <c r="I199" s="224"/>
      <c r="J199" s="224"/>
      <c r="K199" s="224"/>
      <c r="L199" s="224"/>
      <c r="M199" s="224"/>
      <c r="N199" s="223"/>
      <c r="O199" s="223"/>
      <c r="P199" s="223"/>
      <c r="Q199" s="223"/>
      <c r="R199" s="224"/>
      <c r="S199" s="224"/>
      <c r="T199" s="224"/>
      <c r="U199" s="224"/>
      <c r="V199" s="224"/>
      <c r="W199" s="224"/>
      <c r="X199" s="224"/>
      <c r="Y199" s="224"/>
      <c r="Z199" s="214"/>
      <c r="AA199" s="214"/>
      <c r="AB199" s="214"/>
      <c r="AC199" s="214"/>
      <c r="AD199" s="214"/>
      <c r="AE199" s="214"/>
      <c r="AF199" s="214"/>
      <c r="AG199" s="214" t="s">
        <v>297</v>
      </c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44" t="str">
        <f>C199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99" s="214"/>
      <c r="BC199" s="214"/>
      <c r="BD199" s="214"/>
      <c r="BE199" s="214"/>
      <c r="BF199" s="214"/>
      <c r="BG199" s="214"/>
      <c r="BH199" s="214"/>
    </row>
    <row r="200" spans="1:60" x14ac:dyDescent="0.2">
      <c r="A200" s="3"/>
      <c r="B200" s="4"/>
      <c r="C200" s="264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AE200">
        <v>15</v>
      </c>
      <c r="AF200">
        <v>21</v>
      </c>
      <c r="AG200" t="s">
        <v>94</v>
      </c>
    </row>
    <row r="201" spans="1:60" x14ac:dyDescent="0.2">
      <c r="A201" s="217"/>
      <c r="B201" s="218" t="s">
        <v>29</v>
      </c>
      <c r="C201" s="265"/>
      <c r="D201" s="219"/>
      <c r="E201" s="220"/>
      <c r="F201" s="220"/>
      <c r="G201" s="236">
        <f>G8+G62+G125+G158+G161+G176+G188</f>
        <v>0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AE201">
        <f>SUMIF(L7:L199,AE200,G7:G199)</f>
        <v>0</v>
      </c>
      <c r="AF201">
        <f>SUMIF(L7:L199,AF200,G7:G199)</f>
        <v>0</v>
      </c>
      <c r="AG201" t="s">
        <v>330</v>
      </c>
    </row>
    <row r="202" spans="1:60" x14ac:dyDescent="0.2">
      <c r="C202" s="266"/>
      <c r="D202" s="10"/>
      <c r="AG202" t="s">
        <v>332</v>
      </c>
    </row>
    <row r="203" spans="1:60" x14ac:dyDescent="0.2">
      <c r="D203" s="10"/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DN1q6YTONVvNVCywsrDDNiczzD/Fu6MZddX//MIhp0+GwW0C4YpWw09DmxtlTrvOeECgM++sB+FffkbO5fwTA==" saltValue="+Kq3tk1QE2EbQsX5kWsMMg==" spinCount="100000" sheet="1" formatRows="0"/>
  <mergeCells count="30">
    <mergeCell ref="C190:G190"/>
    <mergeCell ref="C191:G191"/>
    <mergeCell ref="C193:G193"/>
    <mergeCell ref="C195:G195"/>
    <mergeCell ref="C197:G197"/>
    <mergeCell ref="C199:G199"/>
    <mergeCell ref="C134:G134"/>
    <mergeCell ref="C142:G142"/>
    <mergeCell ref="C160:G160"/>
    <mergeCell ref="C175:G175"/>
    <mergeCell ref="C181:G181"/>
    <mergeCell ref="C185:G185"/>
    <mergeCell ref="C79:G79"/>
    <mergeCell ref="C87:G87"/>
    <mergeCell ref="C91:G91"/>
    <mergeCell ref="C96:G96"/>
    <mergeCell ref="C127:G127"/>
    <mergeCell ref="C131:G131"/>
    <mergeCell ref="C38:G38"/>
    <mergeCell ref="C41:G41"/>
    <mergeCell ref="C48:G48"/>
    <mergeCell ref="C53:G53"/>
    <mergeCell ref="C64:G64"/>
    <mergeCell ref="C67:G67"/>
    <mergeCell ref="A1:G1"/>
    <mergeCell ref="C2:G2"/>
    <mergeCell ref="C3:G3"/>
    <mergeCell ref="C4:G4"/>
    <mergeCell ref="C25:G25"/>
    <mergeCell ref="C30:G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Šafář</dc:creator>
  <cp:lastModifiedBy>Pavel Šafář</cp:lastModifiedBy>
  <cp:lastPrinted>2019-03-19T12:27:02Z</cp:lastPrinted>
  <dcterms:created xsi:type="dcterms:W3CDTF">2009-04-08T07:15:50Z</dcterms:created>
  <dcterms:modified xsi:type="dcterms:W3CDTF">2023-09-26T12:42:24Z</dcterms:modified>
</cp:coreProperties>
</file>